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sevilchezportocarrero/Desktop/BootCamp Data Science and Analytics/"/>
    </mc:Choice>
  </mc:AlternateContent>
  <xr:revisionPtr revIDLastSave="0" documentId="13_ncr:1_{DA45A92B-E8C6-8444-AAE2-EA92BB500D5D}" xr6:coauthVersionLast="45" xr6:coauthVersionMax="45" xr10:uidLastSave="{00000000-0000-0000-0000-000000000000}"/>
  <bookViews>
    <workbookView xWindow="2020" yWindow="1860" windowWidth="35340" windowHeight="16940" activeTab="4" xr2:uid="{17E215BE-5406-DC45-811B-2992F06E29EE}"/>
  </bookViews>
  <sheets>
    <sheet name="Pivot-Category" sheetId="2" r:id="rId1"/>
    <sheet name="Pivot-SubCategory" sheetId="3" r:id="rId2"/>
    <sheet name="Pivot-Launch Date" sheetId="4" r:id="rId3"/>
    <sheet name="Data " sheetId="1" r:id="rId4"/>
    <sheet name="Bonus" sheetId="5" r:id="rId5"/>
    <sheet name="Statistical Analysis" sheetId="7" r:id="rId6"/>
  </sheets>
  <definedNames>
    <definedName name="_xlnm._FilterDatabase" localSheetId="3" hidden="1">'Data '!$A$1:$T$4115</definedName>
  </definedNames>
  <calcPr calcId="181029"/>
  <pivotCaches>
    <pivotCache cacheId="2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2" l="1"/>
  <c r="H9" i="2"/>
  <c r="H7" i="2"/>
  <c r="B20" i="7"/>
  <c r="B7" i="7"/>
  <c r="B6" i="7"/>
  <c r="B5" i="7"/>
  <c r="B4" i="7"/>
  <c r="B3" i="7"/>
  <c r="B2" i="7"/>
  <c r="B20" i="5"/>
  <c r="B13" i="5"/>
  <c r="D13" i="5"/>
  <c r="C13" i="5"/>
  <c r="D4" i="5"/>
  <c r="C4" i="5"/>
  <c r="B4" i="5"/>
  <c r="D3" i="5"/>
  <c r="C3" i="5"/>
  <c r="B3" i="5"/>
  <c r="B2" i="5"/>
  <c r="D2" i="5"/>
  <c r="D6" i="5"/>
  <c r="C12" i="5"/>
  <c r="C11" i="5"/>
  <c r="C10" i="5"/>
  <c r="C9" i="5"/>
  <c r="C6" i="5"/>
  <c r="C2" i="5"/>
  <c r="D12" i="5"/>
  <c r="B12" i="5"/>
  <c r="D11" i="5"/>
  <c r="B11" i="5"/>
  <c r="D10" i="5"/>
  <c r="B10" i="5"/>
  <c r="D9" i="5"/>
  <c r="B9" i="5"/>
  <c r="D8" i="5"/>
  <c r="C8" i="5"/>
  <c r="B8" i="5"/>
  <c r="D7" i="5"/>
  <c r="C7" i="5"/>
  <c r="B7" i="5"/>
  <c r="B6" i="5"/>
  <c r="D5" i="5"/>
  <c r="C5" i="5"/>
  <c r="B5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6" i="2"/>
  <c r="H5" i="2"/>
  <c r="C7" i="7" l="1"/>
  <c r="D7" i="7" s="1"/>
  <c r="C4" i="7"/>
  <c r="D4" i="7" s="1"/>
  <c r="C6" i="7"/>
  <c r="C2" i="7"/>
  <c r="C5" i="7"/>
  <c r="B9" i="7"/>
  <c r="C3" i="7"/>
  <c r="D3" i="7" s="1"/>
  <c r="C9" i="7"/>
  <c r="D2" i="7"/>
  <c r="D5" i="7"/>
  <c r="D6" i="7"/>
  <c r="E13" i="5"/>
  <c r="F13" i="5" s="1"/>
  <c r="E12" i="5"/>
  <c r="G12" i="5" s="1"/>
  <c r="E11" i="5"/>
  <c r="F11" i="5" s="1"/>
  <c r="E10" i="5"/>
  <c r="F10" i="5" s="1"/>
  <c r="E9" i="5"/>
  <c r="H9" i="5" s="1"/>
  <c r="E8" i="5"/>
  <c r="F8" i="5" s="1"/>
  <c r="E7" i="5"/>
  <c r="F7" i="5" s="1"/>
  <c r="E6" i="5"/>
  <c r="F6" i="5" s="1"/>
  <c r="E5" i="5"/>
  <c r="F5" i="5" s="1"/>
  <c r="E2" i="5"/>
  <c r="H2" i="5" s="1"/>
  <c r="E4" i="5"/>
  <c r="G4" i="5" s="1"/>
  <c r="E3" i="5"/>
  <c r="G3" i="5" s="1"/>
  <c r="H5" i="5" l="1"/>
  <c r="H11" i="5"/>
  <c r="G11" i="5"/>
  <c r="G5" i="5"/>
  <c r="G8" i="5"/>
  <c r="F4" i="5"/>
  <c r="H4" i="5"/>
  <c r="G13" i="5"/>
  <c r="H13" i="5"/>
  <c r="F12" i="5"/>
  <c r="H12" i="5"/>
  <c r="H10" i="5"/>
  <c r="G10" i="5"/>
  <c r="F9" i="5"/>
  <c r="G9" i="5"/>
  <c r="H8" i="5"/>
  <c r="G7" i="5"/>
  <c r="H7" i="5"/>
  <c r="G6" i="5"/>
  <c r="H6" i="5"/>
  <c r="F2" i="5"/>
  <c r="G2" i="5"/>
  <c r="F3" i="5"/>
  <c r="H3" i="5"/>
</calcChain>
</file>

<file path=xl/sharedStrings.xml><?xml version="1.0" encoding="utf-8"?>
<sst xmlns="http://schemas.openxmlformats.org/spreadsheetml/2006/main" count="24827" uniqueCount="8406">
  <si>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</si>
  <si>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</si>
  <si>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</si>
  <si>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</si>
  <si>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</si>
  <si>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</si>
  <si>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</si>
  <si>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</si>
  <si>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</si>
  <si>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</si>
  <si>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</si>
  <si>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</si>
  <si>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</si>
  <si>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</si>
  <si>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</si>
  <si>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</si>
  <si>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</si>
  <si>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</si>
  <si>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</si>
  <si>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</si>
  <si>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</si>
  <si>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</si>
  <si>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</si>
  <si>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</si>
  <si>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</si>
  <si>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</si>
  <si>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</si>
  <si>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</si>
  <si>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</si>
  <si>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</si>
  <si>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</si>
  <si>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</si>
  <si>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</si>
  <si>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</si>
  <si>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</si>
  <si>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</si>
  <si>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</si>
  <si>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</si>
  <si>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</si>
  <si>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</si>
  <si>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</si>
  <si>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</si>
  <si>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</si>
  <si>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</si>
  <si>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</si>
  <si>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</si>
  <si>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</si>
  <si>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</si>
  <si>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</si>
  <si>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</si>
  <si>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</si>
  <si>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</si>
  <si>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</si>
  <si>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</si>
  <si>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</si>
  <si>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</si>
  <si>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</si>
  <si>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</si>
  <si>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</si>
  <si>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</si>
  <si>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</si>
  <si>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</si>
  <si>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</si>
  <si>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</si>
  <si>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</si>
  <si>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</si>
  <si>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</si>
  <si>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</si>
  <si>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</si>
  <si>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</si>
  <si>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</si>
  <si>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</si>
  <si>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</si>
  <si>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</si>
  <si>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</si>
  <si>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</si>
  <si>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</si>
  <si>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</si>
  <si>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</si>
  <si>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</si>
  <si>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</si>
  <si>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</si>
  <si>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</si>
  <si>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</si>
  <si>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</si>
  <si>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</si>
  <si>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</si>
  <si>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</si>
  <si>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</si>
  <si>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</si>
  <si>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</si>
  <si>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</si>
  <si>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</si>
  <si>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</si>
  <si>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</si>
  <si>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</si>
  <si>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</si>
  <si>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</si>
  <si>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</si>
  <si>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</si>
  <si>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</si>
  <si>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</si>
  <si>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</si>
  <si>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</si>
  <si>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</si>
  <si>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</si>
  <si>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</si>
  <si>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</si>
  <si>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</si>
  <si>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</si>
  <si>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</si>
  <si>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</si>
  <si>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</si>
  <si>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</si>
  <si>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</si>
  <si>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</si>
  <si>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</si>
  <si>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</si>
  <si>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</si>
  <si>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</si>
  <si>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</si>
  <si>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</si>
  <si>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</si>
  <si>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</si>
  <si>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</si>
  <si>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</si>
  <si>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</si>
  <si>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</si>
  <si>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</si>
  <si>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</si>
  <si>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</si>
  <si>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</si>
  <si>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</si>
  <si>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</si>
  <si>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</si>
  <si>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</si>
  <si>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</si>
  <si>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</si>
  <si>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</si>
  <si>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</si>
  <si>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</si>
  <si>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</si>
  <si>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</si>
  <si>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</si>
  <si>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</si>
  <si>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</si>
  <si>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</si>
  <si>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</si>
  <si>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</si>
  <si>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</si>
  <si>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</si>
  <si>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</si>
  <si>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</si>
  <si>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</si>
  <si>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</si>
  <si>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</si>
  <si>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</si>
  <si>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</si>
  <si>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</si>
  <si>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</si>
  <si>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</si>
  <si>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</si>
  <si>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</si>
  <si>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</si>
  <si>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</si>
  <si>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</si>
  <si>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</si>
  <si>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</si>
  <si>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</si>
  <si>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</si>
  <si>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</si>
  <si>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</si>
  <si>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</si>
  <si>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</si>
  <si>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</si>
  <si>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</si>
  <si>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</si>
  <si>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</si>
  <si>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</si>
  <si>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</si>
  <si>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</si>
  <si>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</si>
  <si>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</si>
  <si>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</si>
  <si>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</si>
  <si>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</si>
  <si>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</si>
  <si>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</si>
  <si>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</si>
  <si>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</si>
  <si>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</si>
  <si>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</si>
  <si>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</si>
  <si>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</si>
  <si>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</si>
  <si>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</si>
  <si>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</si>
  <si>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</si>
  <si>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</si>
  <si>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</si>
  <si>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</si>
  <si>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</si>
  <si>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</si>
  <si>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</si>
  <si>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</si>
  <si>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</si>
  <si>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</si>
  <si>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</si>
  <si>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</si>
  <si>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</si>
  <si>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</si>
  <si>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</si>
  <si>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</si>
  <si>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</si>
  <si>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</si>
  <si>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</si>
  <si>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</si>
  <si>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</si>
  <si>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</si>
  <si>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</si>
  <si>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</si>
  <si>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</si>
  <si>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</si>
  <si>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</si>
  <si>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</si>
  <si>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</si>
  <si>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</si>
  <si>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</si>
  <si>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</si>
  <si>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</si>
  <si>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</si>
  <si>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</si>
  <si>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</si>
  <si>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</si>
  <si>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</si>
  <si>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</si>
  <si>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</si>
  <si>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</si>
  <si>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</si>
  <si>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</si>
  <si>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</si>
  <si>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</si>
  <si>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</si>
  <si>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</si>
  <si>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</si>
  <si>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</si>
  <si>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</si>
  <si>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</si>
  <si>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</si>
  <si>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</si>
  <si>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</si>
  <si>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</si>
  <si>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</si>
  <si>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</si>
  <si>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</si>
  <si>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</si>
  <si>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</si>
  <si>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</si>
  <si>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</si>
  <si>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</si>
  <si>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</si>
  <si>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</si>
  <si>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</si>
  <si>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</si>
  <si>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</si>
  <si>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</si>
  <si>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</si>
  <si>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</si>
  <si>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</si>
  <si>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</si>
  <si>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</si>
  <si>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</si>
  <si>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</si>
  <si>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</si>
  <si>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</si>
  <si>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</si>
  <si>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</si>
  <si>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</si>
  <si>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</si>
  <si>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</si>
  <si>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</si>
  <si>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</si>
  <si>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</si>
  <si>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</si>
  <si>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</si>
  <si>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</si>
  <si>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</si>
  <si>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</si>
  <si>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</si>
  <si>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</si>
  <si>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</si>
  <si>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</si>
  <si>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</si>
  <si>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</si>
  <si>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</si>
  <si>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</si>
  <si>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</si>
  <si>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</si>
  <si>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</si>
  <si>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</si>
  <si>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</si>
  <si>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</si>
  <si>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</si>
  <si>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</si>
  <si>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</si>
  <si>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</si>
  <si>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</si>
  <si>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</si>
  <si>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</si>
  <si>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</si>
  <si>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</si>
  <si>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</si>
  <si>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</si>
  <si>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</si>
  <si>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</si>
  <si>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</si>
  <si>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</si>
  <si>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</si>
  <si>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</si>
  <si>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</si>
  <si>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</si>
  <si>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</si>
  <si>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</si>
  <si>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</si>
  <si>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</si>
  <si>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</si>
  <si>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</si>
  <si>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</si>
  <si>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</si>
  <si>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</si>
  <si>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</si>
  <si>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</si>
  <si>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</si>
  <si>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</si>
  <si>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</si>
  <si>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</si>
  <si>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</si>
  <si>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</si>
  <si>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</si>
  <si>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</si>
  <si>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</si>
  <si>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</si>
  <si>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</si>
  <si>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</si>
  <si>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</si>
  <si>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</si>
  <si>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</si>
  <si>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</si>
  <si>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</si>
  <si>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</si>
  <si>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</si>
  <si>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</si>
  <si>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</si>
  <si>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</si>
  <si>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</si>
  <si>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</si>
  <si>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</si>
  <si>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</si>
  <si>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</si>
  <si>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</si>
  <si>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</si>
  <si>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</si>
  <si>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</si>
  <si>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</si>
  <si>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</si>
  <si>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</si>
  <si>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</si>
  <si>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</si>
  <si>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</si>
  <si>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</si>
  <si>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</si>
  <si>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</si>
  <si>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</si>
  <si>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</si>
  <si>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</si>
  <si>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</si>
  <si>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</si>
  <si>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</si>
  <si>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</si>
  <si>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</si>
  <si>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</si>
  <si>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</si>
  <si>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</si>
  <si>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</si>
  <si>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</si>
  <si>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</si>
  <si>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</si>
  <si>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</si>
  <si>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</si>
  <si>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</si>
  <si>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</si>
  <si>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</si>
  <si>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</si>
  <si>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</si>
  <si>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</si>
  <si>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</si>
  <si>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</si>
  <si>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</si>
  <si>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</si>
  <si>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</si>
  <si>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</si>
  <si>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</si>
  <si>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</si>
  <si>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</si>
  <si>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</si>
  <si>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</si>
  <si>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</si>
  <si>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</si>
  <si>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</si>
  <si>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</si>
  <si>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</si>
  <si>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</si>
  <si>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</si>
  <si>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</si>
  <si>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</si>
  <si>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</si>
  <si>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</si>
  <si>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</si>
  <si>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</si>
  <si>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</si>
  <si>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</si>
  <si>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</si>
  <si>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</si>
  <si>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</si>
  <si>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</si>
  <si>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</si>
  <si>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</si>
  <si>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</si>
  <si>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</si>
  <si>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</si>
  <si>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</si>
  <si>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</si>
  <si>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</si>
  <si>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</si>
  <si>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</si>
  <si>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</si>
  <si>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</si>
  <si>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</si>
  <si>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</si>
  <si>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</si>
  <si>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</si>
  <si>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</si>
  <si>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</si>
  <si>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</si>
  <si>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</si>
  <si>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</si>
  <si>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</si>
  <si>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</si>
  <si>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</si>
  <si>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</si>
  <si>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</si>
  <si>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</si>
  <si>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</si>
  <si>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</si>
  <si>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</si>
  <si>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</si>
  <si>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</si>
  <si>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</si>
  <si>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</si>
  <si>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</si>
  <si>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</si>
  <si>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</si>
  <si>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</si>
  <si>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</si>
  <si>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</si>
  <si>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</si>
  <si>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</si>
  <si>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</si>
  <si>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</si>
  <si>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</si>
  <si>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</si>
  <si>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</si>
  <si>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</si>
  <si>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</si>
  <si>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</si>
  <si>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</si>
  <si>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</si>
  <si>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</si>
  <si>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</si>
  <si>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</si>
  <si>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</si>
  <si>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</si>
  <si>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</si>
  <si>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</si>
  <si>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</si>
  <si>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</si>
  <si>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</si>
  <si>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</si>
  <si>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</si>
  <si>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</si>
  <si>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</si>
  <si>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</si>
  <si>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</si>
  <si>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</si>
  <si>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</si>
  <si>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</si>
  <si>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</si>
  <si>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</si>
  <si>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</si>
  <si>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</si>
  <si>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</si>
  <si>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</si>
  <si>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</si>
  <si>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</si>
  <si>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</si>
  <si>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</si>
  <si>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</si>
  <si>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</si>
  <si>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</si>
  <si>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</si>
  <si>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</si>
  <si>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</si>
  <si>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</si>
  <si>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</si>
  <si>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</si>
  <si>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</si>
  <si>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</si>
  <si>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</si>
  <si>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</si>
  <si>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</si>
  <si>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</si>
  <si>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</si>
  <si>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</si>
  <si>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</si>
  <si>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</si>
  <si>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</si>
  <si>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</si>
  <si>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</si>
  <si>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</si>
  <si>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</si>
  <si>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</si>
  <si>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</si>
  <si>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</si>
  <si>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</si>
  <si>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</si>
  <si>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</si>
  <si>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</si>
  <si>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</si>
  <si>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</si>
  <si>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</si>
  <si>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</si>
  <si>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</si>
  <si>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</si>
  <si>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</si>
  <si>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</si>
  <si>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</si>
  <si>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</si>
  <si>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</si>
  <si>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</si>
  <si>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</si>
  <si>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</si>
  <si>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</si>
  <si>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</si>
  <si>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</si>
  <si>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</si>
  <si>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</si>
  <si>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</si>
  <si>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</si>
  <si>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</si>
  <si>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</si>
  <si>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</si>
  <si>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</si>
  <si>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</si>
  <si>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</si>
  <si>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</si>
  <si>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</si>
  <si>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</si>
  <si>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</si>
  <si>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</si>
  <si>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</si>
  <si>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</si>
  <si>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</si>
  <si>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</si>
  <si>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</si>
  <si>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</si>
  <si>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</si>
  <si>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</si>
  <si>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</si>
  <si>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</si>
  <si>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</si>
  <si>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</si>
  <si>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</si>
  <si>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</si>
  <si>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</si>
  <si>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</si>
  <si>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</si>
  <si>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</si>
  <si>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</si>
  <si>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</si>
  <si>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</si>
  <si>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</si>
  <si>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</si>
  <si>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</si>
  <si>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</si>
  <si>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</si>
  <si>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</si>
  <si>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</si>
  <si>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</si>
  <si>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</si>
  <si>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</si>
  <si>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</si>
  <si>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</si>
  <si>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</si>
  <si>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</si>
  <si>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</si>
  <si>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</si>
  <si>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</si>
  <si>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</si>
  <si>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</si>
  <si>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</si>
  <si>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</si>
  <si>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</si>
  <si>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</si>
  <si>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</si>
  <si>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</si>
  <si>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</si>
  <si>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</si>
  <si>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</si>
  <si>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</si>
  <si>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</si>
  <si>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</si>
  <si>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</si>
  <si>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</si>
  <si>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</si>
  <si>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</si>
  <si>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</si>
  <si>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</si>
  <si>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</si>
  <si>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</si>
  <si>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</si>
  <si>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</si>
  <si>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</si>
  <si>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</si>
  <si>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</si>
  <si>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</si>
  <si>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</si>
  <si>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</si>
  <si>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</si>
  <si>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</si>
  <si>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</si>
  <si>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</si>
  <si>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</si>
  <si>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</si>
  <si>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</si>
  <si>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</si>
  <si>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</si>
  <si>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</si>
  <si>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</si>
  <si>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</si>
  <si>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</si>
  <si>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</si>
  <si>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</si>
  <si>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</si>
  <si>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</si>
  <si>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</si>
  <si>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</si>
  <si>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</si>
  <si>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</si>
  <si>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</si>
  <si>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</si>
  <si>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</si>
  <si>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</si>
  <si>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</si>
  <si>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</si>
  <si>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</si>
  <si>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</si>
  <si>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</si>
  <si>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</si>
  <si>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</si>
  <si>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</si>
  <si>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</si>
  <si>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</si>
  <si>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</si>
  <si>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</si>
  <si>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</si>
  <si>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</si>
  <si>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</si>
  <si>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</si>
  <si>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</si>
  <si>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</si>
  <si>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</si>
  <si>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</si>
  <si>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</si>
  <si>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</si>
  <si>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</si>
  <si>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</si>
  <si>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</si>
  <si>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</si>
  <si>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</si>
  <si>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</si>
  <si>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</si>
  <si>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</si>
  <si>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</si>
  <si>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</si>
  <si>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</si>
  <si>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</si>
  <si>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</si>
  <si>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</si>
  <si>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</si>
  <si>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</si>
  <si>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</si>
  <si>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</si>
  <si>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</si>
  <si>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</si>
  <si>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</si>
  <si>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</si>
  <si>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</si>
  <si>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</si>
  <si>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</si>
  <si>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</si>
  <si>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</si>
  <si>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</si>
  <si>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</si>
  <si>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</si>
  <si>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</si>
  <si>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</si>
  <si>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</si>
  <si>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</si>
  <si>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</si>
  <si>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</si>
  <si>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</si>
  <si>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</si>
  <si>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</si>
  <si>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</si>
  <si>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</si>
  <si>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</si>
  <si>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</si>
  <si>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</si>
  <si>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</si>
  <si>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</si>
  <si>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</si>
  <si>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</si>
  <si>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</si>
  <si>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</si>
  <si>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</si>
  <si>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</si>
  <si>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</si>
  <si>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</si>
  <si>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</si>
  <si>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</si>
  <si>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</si>
  <si>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</si>
  <si>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</si>
  <si>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</si>
  <si>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</si>
  <si>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</si>
  <si>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</si>
  <si>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</si>
  <si>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</si>
  <si>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</si>
  <si>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</si>
  <si>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</si>
  <si>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</si>
  <si>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</si>
  <si>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</si>
  <si>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</si>
  <si>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</si>
  <si>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</si>
  <si>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</si>
  <si>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</si>
  <si>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</si>
  <si>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</si>
  <si>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</si>
  <si>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</si>
  <si>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</si>
  <si>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</si>
  <si>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</si>
  <si>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</si>
  <si>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</si>
  <si>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</si>
  <si>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</si>
  <si>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</si>
  <si>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</si>
  <si>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</si>
  <si>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</si>
  <si>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</si>
  <si>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</si>
  <si>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</si>
  <si>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</si>
  <si>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</si>
  <si>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</si>
  <si>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</si>
  <si>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</si>
  <si>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</si>
  <si>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</si>
  <si>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</si>
  <si>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</si>
  <si>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</si>
  <si>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</si>
  <si>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</si>
  <si>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</si>
  <si>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</si>
  <si>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</si>
  <si>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</si>
  <si>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</si>
  <si>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</si>
  <si>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</si>
  <si>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</si>
  <si>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</si>
  <si>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</si>
  <si>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</si>
  <si>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</si>
  <si>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</si>
  <si>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</si>
  <si>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</si>
  <si>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</si>
  <si>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</si>
  <si>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</si>
  <si>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</si>
  <si>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</si>
  <si>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</si>
  <si>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</si>
  <si>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</si>
  <si>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</si>
  <si>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</si>
  <si>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</si>
  <si>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</si>
  <si>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</si>
  <si>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</si>
  <si>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</si>
  <si>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</si>
  <si>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</si>
  <si>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</si>
  <si>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</si>
  <si>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</si>
  <si>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</si>
  <si>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</si>
  <si>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</si>
  <si>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</si>
  <si>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</si>
  <si>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</si>
  <si>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</si>
  <si>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</si>
  <si>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</si>
  <si>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</si>
  <si>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</si>
  <si>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</si>
  <si>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</si>
  <si>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</si>
  <si>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</si>
  <si>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</si>
  <si>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</si>
  <si>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</si>
  <si>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</si>
  <si>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</si>
  <si>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</si>
  <si>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</si>
  <si>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</si>
  <si>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</si>
  <si>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</si>
  <si>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</si>
  <si>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</si>
  <si>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</si>
  <si>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</si>
  <si>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</si>
  <si>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</si>
  <si>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</si>
  <si>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</si>
  <si>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</si>
  <si>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</si>
  <si>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</si>
  <si>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</si>
  <si>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</si>
  <si>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</si>
  <si>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</si>
  <si>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</si>
  <si>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</si>
  <si>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</si>
  <si>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</si>
  <si>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</si>
  <si>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</si>
  <si>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</si>
  <si>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</si>
  <si>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</si>
  <si>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</si>
  <si>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</si>
  <si>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</si>
  <si>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</si>
  <si>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</si>
  <si>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</si>
  <si>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</si>
  <si>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</si>
  <si>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</si>
  <si>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</si>
  <si>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</si>
  <si>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</si>
  <si>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</si>
  <si>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</si>
  <si>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</si>
  <si>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</si>
  <si>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</si>
  <si>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</si>
  <si>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</si>
  <si>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</si>
  <si>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</si>
  <si>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</si>
  <si>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</si>
  <si>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</si>
  <si>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</si>
  <si>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</si>
  <si>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</si>
  <si>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</si>
  <si>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</si>
  <si>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</si>
  <si>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</si>
  <si>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</si>
  <si>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</si>
  <si>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</si>
  <si>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</si>
  <si>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</si>
  <si>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</si>
  <si>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</si>
  <si>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</si>
  <si>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</si>
  <si>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</si>
  <si>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</si>
  <si>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</si>
  <si>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</si>
  <si>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</si>
  <si>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</si>
  <si>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</si>
  <si>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</si>
  <si>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</si>
  <si>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</si>
  <si>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</si>
  <si>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</si>
  <si>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</si>
  <si>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</si>
  <si>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</si>
  <si>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</si>
  <si>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</si>
  <si>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</si>
  <si>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</si>
  <si>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</si>
  <si>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</si>
  <si>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</si>
  <si>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</si>
  <si>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</si>
  <si>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</si>
  <si>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</si>
  <si>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</si>
  <si>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</si>
  <si>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</si>
  <si>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</si>
  <si>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</si>
  <si>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</si>
  <si>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</si>
  <si>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</si>
  <si>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</si>
  <si>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</si>
  <si>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</si>
  <si>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</si>
  <si>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</si>
  <si>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</si>
  <si>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</si>
  <si>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</si>
  <si>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</si>
  <si>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</si>
  <si>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</si>
  <si>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</si>
  <si>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</si>
  <si>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</si>
  <si>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</si>
  <si>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</si>
  <si>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</si>
  <si>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</si>
  <si>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</si>
  <si>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</si>
  <si>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</si>
  <si>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</si>
  <si>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</si>
  <si>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</si>
  <si>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</si>
  <si>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</si>
  <si>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</si>
  <si>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</si>
  <si>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</si>
  <si>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</si>
  <si>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</si>
  <si>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</si>
  <si>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</si>
  <si>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</si>
  <si>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</si>
  <si>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</si>
  <si>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</si>
  <si>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</si>
  <si>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</si>
  <si>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</si>
  <si>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</si>
  <si>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</si>
  <si>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</si>
  <si>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</si>
  <si>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</si>
  <si>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</si>
  <si>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</si>
  <si>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</si>
  <si>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</si>
  <si>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</si>
  <si>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</si>
  <si>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</si>
  <si>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</si>
  <si>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</si>
  <si>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</si>
  <si>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</si>
  <si>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</si>
  <si>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</si>
  <si>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</si>
  <si>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</si>
  <si>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</si>
  <si>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</si>
  <si>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</si>
  <si>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</si>
  <si>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</si>
  <si>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</si>
  <si>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</si>
  <si>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</si>
  <si>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</si>
  <si>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</si>
  <si>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</si>
  <si>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</si>
  <si>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</si>
  <si>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</si>
  <si>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</si>
  <si>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</si>
  <si>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</si>
  <si>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</si>
  <si>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</si>
  <si>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</si>
  <si>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</si>
  <si>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</si>
  <si>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</si>
  <si>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</si>
  <si>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</si>
  <si>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</si>
  <si>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</si>
  <si>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</si>
  <si>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</si>
  <si>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</si>
  <si>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</si>
  <si>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</si>
  <si>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</si>
  <si>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</si>
  <si>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</si>
  <si>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</si>
  <si>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</si>
  <si>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</si>
  <si>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</si>
  <si>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</si>
  <si>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</si>
  <si>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</si>
  <si>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</si>
  <si>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</si>
  <si>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</si>
  <si>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</si>
  <si>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</si>
  <si>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</si>
  <si>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</si>
  <si>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</si>
  <si>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</si>
  <si>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</si>
  <si>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</si>
  <si>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</si>
  <si>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</si>
  <si>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</si>
  <si>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</si>
  <si>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</si>
  <si>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</si>
  <si>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</si>
  <si>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</si>
  <si>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</si>
  <si>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</si>
  <si>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</si>
  <si>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</si>
  <si>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</si>
  <si>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</si>
  <si>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</si>
  <si>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</si>
  <si>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</si>
  <si>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</si>
  <si>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</si>
  <si>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</si>
  <si>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</si>
  <si>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</si>
  <si>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</si>
  <si>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</si>
  <si>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</si>
  <si>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</si>
  <si>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</si>
  <si>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</si>
  <si>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</si>
  <si>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</si>
  <si>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</si>
  <si>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</si>
  <si>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</si>
  <si>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</si>
  <si>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</si>
  <si>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</si>
  <si>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</si>
  <si>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</si>
  <si>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</si>
  <si>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</si>
  <si>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</si>
  <si>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</si>
  <si>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</si>
  <si>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</si>
  <si>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</si>
  <si>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</si>
  <si>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</si>
  <si>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</si>
  <si>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</si>
  <si>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</si>
  <si>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</si>
  <si>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</si>
  <si>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</si>
  <si>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</si>
  <si>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</si>
  <si>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</si>
  <si>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</si>
  <si>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</si>
  <si>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</si>
  <si>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</si>
  <si>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</si>
  <si>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</si>
  <si>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</si>
  <si>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</si>
  <si>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</si>
  <si>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</si>
  <si>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</si>
  <si>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</si>
  <si>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</si>
  <si>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</si>
  <si>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</si>
  <si>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</si>
  <si>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</si>
  <si>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</si>
  <si>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</si>
  <si>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</si>
  <si>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</si>
  <si>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</si>
  <si>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</si>
  <si>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</si>
  <si>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</si>
  <si>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</si>
  <si>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</si>
  <si>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</si>
  <si>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</si>
  <si>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</si>
  <si>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</si>
  <si>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</si>
  <si>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</si>
  <si>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</si>
  <si>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</si>
  <si>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</si>
  <si>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</si>
  <si>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</si>
  <si>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</si>
  <si>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</si>
  <si>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</si>
  <si>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</si>
  <si>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</si>
  <si>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</si>
  <si>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</si>
  <si>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</si>
  <si>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</si>
  <si>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</si>
  <si>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</si>
  <si>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</si>
  <si>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</si>
  <si>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</si>
  <si>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</si>
  <si>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</si>
  <si>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</si>
  <si>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</si>
  <si>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</si>
  <si>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</si>
  <si>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</si>
  <si>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</si>
  <si>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</si>
  <si>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</si>
  <si>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</si>
  <si>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</si>
  <si>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</si>
  <si>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</si>
  <si>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</si>
  <si>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</si>
  <si>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</si>
  <si>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</si>
  <si>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</si>
  <si>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</si>
  <si>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</si>
  <si>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</si>
  <si>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</si>
  <si>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</si>
  <si>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</si>
  <si>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</si>
  <si>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</si>
  <si>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</si>
  <si>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</si>
  <si>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</si>
  <si>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</si>
  <si>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</si>
  <si>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</si>
  <si>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</si>
  <si>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</si>
  <si>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</si>
  <si>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</si>
  <si>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</si>
  <si>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</si>
  <si>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</si>
  <si>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</si>
  <si>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</si>
  <si>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</si>
  <si>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</si>
  <si>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</si>
  <si>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</si>
  <si>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</si>
  <si>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</si>
  <si>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</si>
  <si>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</si>
  <si>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</si>
  <si>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</si>
  <si>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</si>
  <si>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</si>
  <si>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</si>
  <si>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</si>
  <si>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</si>
  <si>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</si>
  <si>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</si>
  <si>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</si>
  <si>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</si>
  <si>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</si>
  <si>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</si>
  <si>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</si>
  <si>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</si>
  <si>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</si>
  <si>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</si>
  <si>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</si>
  <si>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</si>
  <si>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</si>
  <si>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</si>
  <si>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</si>
  <si>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</si>
  <si>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</si>
  <si>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</si>
  <si>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</si>
  <si>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</si>
  <si>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</si>
  <si>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</si>
  <si>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</si>
  <si>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</si>
  <si>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</si>
  <si>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</si>
  <si>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</si>
  <si>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</si>
  <si>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</si>
  <si>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</si>
  <si>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</si>
  <si>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</si>
  <si>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</si>
  <si>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</si>
  <si>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</si>
  <si>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</si>
  <si>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</si>
  <si>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</si>
  <si>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</si>
  <si>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</si>
  <si>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</si>
  <si>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</si>
  <si>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</si>
  <si>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</si>
  <si>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</si>
  <si>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</si>
  <si>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</si>
  <si>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</si>
  <si>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</si>
  <si>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</si>
  <si>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</si>
  <si>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</si>
  <si>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</si>
  <si>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</si>
  <si>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</si>
  <si>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</si>
  <si>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</si>
  <si>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</si>
  <si>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</si>
  <si>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</si>
  <si>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</si>
  <si>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</si>
  <si>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</si>
  <si>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</si>
  <si>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</si>
  <si>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</si>
  <si>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</si>
  <si>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</si>
  <si>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</si>
  <si>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</si>
  <si>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</si>
  <si>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</si>
  <si>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</si>
  <si>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</si>
  <si>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</si>
  <si>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</si>
  <si>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</si>
  <si>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</si>
  <si>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</si>
  <si>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</si>
  <si>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</si>
  <si>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</si>
  <si>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</si>
  <si>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</si>
  <si>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</si>
  <si>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</si>
  <si>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</si>
  <si>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</si>
  <si>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</si>
  <si>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</si>
  <si>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</si>
  <si>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</si>
  <si>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</si>
  <si>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</si>
  <si>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</si>
  <si>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</si>
  <si>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</si>
  <si>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</si>
  <si>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</si>
  <si>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</si>
  <si>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</si>
  <si>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</si>
  <si>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</si>
  <si>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</si>
  <si>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</si>
  <si>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</si>
  <si>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</si>
  <si>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</si>
  <si>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</si>
  <si>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</si>
  <si>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</si>
  <si>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</si>
  <si>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</si>
  <si>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</si>
  <si>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</si>
  <si>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</si>
  <si>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</si>
  <si>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</si>
  <si>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</si>
  <si>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</si>
  <si>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</si>
  <si>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</si>
  <si>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</si>
  <si>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</si>
  <si>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</si>
  <si>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</si>
  <si>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</si>
  <si>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</si>
  <si>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</si>
  <si>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</si>
  <si>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</si>
  <si>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</si>
  <si>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</si>
  <si>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</si>
  <si>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</si>
  <si>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</si>
  <si>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</si>
  <si>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</si>
  <si>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</si>
  <si>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</si>
  <si>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</si>
  <si>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</si>
  <si>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</si>
  <si>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</si>
  <si>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</si>
  <si>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</si>
  <si>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</si>
  <si>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</si>
  <si>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</si>
  <si>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</si>
  <si>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</si>
  <si>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</si>
  <si>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</si>
  <si>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</si>
  <si>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</si>
  <si>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</si>
  <si>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</si>
  <si>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</si>
  <si>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</si>
  <si>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</si>
  <si>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</si>
  <si>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</si>
  <si>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</si>
  <si>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</si>
  <si>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</si>
  <si>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</si>
  <si>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</si>
  <si>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</si>
  <si>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</si>
  <si>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</si>
  <si>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</si>
  <si>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</si>
  <si>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</si>
  <si>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</si>
  <si>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</si>
  <si>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</si>
  <si>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</si>
  <si>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</si>
  <si>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</si>
  <si>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</si>
  <si>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</si>
  <si>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</si>
  <si>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</si>
  <si>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</si>
  <si>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</si>
  <si>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</si>
  <si>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</si>
  <si>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</si>
  <si>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</si>
  <si>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</si>
  <si>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</si>
  <si>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</si>
  <si>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</si>
  <si>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</si>
  <si>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</si>
  <si>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</si>
  <si>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</si>
  <si>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</si>
  <si>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</si>
  <si>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</si>
  <si>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</si>
  <si>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</si>
  <si>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</si>
  <si>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</si>
  <si>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</si>
  <si>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</si>
  <si>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</si>
  <si>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</si>
  <si>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</si>
  <si>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</si>
  <si>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</si>
  <si>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</si>
  <si>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</si>
  <si>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</si>
  <si>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</si>
  <si>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</si>
  <si>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</si>
  <si>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</si>
  <si>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</si>
  <si>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</si>
  <si>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</si>
  <si>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</si>
  <si>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</si>
  <si>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</si>
  <si>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</si>
  <si>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</si>
  <si>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</si>
  <si>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</si>
  <si>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</si>
  <si>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</si>
  <si>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</si>
  <si>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</si>
  <si>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</si>
  <si>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</si>
  <si>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</si>
  <si>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</si>
  <si>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</si>
  <si>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</si>
  <si>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</si>
  <si>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</si>
  <si>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</si>
  <si>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</si>
  <si>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</si>
  <si>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</si>
  <si>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</si>
  <si>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</si>
  <si>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</si>
  <si>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</si>
  <si>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</si>
  <si>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</si>
  <si>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</si>
  <si>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</si>
  <si>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</si>
  <si>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</si>
  <si>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</si>
  <si>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</si>
  <si>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</si>
  <si>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</si>
  <si>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</si>
  <si>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</si>
  <si>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</si>
  <si>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</si>
  <si>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</si>
  <si>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</si>
  <si>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</si>
  <si>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</si>
  <si>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</si>
  <si>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</si>
  <si>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</si>
  <si>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</si>
  <si>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</si>
  <si>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</si>
  <si>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</si>
  <si>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</si>
  <si>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</si>
  <si>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</si>
  <si>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</si>
  <si>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</si>
  <si>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</si>
  <si>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</si>
  <si>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</si>
  <si>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</si>
  <si>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</si>
  <si>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</si>
  <si>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</si>
  <si>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</si>
  <si>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</si>
  <si>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</si>
  <si>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</si>
  <si>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</si>
  <si>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</si>
  <si>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</si>
  <si>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</si>
  <si>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</si>
  <si>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</si>
  <si>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</si>
  <si>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</si>
  <si>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</si>
  <si>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</si>
  <si>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</si>
  <si>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</si>
  <si>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</si>
  <si>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</si>
  <si>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</si>
  <si>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</si>
  <si>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</si>
  <si>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</si>
  <si>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</si>
  <si>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</si>
  <si>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</si>
  <si>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</si>
  <si>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</si>
  <si>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</si>
  <si>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</si>
  <si>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</si>
  <si>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</si>
  <si>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</si>
  <si>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</si>
  <si>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</si>
  <si>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</si>
  <si>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</si>
  <si>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</si>
  <si>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</si>
  <si>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</si>
  <si>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</si>
  <si>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</si>
  <si>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</si>
  <si>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</si>
  <si>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</si>
  <si>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</si>
  <si>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</si>
  <si>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</si>
  <si>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</si>
  <si>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</si>
  <si>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</si>
  <si>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</si>
  <si>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</si>
  <si>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</si>
  <si>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</si>
  <si>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</si>
  <si>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</si>
  <si>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</si>
  <si>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</si>
  <si>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</si>
  <si>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</si>
  <si>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</si>
  <si>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</si>
  <si>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</si>
  <si>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</si>
  <si>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</si>
  <si>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</si>
  <si>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</si>
  <si>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</si>
  <si>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</si>
  <si>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</si>
  <si>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</si>
  <si>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</si>
  <si>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</si>
  <si>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</si>
  <si>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</si>
  <si>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</si>
  <si>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</si>
  <si>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</si>
  <si>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</si>
  <si>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</si>
  <si>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</si>
  <si>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</si>
  <si>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</si>
  <si>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</si>
  <si>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</si>
  <si>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</si>
  <si>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</si>
  <si>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</si>
  <si>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</si>
  <si>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</si>
  <si>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</si>
  <si>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</si>
  <si>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</si>
  <si>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</si>
  <si>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</si>
  <si>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</si>
  <si>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</si>
  <si>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</si>
  <si>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</si>
  <si>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</si>
  <si>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</si>
  <si>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</si>
  <si>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</si>
  <si>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</si>
  <si>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</si>
  <si>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</si>
  <si>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</si>
  <si>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</si>
  <si>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</si>
  <si>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</si>
  <si>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</si>
  <si>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</si>
  <si>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</si>
  <si>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</si>
  <si>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</si>
  <si>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</si>
  <si>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</si>
  <si>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</si>
  <si>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</si>
  <si>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</si>
  <si>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</si>
  <si>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</si>
  <si>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</si>
  <si>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</si>
  <si>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</si>
  <si>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</si>
  <si>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</si>
  <si>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</si>
  <si>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</si>
  <si>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</si>
  <si>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</si>
  <si>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</si>
  <si>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</si>
  <si>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</si>
  <si>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</si>
  <si>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</si>
  <si>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</si>
  <si>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</si>
  <si>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</si>
  <si>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</si>
  <si>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</si>
  <si>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</si>
  <si>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</si>
  <si>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</si>
  <si>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</si>
  <si>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</si>
  <si>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</si>
  <si>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</si>
  <si>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</si>
  <si>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</si>
  <si>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</si>
  <si>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</si>
  <si>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</si>
  <si>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</si>
  <si>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</si>
  <si>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</si>
  <si>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</si>
  <si>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</si>
  <si>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</si>
  <si>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</si>
  <si>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</si>
  <si>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</si>
  <si>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</si>
  <si>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</si>
  <si>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</si>
  <si>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</si>
  <si>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</si>
  <si>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</si>
  <si>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</si>
  <si>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</si>
  <si>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</si>
  <si>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</si>
  <si>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</si>
  <si>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</si>
  <si>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</si>
  <si>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</si>
  <si>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</si>
  <si>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</si>
  <si>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</si>
  <si>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</si>
  <si>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</si>
  <si>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</si>
  <si>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</si>
  <si>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</si>
  <si>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</si>
  <si>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</si>
  <si>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</si>
  <si>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</si>
  <si>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</si>
  <si>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</si>
  <si>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</si>
  <si>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</si>
  <si>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</si>
  <si>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</si>
  <si>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</si>
  <si>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</si>
  <si>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</si>
  <si>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</si>
  <si>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</si>
  <si>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</si>
  <si>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</si>
  <si>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</si>
  <si>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</si>
  <si>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</si>
  <si>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</si>
  <si>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</si>
  <si>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</si>
  <si>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</si>
  <si>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</si>
  <si>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</si>
  <si>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</si>
  <si>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</si>
  <si>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</si>
  <si>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</si>
  <si>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</si>
  <si>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</si>
  <si>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</si>
  <si>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</si>
  <si>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</si>
  <si>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</si>
  <si>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</si>
  <si>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</si>
  <si>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</si>
  <si>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</si>
  <si>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</si>
  <si>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</si>
  <si>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</si>
  <si>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</si>
  <si>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</si>
  <si>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</si>
  <si>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</si>
  <si>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</si>
  <si>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</si>
  <si>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</si>
  <si>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</si>
  <si>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</si>
  <si>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</si>
  <si>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</si>
  <si>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</si>
  <si>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</si>
  <si>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</si>
  <si>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</si>
  <si>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</si>
  <si>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</si>
  <si>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</si>
  <si>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</si>
  <si>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</si>
  <si>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</si>
  <si>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</si>
  <si>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</si>
  <si>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</si>
  <si>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</si>
  <si>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</si>
  <si>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</si>
  <si>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</si>
  <si>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</si>
  <si>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</si>
  <si>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</si>
  <si>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</si>
  <si>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</si>
  <si>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</si>
  <si>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</si>
  <si>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</si>
  <si>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</si>
  <si>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</si>
  <si>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</si>
  <si>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</si>
  <si>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</si>
  <si>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</si>
  <si>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</si>
  <si>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</si>
  <si>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</si>
  <si>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</si>
  <si>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</si>
  <si>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</si>
  <si>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</si>
  <si>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</si>
  <si>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</si>
  <si>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</si>
  <si>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</si>
  <si>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</si>
  <si>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</si>
  <si>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</si>
  <si>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</si>
  <si>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</si>
  <si>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</si>
  <si>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</si>
  <si>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</si>
  <si>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</si>
  <si>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</si>
  <si>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</si>
  <si>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</si>
  <si>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</si>
  <si>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</si>
  <si>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</si>
  <si>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</si>
  <si>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</si>
  <si>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</si>
  <si>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</si>
  <si>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</si>
  <si>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</si>
  <si>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</si>
  <si>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</si>
  <si>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</si>
  <si>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</si>
  <si>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</si>
  <si>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</si>
  <si>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</si>
  <si>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</si>
  <si>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</si>
  <si>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</si>
  <si>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</si>
  <si>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</si>
  <si>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</si>
  <si>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</si>
  <si>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</si>
  <si>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</si>
  <si>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</si>
  <si>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</si>
  <si>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</si>
  <si>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</si>
  <si>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</si>
  <si>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</si>
  <si>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</si>
  <si>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</si>
  <si>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</si>
  <si>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</si>
  <si>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</si>
  <si>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</si>
  <si>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</si>
  <si>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</si>
  <si>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</si>
  <si>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</si>
  <si>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</si>
  <si>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</si>
  <si>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</si>
  <si>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</si>
  <si>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</si>
  <si>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</si>
  <si>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</si>
  <si>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</si>
  <si>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</si>
  <si>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</si>
  <si>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</si>
  <si>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</si>
  <si>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</si>
  <si>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</si>
  <si>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</si>
  <si>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</si>
  <si>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</si>
  <si>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</si>
  <si>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</si>
  <si>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</si>
  <si>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</si>
  <si>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</si>
  <si>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</si>
  <si>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</si>
  <si>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</si>
  <si>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</si>
  <si>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</si>
  <si>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</si>
  <si>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</si>
  <si>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</si>
  <si>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</si>
  <si>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</si>
  <si>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</si>
  <si>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</si>
  <si>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</si>
  <si>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</si>
  <si>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</si>
  <si>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</si>
  <si>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</si>
  <si>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</si>
  <si>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</si>
  <si>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</si>
  <si>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</si>
  <si>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</si>
  <si>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</si>
  <si>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</si>
  <si>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</si>
  <si>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</si>
  <si>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</si>
  <si>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</si>
  <si>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</si>
  <si>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</si>
  <si>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</si>
  <si>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</si>
  <si>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</si>
  <si>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</si>
  <si>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</si>
  <si>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</si>
  <si>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</si>
  <si>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</si>
  <si>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</si>
  <si>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</si>
  <si>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</si>
  <si>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</si>
  <si>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</si>
  <si>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</si>
  <si>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</si>
  <si>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</si>
  <si>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</si>
  <si>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</si>
  <si>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</si>
  <si>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</si>
  <si>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</si>
  <si>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</si>
  <si>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</si>
  <si>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</si>
  <si>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</si>
  <si>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</si>
  <si>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</si>
  <si>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</si>
  <si>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</si>
  <si>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</si>
  <si>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</si>
  <si>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</si>
  <si>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</si>
  <si>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</si>
  <si>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</si>
  <si>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</si>
  <si>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</si>
  <si>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</si>
  <si>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</si>
  <si>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</si>
  <si>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</si>
  <si>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</si>
  <si>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</si>
  <si>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</si>
  <si>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</si>
  <si>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</si>
  <si>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</si>
  <si>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</si>
  <si>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</si>
  <si>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</si>
  <si>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</si>
  <si>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</si>
  <si>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</si>
  <si>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</si>
  <si>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</si>
  <si>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</si>
  <si>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</si>
  <si>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</si>
  <si>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</si>
  <si>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</si>
  <si>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</si>
  <si>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</si>
  <si>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</si>
  <si>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</si>
  <si>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</si>
  <si>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</si>
  <si>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</si>
  <si>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</si>
  <si>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</si>
  <si>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</si>
  <si>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</si>
  <si>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</si>
  <si>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</si>
  <si>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</si>
  <si>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</si>
  <si>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</si>
  <si>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</si>
  <si>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</si>
  <si>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</si>
  <si>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</si>
  <si>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</si>
  <si>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</si>
  <si>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</si>
  <si>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</si>
  <si>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</si>
  <si>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</si>
  <si>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</si>
  <si>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</si>
  <si>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</si>
  <si>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</si>
  <si>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</si>
  <si>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</si>
  <si>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</si>
  <si>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</si>
  <si>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</si>
  <si>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</si>
  <si>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</si>
  <si>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</si>
  <si>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</si>
  <si>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</si>
  <si>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</si>
  <si>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</si>
  <si>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</si>
  <si>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</si>
  <si>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</si>
  <si>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</si>
  <si>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</si>
  <si>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</si>
  <si>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</si>
  <si>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</si>
  <si>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</si>
  <si>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</si>
  <si>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</si>
  <si>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</si>
  <si>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</si>
  <si>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</si>
  <si>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</si>
  <si>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</si>
  <si>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</si>
  <si>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</si>
  <si>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</si>
  <si>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</si>
  <si>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</si>
  <si>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</si>
  <si>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</si>
  <si>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</si>
  <si>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</si>
  <si>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</si>
  <si>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</si>
  <si>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</si>
  <si>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</si>
  <si>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</si>
  <si>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</si>
  <si>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</si>
  <si>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</si>
  <si>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</si>
  <si>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</si>
  <si>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</si>
  <si>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</si>
  <si>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</si>
  <si>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</si>
  <si>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</si>
  <si>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</si>
  <si>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</si>
  <si>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</si>
  <si>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</si>
  <si>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</si>
  <si>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</si>
  <si>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</si>
  <si>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</si>
  <si>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</si>
  <si>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</si>
  <si>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</si>
  <si>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</si>
  <si>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</si>
  <si>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</si>
  <si>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</si>
  <si>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</si>
  <si>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</si>
  <si>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</si>
  <si>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</si>
  <si>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</si>
  <si>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</si>
  <si>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</si>
  <si>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</si>
  <si>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</si>
  <si>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</si>
  <si>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</si>
  <si>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</si>
  <si>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</si>
  <si>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</si>
  <si>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</si>
  <si>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</si>
  <si>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</si>
  <si>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</si>
  <si>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</si>
  <si>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</si>
  <si>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</si>
  <si>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</si>
  <si>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</si>
  <si>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</si>
  <si>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</si>
  <si>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</si>
  <si>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</si>
  <si>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</si>
  <si>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</si>
  <si>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</si>
  <si>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</si>
  <si>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</si>
  <si>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</si>
  <si>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</si>
  <si>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</si>
  <si>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</si>
  <si>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</si>
  <si>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</si>
  <si>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</si>
  <si>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</si>
  <si>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</si>
  <si>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</si>
  <si>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</si>
  <si>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</si>
  <si>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</si>
  <si>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</si>
  <si>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</si>
  <si>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</si>
  <si>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</si>
  <si>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</si>
  <si>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</si>
  <si>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</si>
  <si>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</si>
  <si>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</si>
  <si>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</si>
  <si>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</si>
  <si>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</si>
  <si>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</si>
  <si>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</si>
  <si>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</si>
  <si>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</si>
  <si>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</si>
  <si>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</si>
  <si>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</si>
  <si>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</si>
  <si>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</si>
  <si>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</si>
  <si>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</si>
  <si>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</si>
  <si>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</si>
  <si>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</si>
  <si>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</si>
  <si>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</si>
  <si>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</si>
  <si>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</si>
  <si>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</si>
  <si>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</si>
  <si>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</si>
  <si>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</si>
  <si>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</si>
  <si>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</si>
  <si>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</si>
  <si>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</si>
  <si>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</si>
  <si>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</si>
  <si>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</si>
  <si>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</si>
  <si>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</si>
  <si>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</si>
  <si>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</si>
  <si>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</si>
  <si>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</si>
  <si>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</si>
  <si>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</si>
  <si>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</si>
  <si>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</si>
  <si>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</si>
  <si>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</si>
  <si>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</si>
  <si>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</si>
  <si>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</si>
  <si>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</si>
  <si>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</si>
  <si>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</si>
  <si>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</si>
  <si>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</si>
  <si>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</si>
  <si>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</si>
  <si>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</si>
  <si>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</si>
  <si>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</si>
  <si>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</si>
  <si>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</si>
  <si>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</si>
  <si>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</si>
  <si>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</si>
  <si>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</si>
  <si>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</si>
  <si>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</si>
  <si>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</si>
  <si>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</si>
  <si>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</si>
  <si>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</si>
  <si>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</si>
  <si>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</si>
  <si>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</si>
  <si>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</si>
  <si>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</si>
  <si>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</si>
  <si>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</si>
  <si>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</si>
  <si>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</si>
  <si>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</si>
  <si>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</si>
  <si>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</si>
  <si>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</si>
  <si>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</si>
  <si>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</si>
  <si>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</si>
  <si>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</si>
  <si>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</si>
  <si>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</si>
  <si>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</si>
  <si>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</si>
  <si>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</si>
  <si>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</si>
  <si>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</si>
  <si>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</si>
  <si>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</si>
  <si>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</si>
  <si>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</si>
  <si>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</si>
  <si>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</si>
  <si>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</si>
  <si>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</si>
  <si>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</si>
  <si>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</si>
  <si>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</si>
  <si>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</si>
  <si>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</si>
  <si>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</si>
  <si>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</si>
  <si>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</si>
  <si>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</si>
  <si>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</si>
  <si>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</si>
  <si>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</si>
  <si>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</si>
  <si>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</si>
  <si>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</si>
  <si>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</si>
  <si>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</si>
  <si>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</si>
  <si>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</si>
  <si>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</si>
  <si>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</si>
  <si>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</si>
  <si>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</si>
  <si>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</si>
  <si>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</si>
  <si>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</si>
  <si>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</si>
  <si>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</si>
  <si>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</si>
  <si>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</si>
  <si>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</si>
  <si>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</si>
  <si>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</si>
  <si>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</si>
  <si>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</si>
  <si>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</si>
  <si>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</si>
  <si>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</si>
  <si>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</si>
  <si>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</si>
  <si>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</si>
  <si>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</si>
  <si>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</si>
  <si>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</si>
  <si>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</si>
  <si>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</si>
  <si>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</si>
  <si>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</si>
  <si>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</si>
  <si>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</si>
  <si>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</si>
  <si>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</si>
  <si>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</si>
  <si>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</si>
  <si>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</si>
  <si>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</si>
  <si>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</si>
  <si>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</si>
  <si>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</si>
  <si>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</si>
  <si>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</si>
  <si>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</si>
  <si>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</si>
  <si>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</si>
  <si>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</si>
  <si>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</si>
  <si>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</si>
  <si>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</si>
  <si>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</si>
  <si>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</si>
  <si>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</si>
  <si>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</si>
  <si>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</si>
  <si>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</si>
  <si>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</si>
  <si>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</si>
  <si>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</si>
  <si>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</si>
  <si>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</si>
  <si>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</si>
  <si>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</si>
  <si>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</si>
  <si>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</si>
  <si>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</si>
  <si>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</si>
  <si>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</si>
  <si>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</si>
  <si>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</si>
  <si>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</si>
  <si>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</si>
  <si>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</si>
  <si>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</si>
  <si>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</si>
  <si>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</si>
  <si>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</si>
  <si>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</si>
  <si>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</si>
  <si>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</si>
  <si>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</si>
  <si>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</si>
  <si>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</si>
  <si>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</si>
  <si>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</si>
  <si>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</si>
  <si>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</si>
  <si>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</si>
  <si>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</si>
  <si>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</si>
  <si>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</si>
  <si>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</si>
  <si>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</si>
  <si>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</si>
  <si>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</si>
  <si>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</si>
  <si>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</si>
  <si>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</si>
  <si>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</si>
  <si>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</si>
  <si>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</si>
  <si>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</si>
  <si>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</si>
  <si>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</si>
  <si>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</si>
  <si>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</si>
  <si>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</si>
  <si>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</si>
  <si>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</si>
  <si>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</si>
  <si>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</si>
  <si>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</si>
  <si>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</si>
  <si>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</si>
  <si>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</si>
  <si>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</si>
  <si>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</si>
  <si>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</si>
  <si>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</si>
  <si>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</si>
  <si>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</si>
  <si>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</si>
  <si>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</si>
  <si>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</si>
  <si>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</si>
  <si>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</si>
  <si>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</si>
  <si>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</si>
  <si>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</si>
  <si>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</si>
  <si>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</si>
  <si>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</si>
  <si>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</si>
  <si>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</si>
  <si>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</si>
  <si>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</si>
  <si>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</si>
  <si>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</si>
  <si>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</si>
  <si>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</si>
  <si>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</si>
  <si>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</si>
  <si>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</si>
  <si>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</si>
  <si>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</si>
  <si>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</si>
  <si>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</si>
  <si>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</si>
  <si>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</si>
  <si>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</si>
  <si>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</si>
  <si>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</si>
  <si>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</si>
  <si>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</si>
  <si>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</si>
  <si>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</si>
  <si>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</si>
  <si>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</si>
  <si>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</si>
  <si>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</si>
  <si>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</si>
  <si>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</si>
  <si>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</si>
  <si>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</si>
  <si>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</si>
  <si>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</si>
  <si>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</si>
  <si>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</si>
  <si>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</si>
  <si>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</si>
  <si>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</si>
  <si>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</si>
  <si>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</si>
  <si>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</si>
  <si>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</si>
  <si>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</si>
  <si>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</si>
  <si>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</si>
  <si>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</si>
  <si>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</si>
  <si>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</si>
  <si>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</si>
  <si>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</si>
  <si>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</si>
  <si>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</si>
  <si>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</si>
  <si>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</si>
  <si>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</si>
  <si>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</si>
  <si>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</si>
  <si>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</si>
  <si>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</si>
  <si>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</si>
  <si>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</si>
  <si>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</si>
  <si>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</si>
  <si>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</si>
  <si>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</si>
  <si>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</si>
  <si>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</si>
  <si>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</si>
  <si>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</si>
  <si>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</si>
  <si>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</si>
  <si>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</si>
  <si>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</si>
  <si>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</si>
  <si>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</si>
  <si>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</si>
  <si>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</si>
  <si>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</si>
  <si>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</si>
  <si>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</si>
  <si>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</si>
  <si>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</si>
  <si>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</si>
  <si>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</si>
  <si>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</si>
  <si>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</si>
  <si>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</si>
  <si>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</si>
  <si>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</si>
  <si>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</si>
  <si>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</si>
  <si>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</si>
  <si>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</si>
  <si>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</si>
  <si>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</si>
  <si>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</si>
  <si>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</si>
  <si>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</si>
  <si>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</si>
  <si>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</si>
  <si>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</si>
  <si>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</si>
  <si>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</si>
  <si>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</si>
  <si>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</si>
  <si>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</si>
  <si>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</si>
  <si>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</si>
  <si>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</si>
  <si>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</si>
  <si>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</si>
  <si>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</si>
  <si>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</si>
  <si>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</si>
  <si>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</si>
  <si>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</si>
  <si>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</si>
  <si>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</si>
  <si>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</si>
  <si>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</si>
  <si>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</si>
  <si>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</si>
  <si>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</si>
  <si>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</si>
  <si>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</si>
  <si>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</si>
  <si>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</si>
  <si>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</si>
  <si>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</si>
  <si>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</si>
  <si>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</si>
  <si>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</si>
  <si>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</si>
  <si>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</si>
  <si>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</si>
  <si>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</si>
  <si>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</si>
  <si>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</si>
  <si>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</si>
  <si>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</si>
  <si>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</si>
  <si>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</si>
  <si>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</si>
  <si>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</si>
  <si>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</si>
  <si>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</si>
  <si>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</si>
  <si>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</si>
  <si>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</si>
  <si>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</si>
  <si>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</si>
  <si>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</si>
  <si>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</si>
  <si>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</si>
  <si>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</si>
  <si>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</si>
  <si>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</si>
  <si>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</si>
  <si>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</si>
  <si>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</si>
  <si>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</si>
  <si>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</si>
  <si>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</si>
  <si>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</si>
  <si>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</si>
  <si>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</si>
  <si>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</si>
  <si>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</si>
  <si>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</si>
  <si>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</si>
  <si>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</si>
  <si>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</si>
  <si>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</si>
  <si>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</si>
  <si>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</si>
  <si>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</si>
  <si>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</si>
  <si>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</si>
  <si>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</si>
  <si>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</si>
  <si>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</si>
  <si>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</si>
  <si>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</si>
  <si>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</si>
  <si>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</si>
  <si>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</si>
  <si>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</si>
  <si>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</si>
  <si>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</si>
  <si>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</si>
  <si>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</si>
  <si>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</si>
  <si>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</si>
  <si>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</si>
  <si>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</si>
  <si>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</si>
  <si>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</si>
  <si>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</si>
  <si>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</si>
  <si>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</si>
  <si>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</si>
  <si>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</si>
  <si>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</si>
  <si>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</si>
  <si>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</si>
  <si>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</si>
  <si>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</si>
  <si>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</si>
  <si>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</si>
  <si>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</si>
  <si>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</si>
  <si>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</si>
  <si>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</si>
  <si>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</si>
  <si>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</si>
  <si>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</si>
  <si>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</si>
  <si>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</si>
  <si>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</si>
  <si>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</si>
  <si>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</si>
  <si>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</si>
  <si>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</si>
  <si>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</si>
  <si>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</si>
  <si>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</si>
  <si>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</si>
  <si>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</si>
  <si>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</si>
  <si>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</si>
  <si>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</si>
  <si>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</si>
  <si>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</si>
  <si>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</si>
  <si>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</si>
  <si>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</si>
  <si>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</si>
  <si>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</si>
  <si>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</si>
  <si>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</si>
  <si>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</si>
  <si>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</si>
  <si>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</si>
  <si>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</si>
  <si>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</si>
  <si>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</si>
  <si>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</si>
  <si>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</si>
  <si>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</si>
  <si>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</si>
  <si>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</si>
  <si>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</si>
  <si>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</si>
  <si>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</si>
  <si>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</si>
  <si>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</si>
  <si>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</si>
  <si>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</si>
  <si>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</si>
  <si>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</si>
  <si>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</si>
  <si>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</si>
  <si>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</si>
  <si>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</si>
  <si>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</si>
  <si>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</si>
  <si>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</si>
  <si>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</si>
  <si>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</si>
  <si>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</si>
  <si>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</si>
  <si>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</si>
  <si>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</si>
  <si>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</si>
  <si>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</si>
  <si>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</si>
  <si>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</si>
  <si>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</si>
  <si>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</si>
  <si>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</si>
  <si>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</si>
  <si>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</si>
  <si>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</si>
  <si>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</si>
  <si>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</si>
  <si>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</si>
  <si>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</si>
  <si>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</si>
  <si>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</si>
  <si>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</si>
  <si>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</si>
  <si>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</si>
  <si>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</si>
  <si>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</si>
  <si>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</si>
  <si>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</si>
  <si>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</si>
  <si>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</si>
  <si>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</si>
  <si>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</si>
  <si>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</si>
  <si>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</si>
  <si>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</si>
  <si>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</si>
  <si>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</si>
  <si>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</si>
  <si>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</si>
  <si>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</si>
  <si>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</si>
  <si>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</si>
  <si>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</si>
  <si>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</si>
  <si>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</si>
  <si>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</si>
  <si>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</si>
  <si>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</si>
  <si>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</si>
  <si>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</si>
  <si>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</si>
  <si>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</si>
  <si>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</si>
  <si>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</si>
  <si>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</si>
  <si>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</si>
  <si>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</si>
  <si>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</si>
  <si>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</si>
  <si>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</si>
  <si>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</si>
  <si>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</si>
  <si>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</si>
  <si>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</si>
  <si>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</si>
  <si>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</si>
  <si>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</si>
  <si>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</si>
  <si>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</si>
  <si>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</si>
  <si>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</si>
  <si>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</si>
  <si>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</si>
  <si>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</si>
  <si>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</si>
  <si>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</si>
  <si>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</si>
  <si>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</si>
  <si>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</si>
  <si>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</si>
  <si>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</si>
  <si>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</si>
  <si>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</si>
  <si>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</si>
  <si>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</si>
  <si>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</si>
  <si>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</si>
  <si>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</si>
  <si>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</si>
  <si>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</si>
  <si>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</si>
  <si>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</si>
  <si>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</si>
  <si>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</si>
  <si>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</si>
  <si>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</si>
  <si>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</si>
  <si>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</si>
  <si>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</si>
  <si>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</si>
  <si>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</si>
  <si>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</si>
  <si>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</si>
  <si>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</si>
  <si>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</si>
  <si>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</si>
  <si>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</si>
  <si>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</si>
  <si>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</si>
  <si>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</si>
  <si>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</si>
  <si>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</si>
  <si>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</si>
  <si>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</si>
  <si>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</si>
  <si>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</si>
  <si>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</si>
  <si>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</si>
  <si>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</si>
  <si>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</si>
  <si>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</si>
  <si>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</si>
  <si>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</si>
  <si>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</si>
  <si>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</si>
  <si>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</si>
  <si>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</si>
  <si>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</si>
  <si>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</si>
  <si>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</si>
  <si>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</si>
  <si>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</si>
  <si>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</si>
  <si>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</si>
  <si>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</si>
  <si>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</si>
  <si>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</si>
  <si>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</si>
  <si>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</si>
  <si>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</si>
  <si>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</si>
  <si>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</si>
  <si>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</si>
  <si>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</si>
  <si>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</si>
  <si>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</si>
  <si>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</si>
  <si>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</si>
  <si>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</si>
  <si>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</si>
  <si>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</si>
  <si>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</si>
  <si>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</si>
  <si>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</si>
  <si>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</si>
  <si>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</si>
  <si>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</si>
  <si>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</si>
  <si>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</si>
  <si>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</si>
  <si>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</si>
  <si>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</si>
  <si>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</si>
  <si>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</si>
  <si>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</si>
  <si>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</si>
  <si>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</si>
  <si>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</si>
  <si>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</si>
  <si>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</si>
  <si>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</si>
  <si>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</si>
  <si>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</si>
  <si>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</si>
  <si>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</si>
  <si>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</si>
  <si>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</si>
  <si>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</si>
  <si>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</si>
  <si>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</si>
  <si>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</si>
  <si>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</si>
  <si>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</si>
  <si>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</si>
  <si>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</si>
  <si>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</si>
  <si>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</si>
  <si>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</si>
  <si>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</si>
  <si>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</si>
  <si>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</si>
  <si>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</si>
  <si>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</si>
  <si>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</si>
  <si>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</si>
  <si>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</si>
  <si>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</si>
  <si>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</si>
  <si>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</si>
  <si>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</si>
  <si>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</si>
  <si>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</si>
  <si>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</si>
  <si>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</si>
  <si>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</si>
  <si>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</si>
  <si>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</si>
  <si>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</si>
  <si>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</si>
  <si>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</si>
  <si>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</si>
  <si>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</si>
  <si>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</si>
  <si>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</si>
  <si>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</si>
  <si>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</si>
  <si>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</si>
  <si>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</si>
  <si>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</si>
  <si>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</si>
  <si>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</si>
  <si>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</si>
  <si>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</si>
  <si>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</si>
  <si>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</si>
  <si>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</si>
  <si>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</si>
  <si>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</si>
  <si>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</si>
  <si>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</si>
  <si>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</si>
  <si>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</si>
  <si>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</si>
  <si>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</si>
  <si>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</si>
  <si>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</si>
  <si>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</si>
  <si>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</si>
  <si>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</si>
  <si>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</si>
  <si>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</si>
  <si>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</si>
  <si>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</si>
  <si>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</si>
  <si>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</si>
  <si>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</si>
  <si>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</si>
  <si>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</si>
  <si>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</si>
  <si>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</si>
  <si>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</si>
  <si>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</si>
  <si>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</si>
  <si>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</si>
  <si>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</si>
  <si>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</si>
  <si>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</si>
  <si>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</si>
  <si>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</si>
  <si>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</si>
  <si>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</si>
  <si>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</si>
  <si>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</si>
  <si>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</si>
  <si>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</si>
  <si>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</si>
  <si>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</si>
  <si>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</si>
  <si>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</si>
  <si>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</si>
  <si>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</si>
  <si>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</si>
  <si>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</si>
  <si>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</si>
  <si>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</si>
  <si>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</si>
  <si>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</si>
  <si>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</si>
  <si>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</si>
  <si>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</si>
  <si>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</si>
  <si>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</si>
  <si>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</si>
  <si>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</si>
  <si>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</si>
  <si>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</si>
  <si>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</si>
  <si>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</si>
  <si>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</si>
  <si>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</si>
  <si>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</si>
  <si>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</si>
  <si>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</si>
  <si>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</si>
  <si>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</si>
  <si>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</si>
  <si>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</si>
  <si>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</si>
  <si>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</si>
  <si>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</si>
  <si>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</si>
  <si>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</si>
  <si>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</si>
  <si>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</si>
  <si>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</si>
  <si>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</si>
  <si>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</si>
  <si>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</si>
  <si>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</si>
  <si>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</si>
  <si>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</si>
  <si>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</si>
  <si>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</si>
  <si>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</si>
  <si>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</si>
  <si>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</si>
  <si>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</si>
  <si>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</si>
  <si>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</si>
  <si>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</si>
  <si>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</si>
  <si>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</si>
  <si>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</si>
  <si>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</si>
  <si>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</si>
  <si>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</si>
  <si>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</si>
  <si>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</si>
  <si>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</si>
  <si>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</si>
  <si>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</si>
  <si>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</si>
  <si>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</si>
  <si>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</si>
  <si>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</si>
  <si>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</si>
  <si>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</si>
  <si>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</si>
  <si>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</si>
  <si>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</si>
  <si>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</si>
  <si>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</si>
  <si>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</si>
  <si>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</si>
  <si>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</si>
  <si>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</si>
  <si>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</si>
  <si>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</si>
  <si>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</si>
  <si>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</si>
  <si>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</si>
  <si>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</si>
  <si>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</si>
  <si>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</si>
  <si>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</si>
  <si>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</si>
  <si>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</si>
  <si>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</si>
  <si>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</si>
  <si>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</si>
  <si>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</si>
  <si>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</si>
  <si>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</si>
  <si>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</si>
  <si>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</si>
  <si>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</si>
  <si>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</si>
  <si>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</si>
  <si>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</si>
  <si>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</si>
  <si>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</si>
  <si>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</si>
  <si>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</si>
  <si>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</si>
  <si>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</si>
  <si>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</si>
  <si>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</si>
  <si>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</si>
  <si>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</si>
  <si>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</si>
  <si>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</si>
  <si>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</si>
  <si>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</si>
  <si>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</si>
  <si>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</si>
  <si>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</si>
  <si>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</si>
  <si>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</si>
  <si>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</si>
  <si>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</si>
  <si>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</si>
  <si>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</si>
  <si>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</si>
  <si>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</si>
  <si>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</si>
  <si>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</si>
  <si>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</si>
  <si>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</si>
  <si>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</si>
  <si>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</si>
  <si>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</si>
  <si>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</si>
  <si>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</si>
  <si>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</si>
  <si>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</si>
  <si>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</si>
  <si>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</si>
  <si>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</si>
  <si>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</si>
  <si>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</si>
  <si>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</si>
  <si>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</si>
  <si>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</si>
  <si>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</si>
  <si>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</si>
  <si>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</si>
  <si>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</si>
  <si>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</si>
  <si>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</si>
  <si>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</si>
  <si>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</si>
  <si>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</si>
  <si>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</si>
  <si>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</si>
  <si>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</si>
  <si>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</si>
  <si>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</si>
  <si>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</si>
  <si>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</si>
  <si>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</si>
  <si>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</si>
  <si>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</si>
  <si>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</si>
  <si>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</si>
  <si>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</si>
  <si>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</si>
  <si>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</si>
  <si>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</si>
  <si>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</si>
  <si>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</si>
  <si>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</si>
  <si>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</si>
  <si>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</si>
  <si>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</si>
  <si>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</si>
  <si>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</si>
  <si>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</si>
  <si>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</si>
  <si>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</si>
  <si>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</si>
  <si>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</si>
  <si>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</si>
  <si>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</si>
  <si>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</si>
  <si>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</si>
  <si>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</si>
  <si>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</si>
  <si>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</si>
  <si>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</si>
  <si>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</si>
  <si>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</si>
  <si>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</si>
  <si>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</si>
  <si>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</si>
  <si>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</si>
  <si>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</si>
  <si>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</si>
  <si>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</si>
  <si>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</si>
  <si>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</si>
  <si>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</si>
  <si>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</si>
  <si>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</si>
  <si>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</si>
  <si>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</si>
  <si>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</si>
  <si>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</si>
  <si>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</si>
  <si>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</si>
  <si>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</si>
  <si>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</si>
  <si>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</si>
  <si>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</si>
  <si>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</si>
  <si>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</si>
  <si>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</si>
  <si>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</si>
  <si>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</si>
  <si>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</si>
  <si>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</si>
  <si>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</si>
  <si>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</si>
  <si>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</si>
  <si>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</si>
  <si>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</si>
  <si>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</si>
  <si>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</si>
  <si>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</si>
  <si>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</si>
  <si>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</si>
  <si>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</si>
  <si>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</si>
  <si>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</si>
  <si>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</si>
  <si>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</si>
  <si>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</si>
  <si>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</si>
  <si>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</si>
  <si>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</si>
  <si>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</si>
  <si>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</si>
  <si>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</si>
  <si>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</si>
  <si>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</si>
  <si>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</si>
  <si>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</si>
  <si>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</si>
  <si>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</si>
  <si>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</si>
  <si>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</si>
  <si>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</si>
  <si>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</si>
  <si>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</si>
  <si>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</si>
  <si>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</si>
  <si>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</si>
  <si>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</si>
  <si>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</si>
  <si>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</si>
  <si>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</si>
  <si>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</si>
  <si>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</si>
  <si>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</si>
  <si>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</si>
  <si>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</si>
  <si>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</si>
  <si>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</si>
  <si>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</si>
  <si>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</si>
  <si>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</si>
  <si>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</si>
  <si>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</si>
  <si>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</si>
  <si>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</si>
  <si>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</si>
  <si>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</si>
  <si>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</si>
  <si>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</si>
  <si>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</si>
  <si>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</si>
  <si>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</si>
  <si>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</si>
  <si>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</si>
  <si>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</si>
  <si>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</si>
  <si>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</si>
  <si>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</si>
  <si>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</si>
  <si>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</si>
  <si>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</si>
  <si>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</si>
  <si>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</si>
  <si>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</si>
  <si>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</si>
  <si>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</si>
  <si>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</si>
  <si>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</si>
  <si>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</si>
  <si>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</si>
  <si>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</si>
  <si>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</si>
  <si>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</si>
  <si>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</si>
  <si>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</si>
  <si>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</si>
  <si>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</si>
  <si>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</si>
  <si>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</si>
  <si>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</si>
  <si>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</si>
  <si>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</si>
  <si>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</si>
  <si>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</si>
  <si>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</si>
  <si>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</si>
  <si>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</si>
  <si>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</si>
  <si>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</si>
  <si>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</si>
  <si>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</si>
  <si>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</si>
  <si>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</si>
  <si>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</si>
  <si>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</si>
  <si>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</si>
  <si>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</si>
  <si>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</si>
  <si>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</si>
  <si>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</si>
  <si>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</si>
  <si>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</si>
  <si>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</si>
  <si>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</si>
  <si>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</si>
  <si>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</si>
  <si>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</si>
  <si>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</si>
  <si>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</si>
  <si>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</si>
  <si>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</si>
  <si>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</si>
  <si>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</si>
  <si>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</si>
  <si>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</si>
  <si>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</si>
  <si>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</si>
  <si>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</si>
  <si>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</si>
  <si>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</si>
  <si>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</si>
  <si>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</si>
  <si>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</si>
  <si>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</si>
  <si>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</si>
  <si>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</si>
  <si>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</si>
  <si>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</si>
  <si>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</si>
  <si>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</si>
  <si>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</si>
  <si>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</si>
  <si>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</si>
  <si>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</si>
  <si>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</si>
  <si>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</si>
  <si>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</si>
  <si>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</si>
  <si>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</si>
  <si>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</si>
  <si>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</si>
  <si>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</si>
  <si>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</si>
  <si>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</si>
  <si>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</si>
  <si>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</si>
  <si>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</si>
  <si>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</si>
  <si>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</si>
  <si>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</si>
  <si>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</si>
  <si>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</si>
  <si>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</si>
  <si>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</si>
  <si>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</si>
  <si>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</si>
  <si>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</si>
  <si>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</si>
  <si>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</si>
  <si>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</si>
  <si>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</si>
  <si>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</si>
  <si>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</si>
  <si>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</si>
  <si>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</si>
  <si>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</si>
  <si>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</si>
  <si>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</si>
  <si>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</si>
  <si>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</si>
  <si>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</si>
  <si>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</si>
  <si>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</si>
  <si>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</si>
  <si>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</si>
  <si>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</si>
  <si>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</si>
  <si>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</si>
  <si>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</si>
  <si>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</si>
  <si>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</si>
  <si>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</si>
  <si>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</si>
  <si>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</si>
  <si>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</si>
  <si>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</si>
  <si>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</si>
  <si>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</si>
  <si>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</si>
  <si>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</si>
  <si>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</si>
  <si>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</si>
  <si>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</si>
  <si>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</si>
  <si>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</si>
  <si>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</si>
  <si>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</si>
  <si>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</si>
  <si>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</si>
  <si>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</si>
  <si>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</si>
  <si>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</si>
  <si>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</si>
  <si>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</si>
  <si>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</si>
  <si>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</si>
  <si>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</si>
  <si>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</si>
  <si>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</si>
  <si>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</si>
  <si>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</si>
  <si>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</si>
  <si>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</si>
  <si>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</si>
  <si>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</si>
  <si>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</si>
  <si>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</si>
  <si>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</si>
  <si>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</si>
  <si>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</si>
  <si>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</si>
  <si>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</si>
  <si>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</si>
  <si>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</si>
  <si>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</si>
  <si>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</si>
  <si>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</si>
  <si>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</si>
  <si>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</si>
  <si>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</si>
  <si>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</si>
  <si>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</si>
  <si>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</si>
  <si>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</si>
  <si>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</si>
  <si>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</si>
  <si>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</si>
  <si>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</si>
  <si>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</si>
  <si>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</si>
  <si>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</si>
  <si>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</si>
  <si>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</si>
  <si>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</si>
  <si>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</si>
  <si>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</si>
  <si>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</si>
  <si>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</si>
  <si>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</si>
  <si>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</si>
  <si>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</si>
  <si>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</si>
  <si>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</si>
  <si>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</si>
  <si>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</si>
  <si>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</si>
  <si>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</si>
  <si>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</si>
  <si>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</si>
  <si>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</si>
  <si>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</si>
  <si>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</si>
  <si>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</si>
  <si>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</si>
  <si>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</si>
  <si>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</si>
  <si>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</si>
  <si>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</si>
  <si>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</si>
  <si>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</si>
  <si>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</si>
  <si>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</si>
  <si>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</si>
  <si>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</si>
  <si>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</si>
  <si>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</si>
  <si>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</si>
  <si>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</si>
  <si>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</si>
  <si>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</si>
  <si>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</si>
  <si>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</si>
  <si>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</si>
  <si>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</si>
  <si>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</si>
  <si>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</si>
  <si>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</si>
  <si>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</si>
  <si>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</si>
  <si>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</si>
  <si>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</si>
  <si>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</si>
  <si>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</si>
  <si>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</si>
  <si>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</si>
  <si>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</si>
  <si>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</si>
  <si>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</si>
  <si>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</si>
  <si>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</si>
  <si>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</si>
  <si>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</si>
  <si>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</si>
  <si>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</si>
  <si>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</si>
  <si>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</si>
  <si>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</si>
  <si>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</si>
  <si>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</si>
  <si>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</si>
  <si>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</si>
  <si>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</si>
  <si>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</si>
  <si>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</si>
  <si>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</si>
  <si>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</si>
  <si>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</si>
  <si>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</si>
  <si>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</si>
  <si>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</si>
  <si>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</si>
  <si>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</si>
  <si>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</si>
  <si>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</si>
  <si>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</si>
  <si>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</si>
  <si>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</si>
  <si>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</si>
  <si>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</si>
  <si>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</si>
  <si>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</si>
  <si>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</si>
  <si>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</si>
  <si>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</si>
  <si>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</si>
  <si>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</si>
  <si>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</si>
  <si>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</si>
  <si>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</si>
  <si>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</si>
  <si>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</si>
  <si>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</si>
  <si>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</si>
  <si>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</si>
  <si>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</si>
  <si>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</si>
  <si>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</si>
  <si>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</si>
  <si>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</si>
  <si>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</si>
  <si>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</si>
  <si>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</si>
  <si>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</si>
  <si>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</si>
  <si>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</si>
  <si>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</si>
  <si>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</si>
  <si>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</si>
  <si>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</si>
  <si>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</si>
  <si>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</si>
  <si>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</si>
  <si>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</si>
  <si>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</si>
  <si>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</si>
  <si>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</si>
  <si>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</si>
  <si>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</si>
  <si>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</si>
  <si>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</si>
  <si>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</si>
  <si>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</si>
  <si>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</si>
  <si>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</si>
  <si>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</si>
  <si>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</si>
  <si>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</si>
  <si>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</si>
  <si>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</si>
  <si>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</si>
  <si>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</si>
  <si>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</si>
  <si>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</si>
  <si>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</si>
  <si>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</si>
  <si>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</si>
  <si>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</si>
  <si>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</si>
  <si>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</si>
  <si>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</si>
  <si>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</si>
  <si>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</si>
  <si>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</si>
  <si>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</si>
  <si>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</si>
  <si>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</si>
  <si>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</si>
  <si>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</si>
  <si>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</si>
  <si>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</si>
  <si>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</si>
  <si>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</si>
  <si>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</si>
  <si>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</si>
  <si>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</si>
  <si>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</si>
  <si>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</si>
  <si>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</si>
  <si>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</si>
  <si>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</si>
  <si>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</si>
  <si>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</si>
  <si>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</si>
  <si>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</si>
  <si>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</si>
  <si>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</si>
  <si>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</si>
  <si>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</si>
  <si>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</si>
  <si>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</si>
  <si>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</si>
  <si>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</si>
  <si>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</si>
  <si>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</si>
  <si>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</si>
  <si>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</si>
  <si>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</si>
  <si>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</si>
  <si>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</si>
  <si>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</si>
  <si>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</si>
  <si>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</si>
  <si>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</si>
  <si>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</si>
  <si>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</si>
  <si>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</si>
  <si>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</si>
  <si>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</si>
  <si>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</si>
  <si>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</si>
  <si>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</si>
  <si>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</si>
  <si>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</si>
  <si>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</si>
  <si>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</si>
  <si>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</si>
  <si>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</si>
  <si>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</si>
  <si>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</si>
  <si>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</si>
  <si>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</si>
  <si>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</si>
  <si>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</si>
  <si>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</si>
  <si>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</si>
  <si>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</si>
  <si>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</si>
  <si>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</si>
  <si>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</si>
  <si>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</si>
  <si>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</si>
  <si>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</si>
  <si>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</si>
  <si>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</si>
  <si>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</si>
  <si>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</si>
  <si>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</si>
  <si>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</si>
  <si>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</si>
  <si>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</si>
  <si>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</si>
  <si>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</si>
  <si>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</si>
  <si>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</si>
  <si>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</si>
  <si>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</si>
  <si>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</si>
  <si>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</si>
  <si>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</si>
  <si>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</si>
  <si>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</si>
  <si>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</si>
  <si>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</si>
  <si>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</si>
  <si>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</si>
  <si>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</si>
  <si>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</si>
  <si>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</si>
  <si>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</si>
  <si>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</si>
  <si>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</si>
  <si>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</si>
  <si>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</si>
  <si>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</si>
  <si>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</si>
  <si>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</si>
  <si>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</si>
  <si>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</si>
  <si>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</si>
  <si>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</si>
  <si>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</si>
  <si>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</si>
  <si>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</si>
  <si>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</si>
  <si>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</si>
  <si>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</si>
  <si>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</si>
  <si>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</si>
  <si>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</si>
  <si>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</si>
  <si>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</si>
  <si>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</si>
  <si>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</si>
  <si>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</si>
  <si>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</si>
  <si>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</si>
  <si>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</si>
  <si>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</si>
  <si>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</si>
  <si>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</si>
  <si>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</si>
  <si>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</si>
  <si>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</si>
  <si>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</si>
  <si>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</si>
  <si>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</si>
  <si>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</si>
  <si>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</si>
  <si>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</si>
  <si>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</si>
  <si>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</si>
  <si>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</si>
  <si>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</si>
  <si>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</si>
  <si>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</si>
  <si>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</si>
  <si>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</si>
  <si>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</si>
  <si>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</si>
  <si>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</si>
  <si>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</si>
  <si>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</si>
  <si>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</si>
  <si>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</si>
  <si>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</si>
  <si>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</si>
  <si>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</si>
  <si>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</si>
  <si>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</si>
  <si>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</si>
  <si>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</si>
  <si>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</si>
  <si>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</si>
  <si>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</si>
  <si>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</si>
  <si>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</si>
  <si>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</si>
  <si>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</si>
  <si>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</si>
  <si>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</si>
  <si>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</si>
  <si>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</si>
  <si>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</si>
  <si>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</si>
  <si>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</si>
  <si>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</si>
  <si>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</si>
  <si>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</si>
  <si>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</si>
  <si>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</si>
  <si>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</si>
  <si>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</si>
  <si>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</si>
  <si>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</si>
  <si>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</si>
  <si>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</si>
  <si>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</si>
  <si>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</si>
  <si>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</si>
  <si>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</si>
  <si>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</si>
  <si>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</si>
  <si>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</si>
  <si>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</si>
  <si>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</si>
  <si>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</si>
  <si>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</si>
  <si>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</si>
  <si>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</si>
  <si>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</si>
  <si>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</si>
  <si>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</si>
  <si>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</si>
  <si>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</si>
  <si>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</si>
  <si>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</si>
  <si>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</si>
  <si>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</si>
  <si>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</si>
  <si>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</si>
  <si>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</si>
  <si>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</si>
  <si>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</si>
  <si>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</si>
  <si>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</si>
  <si>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</si>
  <si>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</si>
  <si>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</si>
  <si>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</si>
  <si>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</si>
  <si>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</si>
  <si>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</si>
  <si>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</si>
  <si>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</si>
  <si>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</si>
  <si>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</si>
  <si>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</si>
  <si>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</si>
  <si>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</si>
  <si>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</si>
  <si>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</si>
  <si>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</si>
  <si>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</si>
  <si>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</si>
  <si>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</si>
  <si>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</si>
  <si>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</si>
  <si>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</si>
  <si>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</si>
  <si>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</si>
  <si>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</si>
  <si>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</si>
  <si>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</si>
  <si>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</si>
  <si>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</si>
  <si>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</si>
  <si>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</si>
  <si>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</si>
  <si>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</si>
  <si>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</si>
  <si>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</si>
  <si>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</si>
  <si>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</si>
  <si>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</si>
  <si>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</si>
  <si>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</si>
  <si>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</si>
  <si>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</si>
  <si>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</si>
  <si>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</si>
  <si>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</si>
  <si>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</si>
  <si>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</si>
  <si>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</si>
  <si>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</si>
  <si>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</si>
  <si>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</si>
  <si>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</si>
  <si>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</si>
  <si>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</si>
  <si>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</si>
  <si>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</si>
  <si>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</si>
  <si>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</si>
  <si>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</si>
  <si>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</si>
  <si>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</si>
  <si>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</si>
  <si>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</si>
  <si>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</si>
  <si>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</si>
  <si>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</si>
  <si>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</si>
  <si>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</si>
  <si>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</si>
  <si>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</si>
  <si>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</si>
  <si>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</si>
  <si>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</si>
  <si>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</si>
  <si>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</si>
  <si>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</si>
  <si>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</si>
  <si>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</si>
  <si>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</si>
  <si>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</si>
  <si>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</si>
  <si>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</si>
  <si>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</si>
  <si>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</si>
  <si>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</si>
  <si>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</si>
  <si>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</si>
  <si>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</si>
  <si>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</si>
  <si>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</si>
  <si>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</si>
  <si>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</si>
  <si>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</si>
  <si>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</si>
  <si>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</si>
  <si>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</si>
  <si>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</si>
  <si>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</si>
  <si>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</si>
  <si>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</si>
  <si>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</si>
  <si>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</si>
  <si>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</si>
  <si>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</si>
  <si>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</si>
  <si>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</si>
  <si>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</si>
  <si>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</si>
  <si>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</si>
  <si>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</si>
  <si>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</si>
  <si>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</si>
  <si>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</si>
  <si>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</si>
  <si>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</si>
  <si>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</si>
  <si>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</si>
  <si>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</si>
  <si>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</si>
  <si>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</si>
  <si>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</si>
  <si>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</si>
  <si>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</si>
  <si>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</si>
  <si>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</si>
  <si>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</si>
  <si>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</si>
  <si>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</si>
  <si>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</si>
  <si>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</si>
  <si>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</si>
  <si>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</si>
  <si>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</si>
  <si>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</si>
  <si>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</si>
  <si>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</si>
  <si>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</si>
  <si>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</si>
  <si>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</si>
  <si>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</si>
  <si>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</si>
  <si>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</si>
  <si>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</si>
  <si>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</si>
  <si>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</si>
  <si>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</si>
  <si>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</si>
  <si>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</si>
  <si>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</si>
  <si>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</si>
  <si>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</si>
  <si>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</si>
  <si>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</si>
  <si>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</si>
  <si>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</si>
  <si>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</si>
  <si>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</si>
  <si>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</si>
  <si>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</si>
  <si>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</si>
  <si>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</si>
  <si>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</si>
  <si>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</si>
  <si>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</si>
  <si>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</si>
  <si>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</si>
  <si>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</si>
  <si>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</si>
  <si>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</si>
  <si>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</si>
  <si>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</si>
  <si>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</si>
  <si>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</si>
  <si>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</si>
  <si>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</si>
  <si>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</si>
  <si>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</si>
  <si>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</si>
  <si>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</si>
  <si>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</si>
  <si>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</si>
  <si>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</si>
  <si>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</si>
  <si>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</si>
  <si>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</si>
  <si>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</si>
  <si>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</si>
  <si>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</si>
  <si>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</si>
  <si>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</si>
  <si>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</si>
  <si>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</si>
  <si>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</si>
  <si>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</si>
  <si>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</si>
  <si>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</si>
  <si>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</si>
  <si>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</si>
  <si>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</si>
  <si>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</si>
  <si>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</si>
  <si>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</si>
  <si>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</si>
  <si>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</si>
  <si>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</si>
  <si>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</si>
  <si>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</si>
  <si>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</si>
  <si>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</si>
  <si>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</si>
  <si>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</si>
  <si>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</si>
  <si>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</si>
  <si>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</si>
  <si>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</si>
  <si>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</si>
  <si>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</si>
  <si>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</si>
  <si>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</si>
  <si>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</si>
  <si>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</si>
  <si>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</si>
  <si>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</si>
  <si>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</si>
  <si>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</si>
  <si>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</si>
  <si>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</si>
  <si>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</si>
  <si>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</si>
  <si>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</si>
  <si>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</si>
  <si>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</si>
  <si>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</si>
  <si>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</si>
  <si>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</si>
  <si>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</si>
  <si>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</si>
  <si>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</si>
  <si>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</si>
  <si>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</si>
  <si>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</si>
  <si>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</si>
  <si>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</si>
  <si>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</si>
  <si>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</si>
  <si>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</si>
  <si>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</si>
  <si>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</si>
  <si>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</si>
  <si>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</si>
  <si>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</si>
  <si>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</si>
  <si>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</si>
  <si>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</si>
  <si>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</si>
  <si>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</si>
  <si>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</si>
  <si>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</si>
  <si>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</si>
  <si>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</si>
  <si>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</si>
  <si>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</si>
  <si>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</si>
  <si>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</si>
  <si>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</si>
  <si>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</si>
  <si>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</si>
  <si>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</si>
  <si>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</si>
  <si>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</si>
  <si>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</si>
  <si>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</si>
  <si>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</si>
  <si>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</si>
  <si>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</si>
  <si>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</si>
  <si>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</si>
  <si>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</si>
  <si>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</si>
  <si>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</si>
  <si>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</si>
  <si>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</si>
  <si>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</si>
  <si>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</si>
  <si>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</si>
  <si>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</si>
  <si>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</si>
  <si>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</si>
  <si>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</si>
  <si>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</si>
  <si>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</si>
  <si>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</si>
  <si>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</si>
  <si>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</si>
  <si>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</si>
  <si>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</si>
  <si>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</si>
  <si>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</si>
  <si>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</si>
  <si>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</si>
  <si>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</si>
  <si>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</si>
  <si>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</si>
  <si>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</si>
  <si>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</si>
  <si>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</si>
  <si>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</si>
  <si>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</si>
  <si>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</si>
  <si>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</si>
  <si>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</si>
  <si>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</si>
  <si>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</si>
  <si>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</si>
  <si>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</si>
  <si>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</si>
  <si>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</si>
  <si>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</si>
  <si>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</si>
  <si>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</si>
  <si>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</si>
  <si>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</si>
  <si>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</si>
  <si>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</si>
  <si>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</si>
  <si>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</si>
  <si>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</si>
  <si>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</si>
  <si>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</si>
  <si>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</si>
  <si>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</si>
  <si>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</si>
  <si>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</si>
  <si>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</si>
  <si>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</si>
  <si>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</si>
  <si>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</si>
  <si>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</si>
  <si>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</si>
  <si>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</si>
  <si>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</si>
  <si>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</si>
  <si>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</si>
  <si>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</si>
  <si>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</si>
  <si>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</si>
  <si>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</si>
  <si>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</si>
  <si>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</si>
  <si>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</si>
  <si>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</si>
  <si>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</si>
  <si>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</si>
  <si>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</si>
  <si>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</si>
  <si>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</si>
  <si>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</si>
  <si>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</si>
  <si>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</si>
  <si>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</si>
  <si>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</si>
  <si>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</si>
  <si>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</si>
  <si>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</si>
  <si>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</si>
  <si>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</si>
  <si>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</si>
  <si>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</si>
  <si>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</si>
  <si>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</si>
  <si>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</si>
  <si>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</si>
  <si>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</si>
  <si>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</si>
  <si>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</si>
  <si>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</si>
  <si>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</si>
  <si>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</si>
  <si>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</si>
  <si>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</si>
  <si>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</si>
  <si>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</si>
  <si>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</si>
  <si>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</si>
  <si>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</si>
  <si>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</si>
  <si>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</si>
  <si>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</si>
  <si>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</si>
  <si>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</si>
  <si>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</si>
  <si>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</si>
  <si>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</si>
  <si>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</si>
  <si>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</si>
  <si>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</si>
  <si>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</si>
  <si>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</si>
  <si>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</si>
  <si>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</si>
  <si>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</si>
  <si>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</si>
  <si>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</si>
  <si>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</si>
  <si>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</si>
  <si>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</si>
  <si>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</si>
  <si>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</si>
  <si>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</si>
  <si>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</si>
  <si>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</si>
  <si>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</si>
  <si>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</si>
  <si>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</si>
  <si>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</si>
  <si>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</si>
  <si>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</si>
  <si>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</si>
  <si>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</si>
  <si>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</si>
  <si>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</si>
  <si>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</si>
  <si>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</si>
  <si>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</si>
  <si>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</si>
  <si>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</si>
  <si>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</si>
  <si>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</si>
  <si>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</si>
  <si>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</si>
  <si>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</si>
  <si>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</si>
  <si>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</si>
  <si>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</si>
  <si>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</si>
  <si>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</si>
  <si>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</si>
  <si>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</si>
  <si>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</si>
  <si>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</si>
  <si>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</si>
  <si>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</si>
  <si>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</si>
  <si>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</si>
  <si>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</si>
  <si>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</si>
  <si>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</si>
  <si>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</si>
  <si>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</si>
  <si>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</si>
  <si>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</si>
  <si>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</si>
  <si>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</si>
  <si>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</si>
  <si>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</si>
  <si>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</si>
  <si>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</si>
  <si>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</si>
  <si>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</si>
  <si>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</si>
  <si>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</si>
  <si>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</si>
  <si>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</si>
  <si>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</si>
  <si>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</si>
  <si>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</si>
  <si>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</si>
  <si>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</si>
  <si>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</si>
  <si>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</si>
  <si>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</si>
  <si>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</si>
  <si>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</si>
  <si>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</si>
  <si>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</si>
  <si>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</si>
  <si>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</si>
  <si>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</si>
  <si>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</si>
  <si>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</si>
  <si>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</si>
  <si>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</si>
  <si>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</si>
  <si>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</si>
  <si>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</si>
  <si>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</si>
  <si>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</si>
  <si>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</si>
  <si>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</si>
  <si>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</si>
  <si>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</si>
  <si>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</si>
  <si>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</si>
  <si>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</si>
  <si>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</si>
  <si>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</si>
  <si>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</si>
  <si>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</si>
  <si>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</si>
  <si>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</si>
  <si>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</si>
  <si>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</si>
  <si>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</si>
  <si>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</si>
  <si>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</si>
  <si>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</si>
  <si>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</si>
  <si>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</si>
  <si>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</si>
  <si>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</si>
  <si>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</si>
  <si>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</si>
  <si>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</si>
  <si>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</si>
  <si>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</si>
  <si>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</si>
  <si>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</si>
  <si>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</si>
  <si>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</si>
  <si>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</si>
  <si>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</si>
  <si>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</si>
  <si>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</si>
  <si>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</si>
  <si>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</si>
  <si>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</si>
  <si>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</si>
  <si>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</si>
  <si>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</si>
  <si>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</si>
  <si>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</si>
  <si>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</si>
  <si>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</si>
  <si>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</si>
  <si>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</si>
  <si>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</si>
  <si>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</si>
  <si>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</si>
  <si>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</si>
  <si>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</si>
  <si>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</si>
  <si>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</si>
  <si>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</si>
  <si>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</si>
  <si>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</si>
  <si>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</si>
  <si>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</si>
  <si>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</si>
  <si>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</si>
  <si>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</si>
  <si>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</si>
  <si>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</si>
  <si>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</si>
  <si>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</si>
  <si>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</si>
  <si>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</si>
  <si>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</si>
  <si>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</si>
  <si>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</si>
  <si>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</si>
  <si>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</si>
  <si>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</si>
  <si>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</si>
  <si>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</si>
  <si>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</si>
  <si>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</si>
  <si>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</si>
  <si>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</si>
  <si>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</si>
  <si>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</si>
  <si>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</si>
  <si>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</si>
  <si>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</si>
  <si>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</si>
  <si>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</si>
  <si>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</si>
  <si>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</si>
  <si>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</si>
  <si>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</si>
  <si>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</si>
  <si>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</si>
  <si>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</si>
  <si>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</si>
  <si>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</si>
  <si>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</si>
  <si>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</si>
  <si>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</si>
  <si>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</si>
  <si>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</si>
  <si>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</si>
  <si>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</si>
  <si>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</si>
  <si>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</si>
  <si>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</si>
  <si>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</si>
  <si>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</si>
  <si>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</si>
  <si>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</si>
  <si>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</si>
  <si>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</si>
  <si>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</si>
  <si>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</si>
  <si>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</si>
  <si>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</si>
  <si>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</si>
  <si>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</si>
  <si>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</si>
  <si>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</si>
  <si>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</si>
  <si>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</si>
  <si>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</si>
  <si>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</si>
  <si>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</si>
  <si>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</si>
  <si>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</si>
  <si>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</si>
  <si>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</si>
  <si>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</si>
  <si>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</si>
  <si>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</si>
  <si>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</si>
  <si>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</si>
  <si>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</si>
  <si>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</si>
  <si>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</si>
  <si>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</si>
  <si>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</si>
  <si>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</si>
  <si>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</si>
  <si>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</si>
  <si>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</si>
  <si>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</si>
  <si>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</si>
  <si>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</si>
  <si>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</si>
  <si>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</si>
  <si>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</si>
  <si>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</si>
  <si>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</si>
  <si>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</si>
  <si>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</si>
  <si>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</si>
  <si>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</si>
  <si>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</si>
  <si>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</si>
  <si>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</si>
  <si>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</si>
  <si>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</si>
  <si>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</si>
  <si>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</si>
  <si>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</si>
  <si>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</si>
  <si>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</si>
  <si>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</si>
  <si>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</si>
  <si>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</si>
  <si>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</si>
  <si>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</si>
  <si>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</si>
  <si>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</si>
  <si>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</si>
  <si>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</si>
  <si>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</si>
  <si>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</si>
  <si>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</si>
  <si>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</si>
  <si>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</si>
  <si>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</si>
  <si>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</si>
  <si>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</si>
  <si>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</si>
  <si>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</si>
  <si>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</si>
  <si>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</si>
  <si>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</si>
  <si>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</si>
  <si>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</si>
  <si>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</si>
  <si>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</si>
  <si>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</si>
  <si>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</si>
  <si>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</si>
  <si>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</si>
  <si>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</si>
  <si>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</si>
  <si>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</si>
  <si>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</si>
  <si>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</si>
  <si>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</si>
  <si>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</si>
  <si>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</si>
  <si>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</si>
  <si>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</si>
  <si>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</si>
  <si>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</si>
  <si>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</si>
  <si>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</si>
  <si>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</si>
  <si>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</si>
  <si>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</si>
  <si>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</si>
  <si>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</si>
  <si>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</si>
  <si>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</si>
  <si>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</si>
  <si>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</si>
  <si>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</si>
  <si>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</si>
  <si>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</si>
  <si>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</si>
  <si>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</si>
  <si>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</si>
  <si>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</si>
  <si>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</si>
  <si>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</si>
  <si>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</si>
  <si>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</si>
  <si>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</si>
  <si>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</si>
  <si>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</si>
  <si>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</si>
  <si>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</si>
  <si>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</si>
  <si>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</si>
  <si>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</si>
  <si>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</si>
  <si>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</si>
  <si>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</si>
  <si>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</si>
  <si>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</si>
  <si>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</si>
  <si>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</si>
  <si>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</si>
  <si>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</si>
  <si>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</si>
  <si>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</si>
  <si>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</si>
  <si>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</si>
  <si>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</si>
  <si>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</si>
  <si>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</si>
  <si>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</si>
  <si>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</si>
  <si>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</si>
  <si>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</si>
  <si>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</si>
  <si>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</si>
  <si>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</si>
  <si>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</si>
  <si>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</si>
  <si>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</si>
  <si>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</si>
  <si>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</si>
  <si>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</si>
  <si>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</si>
  <si>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</si>
  <si>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</si>
  <si>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</si>
  <si>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</si>
  <si>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</si>
  <si>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</si>
  <si>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</si>
  <si>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</si>
  <si>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</si>
  <si>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</si>
  <si>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</si>
  <si>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</si>
  <si>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</si>
  <si>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</si>
  <si>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</si>
  <si>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</si>
  <si>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</si>
  <si>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</si>
  <si>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</si>
  <si>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</si>
  <si>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</si>
  <si>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</si>
  <si>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</si>
  <si>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</si>
  <si>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</si>
  <si>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</si>
  <si>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</si>
  <si>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</si>
  <si>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</si>
  <si>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</si>
  <si>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</si>
  <si>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</si>
  <si>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</si>
  <si>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</si>
  <si>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</si>
  <si>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</si>
  <si>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</si>
  <si>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</si>
  <si>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</si>
  <si>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</si>
  <si>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</si>
  <si>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</si>
  <si>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</si>
  <si>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</si>
  <si>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</si>
  <si>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</si>
  <si>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</si>
  <si>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</si>
  <si>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</si>
  <si>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</si>
  <si>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</si>
  <si>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</si>
  <si>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</si>
  <si>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</si>
  <si>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</si>
  <si>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</si>
  <si>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</si>
  <si>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</si>
  <si>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</si>
  <si>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</si>
  <si>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</si>
  <si>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</si>
  <si>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</si>
  <si>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</si>
  <si>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</si>
  <si>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</si>
  <si>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</si>
  <si>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</si>
  <si>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</si>
  <si>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</si>
  <si>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</si>
  <si>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</si>
  <si>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</si>
  <si>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</si>
  <si>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</si>
  <si>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</si>
  <si>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</si>
  <si>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</si>
  <si>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</si>
  <si>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</si>
  <si>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</si>
  <si>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</si>
  <si>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</si>
  <si>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</si>
  <si>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</si>
  <si>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</si>
  <si>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</si>
  <si>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</si>
  <si>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</si>
  <si>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</si>
  <si>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</si>
  <si>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</si>
  <si>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</si>
  <si>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</si>
  <si>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</si>
  <si>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</si>
  <si>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</si>
  <si>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</si>
  <si>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</si>
  <si>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</si>
  <si>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</si>
  <si>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</si>
  <si>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</si>
  <si>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</si>
  <si>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</si>
  <si>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</si>
  <si>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</si>
  <si>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</si>
  <si>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</si>
  <si>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</si>
  <si>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</si>
  <si>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</si>
  <si>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</si>
  <si>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</si>
  <si>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</si>
  <si>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</si>
  <si>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</si>
  <si>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</si>
  <si>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</si>
  <si>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</si>
  <si>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</si>
  <si>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</si>
  <si>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</si>
  <si>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</si>
  <si>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</si>
  <si>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</si>
  <si>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</si>
  <si>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</si>
  <si>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</si>
  <si>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</si>
  <si>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</si>
  <si>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</si>
  <si>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</si>
  <si>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</si>
  <si>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</si>
  <si>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</si>
  <si>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</si>
  <si>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</si>
  <si>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</si>
  <si>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</si>
  <si>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</si>
  <si>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</si>
  <si>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</si>
  <si>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</si>
  <si>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</si>
  <si>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</si>
  <si>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</si>
  <si>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</si>
  <si>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</si>
  <si>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</si>
  <si>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</si>
  <si>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</si>
  <si>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</si>
  <si>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</si>
  <si>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</si>
  <si>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</si>
  <si>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</si>
  <si>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</si>
  <si>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</si>
  <si>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</si>
  <si>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</si>
  <si>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</si>
  <si>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</si>
  <si>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</si>
  <si>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</si>
  <si>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</si>
  <si>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</si>
  <si>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</si>
  <si>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</si>
  <si>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</si>
  <si>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</si>
  <si>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</si>
  <si>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</si>
  <si>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</si>
  <si>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</si>
  <si>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</si>
  <si>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</si>
  <si>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</si>
  <si>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</si>
  <si>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</si>
  <si>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</si>
  <si>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</si>
  <si>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</si>
  <si>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</si>
  <si>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</si>
  <si>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</si>
  <si>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</si>
  <si>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</si>
  <si>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</si>
  <si>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</si>
  <si>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</si>
  <si>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</si>
  <si>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</si>
  <si>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</si>
  <si>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</si>
  <si>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</si>
  <si>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</si>
  <si>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</si>
  <si>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</si>
  <si>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</si>
  <si>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</si>
  <si>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</si>
  <si>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</si>
  <si>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</si>
  <si>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</si>
  <si>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</si>
  <si>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</si>
  <si>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</si>
  <si>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</si>
  <si>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</si>
  <si>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</si>
  <si>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</si>
  <si>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</si>
  <si>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</si>
  <si>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</si>
  <si>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</si>
  <si>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</si>
  <si>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</si>
  <si>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</si>
  <si>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</si>
  <si>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</si>
  <si>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</si>
  <si>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</si>
  <si>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</si>
  <si>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</si>
  <si>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</si>
  <si>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</si>
  <si>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</si>
  <si>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</si>
  <si>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</si>
  <si>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</si>
  <si>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</si>
  <si>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</si>
  <si>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</si>
  <si>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</si>
  <si>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</si>
  <si>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</si>
  <si>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</si>
  <si>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</si>
  <si>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</si>
  <si>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</si>
  <si>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</si>
  <si>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</si>
  <si>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</si>
  <si>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</si>
  <si>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</si>
  <si>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</si>
  <si>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</si>
  <si>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</si>
  <si>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</si>
  <si>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</si>
  <si>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</si>
  <si>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</si>
  <si>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</si>
  <si>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</si>
  <si>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</si>
  <si>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</si>
  <si>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</si>
  <si>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</si>
  <si>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</si>
  <si>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</si>
  <si>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</si>
  <si>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</si>
  <si>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</si>
  <si>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</si>
  <si>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</si>
  <si>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</si>
  <si>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</si>
  <si>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</si>
  <si>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</si>
  <si>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</si>
  <si>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</si>
  <si>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</si>
  <si>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</si>
  <si>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</si>
  <si>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</si>
  <si>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</si>
  <si>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</si>
  <si>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</si>
  <si>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</si>
  <si>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</si>
  <si>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</si>
  <si>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</si>
  <si>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</si>
  <si>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</si>
  <si>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</si>
  <si>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</si>
  <si>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</si>
  <si>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</si>
  <si>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</si>
  <si>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</si>
  <si>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</si>
  <si>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</si>
  <si>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</si>
  <si>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</si>
  <si>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</si>
  <si>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</si>
  <si>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</si>
  <si>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</si>
  <si>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</si>
  <si>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</si>
  <si>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</si>
  <si>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</si>
  <si>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</si>
  <si>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</si>
  <si>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</si>
  <si>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</si>
  <si>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</si>
  <si>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</si>
  <si>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</si>
  <si>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</si>
  <si>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</si>
  <si>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</si>
  <si>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</si>
  <si>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</si>
  <si>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</si>
  <si>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</si>
  <si>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</si>
  <si>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</si>
  <si>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</si>
  <si>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</si>
  <si>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</si>
  <si>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</si>
  <si>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</si>
  <si>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</si>
  <si>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</si>
  <si>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</si>
  <si>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</si>
  <si>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</si>
  <si>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</si>
  <si>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</si>
  <si>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</si>
  <si>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</si>
  <si>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</si>
  <si>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</si>
  <si>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</si>
  <si>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</si>
  <si>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</si>
  <si>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</si>
  <si>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</si>
  <si>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</si>
  <si>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</si>
  <si>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</si>
  <si>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</si>
  <si>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</si>
  <si>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</si>
  <si>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</si>
  <si>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</si>
  <si>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</si>
  <si>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</si>
  <si>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</si>
  <si>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</si>
  <si>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</si>
  <si>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</si>
  <si>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</si>
  <si>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</si>
  <si>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</si>
  <si>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</si>
  <si>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</si>
  <si>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</si>
  <si>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</si>
  <si>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</si>
  <si>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</si>
  <si>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</si>
  <si>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</si>
  <si>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</si>
  <si>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</si>
  <si>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</si>
  <si>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</si>
  <si>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</si>
  <si>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</si>
  <si>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</si>
  <si>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</si>
  <si>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</si>
  <si>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</si>
  <si>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</si>
  <si>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</si>
  <si>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</si>
  <si>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</si>
  <si>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</si>
  <si>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</si>
  <si>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</si>
  <si>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</si>
  <si>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</si>
  <si>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</si>
  <si>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</si>
  <si>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</si>
  <si>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</si>
  <si>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</si>
  <si>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</si>
  <si>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</si>
  <si>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</si>
  <si>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</si>
  <si>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</si>
  <si>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</si>
  <si>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</si>
  <si>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</si>
  <si>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</si>
  <si>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</si>
  <si>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</si>
  <si>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</si>
  <si>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</si>
  <si>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</si>
  <si>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</si>
  <si>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</si>
  <si>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</si>
  <si>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</si>
  <si>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</si>
  <si>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</si>
  <si>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</si>
  <si>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</si>
  <si>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</si>
  <si>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</si>
  <si>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</si>
  <si>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</si>
  <si>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</si>
  <si>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</si>
  <si>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</si>
  <si>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</si>
  <si>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</si>
  <si>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</si>
  <si>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</si>
  <si>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</si>
  <si>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</si>
  <si>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</si>
  <si>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</si>
  <si>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</si>
  <si>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</si>
  <si>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</si>
  <si>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</si>
  <si>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</si>
  <si>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</si>
  <si>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</si>
  <si>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</si>
  <si>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</si>
  <si>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</si>
  <si>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</si>
  <si>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</si>
  <si>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</si>
  <si>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</si>
  <si>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</si>
  <si>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</si>
  <si>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</si>
  <si>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</si>
  <si>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</si>
  <si>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</si>
  <si>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</si>
  <si>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</si>
  <si>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</si>
  <si>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</si>
  <si>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</si>
  <si>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</si>
  <si>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</si>
  <si>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</si>
  <si>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</si>
  <si>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</si>
  <si>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</si>
  <si>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</si>
  <si>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</si>
  <si>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</si>
  <si>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</si>
  <si>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</si>
  <si>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</si>
  <si>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</si>
  <si>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</si>
  <si>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</si>
  <si>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</si>
  <si>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</si>
  <si>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</si>
  <si>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</si>
  <si>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</si>
  <si>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</si>
  <si>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</si>
  <si>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</si>
  <si>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</si>
  <si>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</si>
  <si>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</si>
  <si>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</si>
  <si>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</si>
  <si>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</si>
  <si>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</si>
  <si>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</si>
  <si>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</si>
  <si>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</si>
  <si>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</si>
  <si>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</si>
  <si>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</si>
  <si>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</si>
  <si>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</si>
  <si>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</si>
  <si>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</si>
  <si>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</si>
  <si>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</si>
  <si>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</si>
  <si>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</si>
  <si>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</si>
  <si>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</si>
  <si>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</si>
  <si>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</si>
  <si>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</si>
  <si>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</si>
  <si>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</si>
  <si>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</si>
  <si>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</si>
  <si>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</si>
  <si>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</si>
  <si>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</si>
  <si>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</si>
  <si>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</si>
  <si>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</si>
  <si>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</si>
  <si>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</si>
  <si>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</si>
  <si>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</si>
  <si>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</si>
  <si>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</si>
  <si>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</si>
  <si>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</si>
  <si>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</si>
  <si>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</si>
  <si>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</si>
  <si>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</si>
  <si>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</si>
  <si>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</si>
  <si>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</si>
  <si>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</si>
  <si>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</si>
  <si>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</si>
  <si>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</si>
  <si>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</si>
  <si>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</si>
  <si>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</si>
  <si>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</si>
  <si>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</si>
  <si>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</si>
  <si>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</si>
  <si>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</si>
  <si>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</si>
  <si>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</si>
  <si>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</si>
  <si>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</si>
  <si>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</si>
  <si>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</si>
  <si>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</si>
  <si>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</si>
  <si>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</si>
  <si>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</si>
  <si>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</si>
  <si>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</si>
  <si>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</si>
  <si>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</si>
  <si>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</si>
  <si>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</si>
  <si>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</si>
  <si>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</si>
  <si>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</si>
  <si>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</si>
  <si>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</si>
  <si>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</si>
  <si>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</si>
  <si>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</si>
  <si>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</si>
  <si>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</si>
  <si>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</si>
  <si>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</si>
  <si>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</si>
  <si>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</si>
  <si>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</si>
  <si>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</si>
  <si>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</si>
  <si>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</si>
  <si>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</si>
  <si>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</si>
  <si>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</si>
  <si>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</si>
  <si>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</si>
  <si>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</si>
  <si>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</si>
  <si>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</si>
  <si>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</si>
  <si>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</si>
  <si>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</si>
  <si>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</si>
  <si>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</si>
  <si>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</si>
  <si>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</si>
  <si>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</si>
  <si>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</si>
  <si>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</si>
  <si>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</si>
  <si>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</si>
  <si>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</si>
  <si>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</si>
  <si>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</si>
  <si>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</si>
  <si>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</si>
  <si>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</si>
  <si>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</si>
  <si>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</si>
  <si>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</si>
  <si>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</si>
  <si>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</si>
  <si>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</si>
  <si>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</si>
  <si>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</si>
  <si>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</si>
  <si>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</si>
  <si>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</si>
  <si>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</si>
  <si>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</si>
  <si>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</si>
  <si>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</si>
  <si>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</si>
  <si>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</si>
  <si>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</si>
  <si>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</si>
  <si>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</si>
  <si>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</si>
  <si>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</si>
  <si>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</si>
  <si>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</si>
  <si>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</si>
  <si>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</si>
  <si>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</si>
  <si>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</si>
  <si>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</si>
  <si>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</si>
  <si>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</si>
  <si>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</si>
  <si>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</si>
  <si>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</si>
  <si>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</si>
  <si>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</si>
  <si>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</si>
  <si>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</si>
  <si>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</si>
  <si>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</si>
  <si>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</si>
  <si>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</si>
  <si>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</si>
  <si>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</si>
  <si>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</si>
  <si>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</si>
  <si>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</si>
  <si>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</si>
  <si>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</si>
  <si>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</si>
  <si>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</si>
  <si>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</si>
  <si>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</si>
  <si>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</si>
  <si>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</si>
  <si>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</si>
  <si>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</si>
  <si>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</si>
  <si>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</si>
  <si>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</si>
  <si>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</si>
  <si>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</si>
  <si>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</si>
  <si>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</si>
  <si>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</si>
  <si>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</si>
  <si>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</si>
  <si>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</si>
  <si>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</si>
  <si>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</si>
  <si>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</si>
  <si>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</si>
  <si>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</si>
  <si>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</si>
  <si>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</si>
  <si>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</si>
  <si>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</si>
  <si>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</si>
  <si>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</si>
  <si>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</si>
  <si>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</si>
  <si>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</si>
  <si>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</si>
  <si>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</si>
  <si>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</si>
  <si>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</si>
  <si>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</si>
  <si>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</si>
  <si>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</si>
  <si>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</si>
  <si>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</si>
  <si>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</si>
  <si>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</si>
  <si>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</si>
  <si>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</si>
  <si>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</si>
  <si>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</si>
  <si>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</si>
  <si>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</si>
  <si>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</si>
  <si>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</si>
  <si>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</si>
  <si>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</si>
  <si>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</si>
  <si>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</si>
  <si>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</si>
  <si>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</si>
  <si>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</si>
  <si>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</si>
  <si>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</si>
  <si>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</si>
  <si>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</si>
  <si>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</si>
  <si>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</si>
  <si>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</si>
  <si>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</si>
  <si>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</si>
  <si>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</si>
  <si>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</si>
  <si>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</si>
  <si>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</si>
  <si>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</si>
  <si>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</si>
  <si>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</si>
  <si>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</si>
  <si>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</si>
  <si>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</si>
  <si>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</si>
  <si>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</si>
  <si>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</si>
  <si>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</si>
  <si>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</si>
  <si>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</si>
  <si>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</si>
  <si>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</si>
  <si>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</si>
  <si>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</si>
  <si>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</si>
  <si>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</si>
  <si>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</si>
  <si>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</si>
  <si>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</si>
  <si>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</si>
  <si>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</si>
  <si>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</si>
  <si>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</si>
  <si>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</si>
  <si>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</si>
  <si>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</si>
  <si>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</si>
  <si>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</si>
  <si>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</si>
  <si>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</si>
  <si>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</si>
  <si>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</si>
  <si>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</si>
  <si>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</si>
  <si>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</si>
  <si>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</si>
  <si>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</si>
  <si>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</si>
  <si>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</si>
  <si>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</si>
  <si>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</si>
  <si>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</si>
  <si>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</si>
  <si>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</si>
  <si>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</si>
  <si>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</si>
  <si>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</si>
  <si>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</si>
  <si>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</si>
  <si>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</si>
  <si>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</si>
  <si>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</si>
  <si>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</si>
  <si>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</si>
  <si>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</si>
  <si>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</si>
  <si>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</si>
  <si>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</si>
  <si>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</si>
  <si>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</si>
  <si>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</si>
  <si>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</si>
  <si>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</si>
  <si>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</si>
  <si>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</si>
  <si>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</si>
  <si>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</si>
  <si>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</si>
  <si>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</si>
  <si>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</si>
  <si>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</si>
  <si>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</si>
  <si>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</si>
  <si>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</si>
  <si>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</si>
  <si>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</si>
  <si>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</si>
  <si>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</si>
  <si>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</si>
  <si>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</si>
  <si>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</si>
  <si>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</si>
  <si>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</si>
  <si>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</si>
  <si>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</si>
  <si>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</si>
  <si>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</si>
  <si>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</si>
  <si>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</si>
  <si>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</si>
  <si>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</si>
  <si>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</si>
  <si>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</si>
  <si>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</si>
  <si>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</si>
  <si>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</si>
  <si>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</si>
  <si>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</si>
  <si>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</si>
  <si>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</si>
  <si>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</si>
  <si>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</si>
  <si>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</si>
  <si>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</si>
  <si>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</si>
  <si>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</si>
  <si>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</si>
  <si>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</si>
  <si>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</si>
  <si>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</si>
  <si>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</si>
  <si>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</si>
  <si>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</si>
  <si>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</si>
  <si>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</si>
  <si>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</si>
  <si>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</si>
  <si>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</si>
  <si>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</si>
  <si>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</si>
  <si>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</si>
  <si>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</si>
  <si>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</si>
  <si>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</si>
  <si>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</si>
  <si>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</si>
  <si>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</si>
  <si>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</si>
  <si>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</si>
  <si>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</si>
  <si>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</si>
  <si>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</si>
  <si>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</si>
  <si>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</si>
  <si>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</si>
  <si>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</si>
  <si>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</si>
  <si>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</si>
  <si>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</si>
  <si>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</si>
  <si>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</si>
  <si>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</si>
  <si>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</si>
  <si>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</si>
  <si>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</si>
  <si>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</si>
  <si>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</si>
  <si>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</si>
  <si>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</si>
  <si>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</si>
  <si>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</si>
  <si>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</si>
  <si>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</si>
  <si>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</si>
  <si>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</si>
  <si>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</si>
  <si>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</si>
  <si>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</si>
  <si>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</si>
  <si>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</si>
  <si>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</si>
  <si>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</si>
  <si>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</si>
  <si>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</si>
  <si>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</si>
  <si>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</si>
  <si>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</si>
  <si>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</si>
  <si>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</si>
  <si>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</si>
  <si>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</si>
  <si>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</si>
  <si>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</si>
  <si>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</si>
  <si>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</si>
  <si>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</si>
  <si>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</si>
  <si>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</si>
  <si>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</si>
  <si>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</si>
  <si>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</si>
  <si>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</si>
  <si>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</si>
  <si>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</si>
  <si>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</si>
  <si>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</si>
  <si>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</si>
  <si>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</si>
  <si>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</si>
  <si>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</si>
  <si>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</si>
  <si>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</si>
  <si>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</si>
  <si>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</si>
  <si>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</si>
  <si>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</si>
  <si>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</si>
  <si>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</si>
  <si>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</si>
  <si>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</si>
  <si>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</si>
  <si>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</si>
  <si>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</si>
  <si>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</si>
  <si>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</si>
  <si>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</si>
  <si>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</si>
  <si>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</si>
  <si>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</si>
  <si>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</si>
  <si>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</si>
  <si>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</si>
  <si>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</si>
  <si>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</si>
  <si>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</si>
  <si>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</si>
  <si>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</si>
  <si>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</si>
  <si>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</si>
  <si>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</si>
  <si>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</si>
  <si>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</si>
  <si>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</si>
  <si>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</si>
  <si>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</si>
  <si>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</si>
  <si>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</si>
  <si>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</si>
  <si>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</si>
  <si>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</si>
  <si>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</si>
  <si>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</si>
  <si>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</si>
  <si>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</si>
  <si>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</si>
  <si>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</si>
  <si>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</si>
  <si>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</si>
  <si>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</si>
  <si>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</si>
  <si>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</si>
  <si>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</si>
  <si>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</si>
  <si>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</si>
  <si>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</si>
  <si>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</si>
  <si>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</si>
  <si>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</si>
  <si>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</si>
  <si>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</si>
  <si>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</si>
  <si>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</si>
  <si>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</si>
  <si>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</si>
  <si>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</si>
  <si>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</si>
  <si>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</si>
  <si>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</si>
  <si>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</si>
  <si>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</si>
  <si>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</si>
  <si>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</si>
  <si>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</si>
  <si>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</si>
  <si>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</si>
  <si>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</si>
  <si>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</si>
  <si>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</si>
  <si>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</si>
  <si>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</si>
  <si>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</si>
  <si>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</si>
  <si>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</si>
  <si>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</si>
  <si>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</si>
  <si>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</si>
  <si>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</si>
  <si>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</si>
  <si>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</si>
  <si>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</si>
  <si>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</si>
  <si>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</si>
  <si>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</si>
  <si>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</si>
  <si>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</si>
  <si>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</si>
  <si>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</si>
  <si>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</si>
  <si>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</si>
  <si>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</si>
  <si>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</si>
  <si>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</si>
  <si>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</si>
  <si>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</si>
  <si>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</si>
  <si>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</si>
  <si>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</si>
  <si>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</si>
  <si>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</si>
  <si>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</si>
  <si>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</si>
  <si>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</si>
  <si>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</si>
  <si>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</si>
  <si>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</si>
  <si>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</si>
  <si>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</si>
  <si>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</si>
  <si>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</si>
  <si>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</si>
  <si>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</si>
  <si>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</si>
  <si>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</si>
  <si>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</si>
  <si>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</si>
  <si>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</si>
  <si>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</si>
  <si>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</si>
  <si>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</si>
  <si>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</si>
  <si>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</si>
  <si>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</si>
  <si>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</si>
  <si>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</si>
  <si>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</si>
  <si>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</si>
  <si>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</si>
  <si>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</si>
  <si>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</si>
  <si>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</si>
  <si>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</si>
  <si>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</si>
  <si>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</si>
  <si>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</si>
  <si>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</si>
  <si>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</si>
  <si>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</si>
  <si>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</si>
  <si>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</si>
  <si>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</si>
  <si>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</si>
  <si>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</si>
  <si>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</si>
  <si>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</si>
  <si>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</si>
  <si>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</si>
  <si>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</si>
  <si>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</si>
  <si>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</si>
  <si>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</si>
  <si>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</si>
  <si>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</si>
  <si>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</si>
  <si>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</si>
  <si>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</si>
  <si>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</si>
  <si>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</si>
  <si>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</si>
  <si>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</si>
  <si>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</si>
  <si>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</si>
  <si>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</si>
  <si>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</si>
  <si>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</si>
  <si>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</si>
  <si>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</si>
  <si>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</si>
  <si>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</si>
  <si>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</si>
  <si>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</si>
  <si>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</si>
  <si>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</si>
  <si>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</si>
  <si>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</si>
  <si>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</si>
  <si>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</si>
  <si>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</si>
  <si>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</si>
  <si>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</si>
  <si>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</si>
  <si>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</si>
  <si>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</si>
  <si>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</si>
  <si>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</si>
  <si>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</si>
  <si>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</si>
  <si>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</si>
  <si>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</si>
  <si>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</si>
  <si>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</si>
  <si>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</si>
  <si>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</si>
  <si>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</si>
  <si>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</si>
  <si>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</si>
  <si>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</si>
  <si>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</si>
  <si>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</si>
  <si>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</si>
  <si>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</si>
  <si>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</si>
  <si>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</si>
  <si>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</si>
  <si>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</si>
  <si>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</si>
  <si>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</si>
  <si>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</si>
  <si>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</si>
  <si>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</si>
  <si>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</si>
  <si>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</si>
  <si>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</si>
  <si>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</si>
  <si>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</si>
  <si>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</si>
  <si>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</si>
  <si>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</si>
  <si>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</si>
  <si>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</si>
  <si>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</si>
  <si>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</si>
  <si>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</si>
  <si>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</si>
  <si>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</si>
  <si>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</si>
  <si>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</si>
  <si>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</si>
  <si>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</si>
  <si>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</si>
  <si>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</si>
  <si>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</si>
  <si>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</si>
  <si>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</si>
  <si>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</si>
  <si>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</si>
  <si>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</si>
  <si>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</si>
  <si>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</si>
  <si>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</si>
  <si>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</si>
  <si>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</si>
  <si>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</si>
  <si>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</si>
  <si>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</si>
  <si>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</si>
  <si>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</si>
  <si>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</si>
  <si>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</si>
  <si>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</si>
  <si>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</si>
  <si>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</si>
  <si>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</si>
  <si>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</si>
  <si>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</si>
  <si>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</si>
  <si>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</si>
  <si>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</si>
  <si>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</si>
  <si>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</si>
  <si>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</si>
  <si>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</si>
  <si>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</si>
  <si>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</si>
  <si>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</si>
  <si>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</si>
  <si>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</si>
  <si>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</si>
  <si>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</si>
  <si>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</si>
  <si>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</si>
  <si>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</si>
  <si>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</si>
  <si>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</si>
  <si>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</si>
  <si>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</si>
  <si>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</si>
  <si>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</si>
  <si>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</si>
  <si>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</si>
  <si>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</si>
  <si>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</si>
  <si>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</si>
  <si>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</si>
  <si>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</si>
  <si>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</si>
  <si>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</si>
  <si>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</si>
  <si>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</si>
  <si>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</si>
  <si>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</si>
  <si>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</si>
  <si>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</si>
  <si>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</si>
  <si>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</si>
  <si>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</si>
  <si>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</si>
  <si>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</si>
  <si>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</si>
  <si>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</si>
  <si>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</si>
  <si>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</si>
  <si>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</si>
  <si>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</si>
  <si>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</si>
  <si>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</si>
  <si>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</si>
  <si>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</si>
  <si>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</si>
  <si>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</si>
  <si>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</si>
  <si>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</si>
  <si>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</si>
  <si>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</si>
  <si>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</si>
  <si>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</si>
  <si>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</si>
  <si>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</si>
  <si>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</si>
  <si>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</si>
  <si>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</si>
  <si>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</si>
  <si>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</si>
  <si>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</si>
  <si>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</si>
  <si>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</si>
  <si>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</si>
  <si>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</si>
  <si>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</si>
  <si>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</si>
  <si>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</si>
  <si>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</si>
  <si>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</si>
  <si>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</si>
  <si>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</si>
  <si>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</si>
  <si>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</si>
  <si>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</si>
  <si>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</si>
  <si>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</si>
  <si>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</si>
  <si>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</si>
  <si>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</si>
  <si>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</si>
  <si>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</si>
  <si>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</si>
  <si>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</si>
  <si>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</si>
  <si>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</si>
  <si>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</si>
  <si>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</si>
  <si>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</si>
  <si>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</si>
  <si>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</si>
  <si>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</si>
  <si>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</si>
  <si>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</si>
  <si>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</si>
  <si>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</si>
  <si>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</si>
  <si>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</si>
  <si>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</si>
  <si>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</si>
  <si>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</si>
  <si>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</si>
  <si>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</si>
  <si>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</si>
  <si>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</si>
  <si>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</si>
  <si>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</si>
  <si>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</si>
  <si>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</si>
  <si>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</si>
  <si>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</si>
  <si>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</si>
  <si>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</si>
  <si>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</si>
  <si>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</si>
  <si>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</si>
  <si>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</si>
  <si>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</si>
  <si>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</si>
  <si>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</si>
  <si>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</si>
  <si>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</si>
  <si>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</si>
  <si>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</si>
  <si>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</si>
  <si>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</si>
  <si>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</si>
  <si>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</si>
  <si>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</si>
  <si>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</si>
  <si>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</si>
  <si>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</si>
  <si>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</si>
  <si>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</si>
  <si>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</si>
  <si>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</si>
  <si>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</si>
  <si>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</si>
  <si>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</si>
  <si>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</si>
  <si>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</si>
  <si>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</si>
  <si>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</si>
  <si>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</si>
  <si>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</si>
  <si>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</si>
  <si>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</si>
  <si>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</si>
  <si>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</si>
  <si>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</si>
  <si>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</si>
  <si>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</si>
  <si>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</si>
  <si>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</si>
  <si>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</si>
  <si>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</si>
  <si>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</si>
  <si>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</si>
  <si>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</si>
  <si>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</si>
  <si>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</si>
  <si>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</si>
  <si>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</si>
  <si>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</si>
  <si>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</si>
  <si>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</si>
  <si>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</si>
  <si>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</si>
  <si>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</si>
  <si>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</si>
  <si>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</si>
  <si>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</si>
  <si>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</si>
  <si>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</si>
  <si>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</si>
  <si>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</si>
  <si>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</si>
  <si>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</si>
  <si>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</si>
  <si>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</si>
  <si>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</si>
  <si>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</si>
  <si>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</si>
  <si>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</si>
  <si>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</si>
  <si>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</si>
  <si>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</si>
  <si>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</si>
  <si>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</si>
  <si>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</si>
  <si>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</si>
  <si>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</si>
  <si>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</si>
  <si>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</si>
  <si>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</si>
  <si>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</si>
  <si>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</si>
  <si>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</si>
  <si>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</si>
  <si>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</si>
  <si>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</si>
  <si>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</si>
  <si>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</si>
  <si>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</si>
  <si>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</si>
  <si>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</si>
  <si>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</si>
  <si>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</si>
  <si>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</si>
  <si>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</si>
  <si>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</si>
  <si>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</si>
  <si>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</si>
  <si>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</si>
  <si>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</si>
  <si>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</si>
  <si>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</si>
  <si>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</si>
  <si>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</si>
  <si>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</si>
  <si>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</si>
  <si>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</si>
  <si>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</si>
  <si>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</si>
  <si>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</si>
  <si>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</si>
  <si>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</si>
  <si>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</si>
  <si>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</si>
  <si>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</si>
  <si>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</si>
  <si>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</si>
  <si>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</si>
  <si>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</si>
  <si>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</si>
  <si>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</si>
  <si>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</si>
  <si>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</si>
  <si>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</si>
  <si>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</si>
  <si>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</si>
  <si>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</si>
  <si>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</si>
  <si>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</si>
  <si>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</si>
  <si>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</si>
  <si>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</si>
  <si>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</si>
  <si>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</si>
  <si>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</si>
  <si>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</si>
  <si>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</si>
  <si>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</si>
  <si>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</si>
  <si>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</si>
  <si>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</si>
  <si>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</si>
  <si>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</si>
  <si>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</si>
  <si>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</si>
  <si>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</si>
  <si>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</si>
  <si>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</si>
  <si>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</si>
  <si>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</si>
  <si>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</si>
  <si>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</si>
  <si>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</si>
  <si>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</si>
  <si>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</si>
  <si>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</si>
  <si>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</si>
  <si>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</si>
  <si>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</si>
  <si>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</si>
  <si>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</si>
  <si>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</si>
  <si>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</si>
  <si>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</si>
  <si>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</si>
  <si>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</si>
  <si>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</si>
  <si>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</si>
  <si>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</si>
  <si>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</si>
  <si>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</si>
  <si>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</si>
  <si>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</si>
  <si>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</si>
  <si>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</si>
  <si>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</si>
  <si>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</si>
  <si>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</si>
  <si>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</si>
  <si>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</si>
  <si>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</si>
  <si>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</si>
  <si>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</si>
  <si>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</si>
  <si>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</si>
  <si>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</si>
  <si>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</si>
  <si>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</si>
  <si>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</si>
  <si>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</si>
  <si>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</si>
  <si>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</si>
  <si>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</si>
  <si>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</si>
  <si>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</si>
  <si>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</si>
  <si>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</si>
  <si>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</si>
  <si>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</si>
  <si>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</si>
  <si>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</si>
  <si>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</si>
  <si>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</si>
  <si>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</si>
  <si>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</si>
  <si>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</si>
  <si>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</si>
  <si>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</si>
  <si>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</si>
  <si>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</si>
  <si>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</si>
  <si>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</si>
  <si>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</si>
  <si>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</si>
  <si>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</si>
  <si>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</si>
  <si>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</si>
  <si>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</si>
  <si>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</si>
  <si>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</si>
  <si>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</si>
  <si>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</si>
  <si>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</si>
  <si>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</si>
  <si>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</si>
  <si>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</si>
  <si>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</si>
  <si>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</si>
  <si>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</si>
  <si>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</si>
  <si>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</si>
  <si>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</si>
  <si>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</si>
  <si>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</si>
  <si>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</si>
  <si>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</si>
  <si>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</si>
  <si>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</si>
  <si>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</si>
  <si>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</si>
  <si>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</si>
  <si>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</si>
  <si>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</si>
  <si>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</si>
  <si>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</si>
  <si>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</si>
  <si>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</si>
  <si>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</si>
  <si>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</si>
  <si>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</si>
  <si>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</si>
  <si>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</si>
  <si>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</si>
  <si>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</si>
  <si>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</si>
  <si>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</si>
  <si>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</si>
  <si>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</si>
  <si>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</si>
  <si>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</si>
  <si>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</si>
  <si>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</si>
  <si>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</si>
  <si>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</si>
  <si>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</si>
  <si>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</si>
  <si>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</si>
  <si>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</si>
  <si>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</si>
  <si>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</si>
  <si>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</si>
  <si>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</si>
  <si>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</si>
  <si>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</si>
  <si>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</si>
  <si>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</si>
  <si>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</si>
  <si>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</si>
  <si>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</si>
  <si>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</si>
  <si>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</si>
  <si>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</si>
  <si>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</si>
  <si>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</si>
  <si>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</si>
  <si>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</si>
  <si>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</si>
  <si>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</si>
  <si>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</si>
  <si>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</si>
  <si>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</si>
  <si>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</si>
  <si>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</si>
  <si>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</si>
  <si>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</si>
  <si>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</si>
  <si>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</si>
  <si>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</si>
  <si>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</si>
  <si>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</si>
  <si>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</si>
  <si>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</si>
  <si>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</si>
  <si>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</si>
  <si>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</si>
  <si>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</si>
  <si>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</si>
  <si>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</si>
  <si>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</si>
  <si>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</si>
  <si>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</si>
  <si>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</si>
  <si>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</si>
  <si>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</si>
  <si>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</si>
  <si>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</si>
  <si>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</si>
  <si>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</si>
  <si>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</si>
  <si>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</si>
  <si>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</si>
  <si>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</si>
  <si>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</si>
  <si>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</si>
  <si>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</si>
  <si>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</si>
  <si>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</si>
  <si>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</si>
  <si>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</si>
  <si>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</si>
  <si>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</si>
  <si>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</si>
  <si>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</si>
  <si>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</si>
  <si>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</si>
  <si>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</si>
  <si>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</si>
  <si>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</si>
  <si>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</si>
  <si>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</si>
  <si>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</si>
  <si>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</si>
  <si>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</si>
  <si>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</si>
  <si>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</si>
  <si>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</si>
  <si>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</si>
  <si>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</si>
  <si>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</si>
  <si>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</si>
  <si>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</si>
  <si>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</si>
  <si>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</si>
  <si>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</si>
  <si>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</si>
  <si>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</si>
  <si>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</si>
  <si>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</si>
  <si>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</si>
  <si>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</si>
  <si>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</si>
  <si>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</si>
  <si>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</si>
  <si>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</si>
  <si>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</si>
  <si>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</si>
  <si>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</si>
  <si>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</si>
  <si>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</si>
  <si>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</si>
  <si>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</si>
  <si>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</si>
  <si>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</si>
  <si>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</si>
  <si>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</si>
  <si>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</si>
  <si>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</si>
  <si>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</si>
  <si>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</si>
  <si>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</si>
  <si>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</si>
  <si>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</si>
  <si>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</si>
  <si>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</si>
  <si>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</si>
  <si>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</si>
  <si>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</si>
  <si>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</si>
  <si>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</si>
  <si>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</si>
  <si>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</si>
  <si>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</si>
  <si>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</si>
  <si>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</si>
  <si>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</si>
  <si>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</si>
  <si>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</si>
  <si>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</si>
  <si>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</si>
  <si>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</si>
  <si>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</si>
  <si>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</si>
  <si>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</si>
  <si>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</si>
  <si>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</si>
  <si>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</si>
  <si>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</si>
  <si>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</si>
  <si>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</si>
  <si>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</si>
  <si>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</si>
  <si>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</si>
  <si>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</si>
  <si>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</si>
  <si>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</si>
  <si>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</si>
  <si>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</si>
  <si>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</si>
  <si>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</si>
  <si>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</si>
  <si>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</si>
  <si>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</si>
  <si>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</si>
  <si>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</si>
  <si>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</si>
  <si>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</si>
  <si>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</si>
  <si>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</si>
  <si>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</si>
  <si>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</si>
  <si>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</si>
  <si>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</si>
  <si>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</si>
  <si>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</si>
  <si>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</si>
  <si>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</si>
  <si>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</si>
  <si>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</si>
  <si>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</si>
  <si>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</si>
  <si>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</si>
  <si>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</si>
  <si>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</si>
  <si>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</si>
  <si>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</si>
  <si>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</si>
  <si>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</si>
  <si>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</si>
  <si>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</si>
  <si>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</si>
  <si>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</si>
  <si>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</si>
  <si>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</si>
  <si>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</si>
  <si>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</si>
  <si>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</si>
  <si>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</si>
  <si>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</si>
  <si>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</si>
  <si>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</si>
  <si>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</si>
  <si>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</si>
  <si>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</si>
  <si>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</si>
  <si>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</si>
  <si>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</si>
  <si>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</si>
  <si>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</si>
  <si>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</si>
  <si>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</si>
  <si>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</si>
  <si>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</si>
  <si>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</si>
  <si>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</si>
  <si>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</si>
  <si>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</si>
  <si>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</si>
  <si>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</si>
  <si>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</si>
  <si>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</si>
  <si>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</si>
  <si>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</si>
  <si>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</si>
  <si>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</si>
  <si>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</si>
  <si>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</si>
  <si>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</si>
  <si>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</si>
  <si>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</si>
  <si>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</si>
  <si>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</si>
  <si>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</si>
  <si>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</si>
  <si>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</si>
  <si>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</si>
  <si>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</si>
  <si>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</si>
  <si>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</si>
  <si>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</si>
  <si>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</si>
  <si>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</si>
  <si>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</si>
  <si>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</si>
  <si>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</si>
  <si>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</si>
  <si>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</si>
  <si>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</si>
  <si>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</si>
  <si>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</si>
  <si>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</si>
  <si>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</si>
  <si>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</si>
  <si>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</si>
  <si>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</si>
  <si>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</si>
  <si>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</si>
  <si>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</si>
  <si>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</si>
  <si>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</si>
  <si>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</si>
  <si>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</si>
  <si>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</si>
  <si>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</si>
  <si>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</si>
  <si>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</si>
  <si>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</si>
  <si>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</si>
  <si>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</si>
  <si>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</si>
  <si>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</si>
  <si>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</si>
  <si>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</si>
  <si>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</si>
  <si>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</si>
  <si>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</si>
  <si>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</si>
  <si>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</si>
  <si>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</si>
  <si>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</si>
  <si>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</si>
  <si>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</si>
  <si>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</si>
  <si>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</si>
  <si>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</si>
  <si>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</si>
  <si>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</si>
  <si>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</si>
  <si>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</si>
  <si>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</si>
  <si>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</si>
  <si>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</si>
  <si>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</si>
  <si>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</si>
  <si>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</si>
  <si>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</si>
  <si>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</si>
  <si>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</si>
  <si>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</si>
  <si>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</si>
  <si>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</si>
  <si>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</si>
  <si>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</si>
  <si>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</si>
  <si>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</si>
  <si>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</si>
  <si>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</si>
  <si>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</si>
  <si>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</si>
  <si>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</si>
  <si>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</si>
  <si>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</si>
  <si>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</si>
  <si>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</si>
  <si>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</si>
  <si>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</si>
  <si>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</si>
  <si>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</si>
  <si>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</si>
  <si>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</si>
  <si>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</si>
  <si>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</si>
  <si>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</si>
  <si>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</si>
  <si>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</si>
  <si>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</si>
  <si>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</si>
  <si>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</si>
  <si>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</si>
  <si>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</si>
  <si>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</si>
  <si>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</si>
  <si>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</si>
  <si>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</si>
  <si>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</si>
  <si>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</si>
  <si>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</si>
  <si>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</si>
  <si>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</si>
  <si>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</si>
  <si>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</si>
  <si>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</si>
  <si>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</si>
  <si>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</si>
  <si>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</si>
  <si>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</si>
  <si>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</si>
  <si>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</si>
  <si>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</si>
  <si>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</si>
  <si>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</si>
  <si>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</si>
  <si>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</si>
  <si>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</si>
  <si>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</si>
  <si>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</si>
  <si>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</si>
  <si>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</si>
  <si>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</si>
  <si>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</si>
  <si>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</si>
  <si>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</si>
  <si>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</si>
  <si>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</si>
  <si>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</si>
  <si>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</si>
  <si>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</si>
  <si>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</si>
  <si>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</si>
  <si>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</si>
  <si>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</si>
  <si>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</si>
  <si>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</si>
  <si>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</si>
  <si>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</si>
  <si>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</si>
  <si>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</si>
  <si>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</si>
  <si>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</si>
  <si>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</si>
  <si>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</si>
  <si>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</si>
  <si>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</si>
  <si>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</si>
  <si>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</si>
  <si>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</si>
  <si>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</si>
  <si>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</si>
  <si>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</si>
  <si>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</si>
  <si>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</si>
  <si>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</si>
  <si>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</si>
  <si>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</si>
  <si>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</si>
  <si>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</si>
  <si>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</si>
  <si>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</si>
  <si>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</si>
  <si>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</si>
  <si>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</si>
  <si>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</si>
  <si>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</si>
  <si>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</si>
  <si>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</si>
  <si>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</si>
  <si>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</si>
  <si>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</si>
  <si>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</si>
  <si>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</si>
  <si>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</si>
  <si>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</si>
  <si>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</si>
  <si>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</si>
  <si>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</si>
  <si>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</si>
  <si>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</si>
  <si>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</si>
  <si>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</si>
  <si>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</si>
  <si>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</si>
  <si>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</si>
  <si>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</si>
  <si>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</si>
  <si>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</si>
  <si>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</si>
  <si>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</si>
  <si>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</si>
  <si>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</si>
  <si>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</si>
  <si>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</si>
  <si>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</si>
  <si>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</si>
  <si>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</si>
  <si>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</si>
  <si>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</si>
  <si>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</si>
  <si>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</si>
  <si>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</si>
  <si>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</si>
  <si>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</si>
  <si>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</si>
  <si>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</si>
  <si>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</si>
  <si>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</si>
  <si>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</si>
  <si>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</si>
  <si>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</si>
  <si>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</si>
  <si>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</si>
  <si>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</si>
  <si>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</si>
  <si>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</si>
  <si>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</si>
  <si>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</si>
  <si>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</si>
  <si>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</si>
  <si>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</si>
  <si>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</si>
  <si>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</si>
  <si>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</si>
  <si>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</si>
  <si>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</si>
  <si>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</si>
  <si>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</si>
  <si>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</si>
  <si>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</si>
  <si>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</si>
  <si>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</si>
  <si>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</si>
  <si>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</si>
  <si>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</si>
  <si>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</si>
  <si>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</si>
  <si>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</si>
  <si>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</si>
  <si>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</si>
  <si>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</si>
  <si>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</si>
  <si>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</si>
  <si>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</si>
  <si>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</si>
  <si>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</si>
  <si>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</si>
  <si>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</si>
  <si>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</si>
  <si>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</si>
  <si>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</si>
  <si>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</si>
  <si>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</si>
  <si>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</si>
  <si>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</si>
  <si>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</si>
  <si>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</si>
  <si>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</si>
  <si>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</si>
  <si>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</si>
  <si>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</si>
  <si>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</si>
  <si>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</si>
  <si>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</si>
  <si>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</si>
  <si>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</si>
  <si>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</si>
  <si>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</si>
  <si>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</si>
  <si>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</si>
  <si>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</si>
  <si>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</si>
  <si>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</si>
  <si>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</si>
  <si>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</si>
  <si>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</si>
  <si>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</si>
  <si>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</si>
  <si>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</si>
  <si>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</si>
  <si>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</si>
  <si>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</si>
  <si>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</si>
  <si>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</si>
  <si>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</si>
  <si>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</si>
  <si>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</si>
  <si>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</si>
  <si>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</si>
  <si>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</si>
  <si>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</si>
  <si>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</si>
  <si>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</si>
  <si>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</si>
  <si>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</si>
  <si>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</si>
  <si>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</si>
  <si>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</si>
  <si>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</si>
  <si>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</si>
  <si>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</si>
  <si>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</si>
  <si>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</si>
  <si>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</si>
  <si>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</si>
  <si>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</si>
  <si>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</si>
  <si>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</si>
  <si>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</si>
  <si>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</si>
  <si>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</si>
  <si>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</si>
  <si>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</si>
  <si>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</si>
  <si>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</si>
  <si>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</si>
  <si>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</si>
  <si>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</si>
  <si>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</si>
  <si>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</si>
  <si>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</si>
  <si>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</si>
  <si>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</si>
  <si>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</si>
  <si>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</si>
  <si>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</si>
  <si>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</si>
  <si>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</si>
  <si>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</si>
  <si>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</si>
  <si>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</si>
  <si>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</si>
  <si>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</si>
  <si>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</si>
  <si>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</si>
  <si>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</si>
  <si>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</si>
  <si>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</si>
  <si>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</si>
  <si>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</si>
  <si>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</si>
  <si>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</si>
  <si>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</si>
  <si>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</si>
  <si>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</si>
  <si>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</si>
  <si>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</si>
  <si>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</si>
  <si>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</si>
  <si>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</si>
  <si>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</si>
  <si>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</si>
  <si>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</si>
  <si>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</si>
  <si>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</si>
  <si>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</si>
  <si>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</si>
  <si>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</si>
  <si>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</si>
  <si>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</si>
  <si>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</si>
  <si>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</si>
  <si>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</si>
  <si>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</si>
  <si>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</si>
  <si>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</si>
  <si>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</si>
  <si>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</si>
  <si>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</si>
  <si>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</si>
  <si>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</si>
  <si>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</si>
  <si>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</si>
  <si>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</si>
  <si>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</si>
  <si>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</si>
  <si>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</si>
  <si>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</si>
  <si>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</si>
  <si>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</si>
  <si>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</si>
  <si>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</si>
  <si>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</si>
  <si>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</si>
  <si>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</si>
  <si>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</si>
  <si>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</si>
  <si>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</si>
  <si>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</si>
  <si>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</si>
  <si>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</si>
  <si>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</si>
  <si>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</si>
  <si>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</si>
  <si>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</si>
  <si>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</si>
  <si>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</si>
  <si>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</si>
  <si>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</si>
  <si>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</si>
  <si>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</si>
  <si>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</si>
  <si>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</si>
  <si>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</si>
  <si>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</si>
  <si>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</si>
  <si>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</si>
  <si>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</si>
  <si>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</si>
  <si>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</si>
  <si>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</si>
  <si>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</si>
  <si>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</si>
  <si>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</si>
  <si>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</si>
  <si>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</si>
  <si>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</si>
  <si>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</si>
  <si>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</si>
  <si>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</si>
  <si>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</si>
  <si>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</si>
  <si>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</si>
  <si>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</si>
  <si>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</si>
  <si>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</si>
  <si>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</si>
  <si>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</si>
  <si>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</si>
  <si>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</si>
  <si>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</si>
  <si>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</si>
  <si>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</si>
  <si>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</si>
  <si>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</si>
  <si>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</si>
  <si>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</si>
  <si>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</si>
  <si>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</si>
  <si>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</si>
  <si>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</si>
  <si>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</si>
  <si>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</si>
  <si>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</si>
  <si>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</si>
  <si>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</si>
  <si>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</si>
  <si>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</si>
  <si>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</si>
  <si>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</si>
  <si>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</si>
  <si>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</si>
  <si>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</si>
  <si>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</si>
  <si>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</si>
  <si>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</si>
  <si>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</si>
  <si>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</si>
  <si>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</si>
  <si>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</si>
  <si>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</si>
  <si>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</si>
  <si>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</si>
  <si>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</si>
  <si>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</si>
  <si>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</si>
  <si>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</si>
  <si>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</si>
  <si>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</si>
  <si>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</si>
  <si>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</si>
  <si>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</si>
  <si>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</si>
  <si>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</si>
  <si>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</si>
  <si>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</si>
  <si>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</si>
  <si>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</si>
  <si>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</si>
  <si>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</si>
  <si>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</si>
  <si>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</si>
  <si>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</si>
  <si>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</si>
  <si>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</si>
  <si>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</si>
  <si>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</si>
  <si>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</si>
  <si>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</si>
  <si>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</si>
  <si>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</si>
  <si>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</si>
  <si>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</si>
  <si>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</si>
  <si>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</si>
  <si>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</si>
  <si>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</si>
  <si>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</si>
  <si>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</si>
  <si>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</si>
  <si>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</si>
  <si>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</si>
  <si>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</si>
  <si>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</si>
  <si>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</si>
  <si>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</si>
  <si>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</si>
  <si>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</si>
  <si>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</si>
  <si>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</si>
  <si>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</si>
  <si>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</si>
  <si>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</si>
  <si>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</si>
  <si>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</si>
  <si>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</si>
  <si>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</si>
  <si>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</si>
  <si>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</si>
  <si>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</si>
  <si>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</si>
  <si>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</si>
  <si>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</si>
  <si>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</si>
  <si>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</si>
  <si>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</si>
  <si>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</si>
  <si>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</si>
  <si>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</si>
  <si>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</si>
  <si>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</si>
  <si>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</si>
  <si>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</si>
  <si>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</si>
  <si>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</si>
  <si>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</si>
  <si>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</si>
  <si>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</si>
  <si>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</si>
  <si>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</si>
  <si>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</si>
  <si>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</si>
  <si>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</si>
  <si>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</si>
  <si>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</si>
  <si>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</si>
  <si>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</si>
  <si>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</si>
  <si>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</si>
  <si>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</si>
  <si>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</si>
  <si>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</si>
  <si>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</si>
  <si>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</si>
  <si>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</si>
  <si>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</si>
  <si>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</si>
  <si>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</si>
  <si>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</si>
  <si>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</si>
  <si>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</si>
  <si>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</si>
  <si>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</si>
  <si>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</si>
  <si>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</si>
  <si>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</si>
  <si>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</si>
  <si>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</si>
  <si>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</si>
  <si>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</si>
  <si>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</si>
  <si>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</si>
  <si>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</si>
  <si>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</si>
  <si>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</si>
  <si>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</si>
  <si>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</si>
  <si>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</si>
  <si>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</si>
  <si>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</si>
  <si>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</si>
  <si>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</si>
  <si>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</si>
  <si>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</si>
  <si>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</si>
  <si>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</si>
  <si>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</si>
  <si>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</si>
  <si>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</si>
  <si>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</si>
  <si>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</si>
  <si>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</si>
  <si>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</si>
  <si>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</si>
  <si>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</si>
  <si>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</si>
  <si>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</si>
  <si>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</si>
  <si>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</si>
  <si>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</si>
  <si>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</si>
  <si>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</si>
  <si>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</si>
  <si>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</si>
  <si>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</si>
  <si>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</si>
  <si>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</si>
  <si>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</si>
  <si>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</si>
  <si>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</si>
  <si>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</si>
  <si>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</si>
  <si>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</si>
  <si>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</si>
  <si>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</si>
  <si>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</si>
  <si>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</si>
  <si>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</si>
  <si>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</si>
  <si>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</si>
  <si>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</si>
  <si>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</si>
  <si>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</si>
  <si>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</si>
  <si>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</si>
  <si>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</si>
  <si>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</si>
  <si>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</si>
  <si>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</si>
  <si>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</si>
  <si>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</si>
  <si>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</si>
  <si>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</si>
  <si>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</si>
  <si>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</si>
  <si>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</si>
  <si>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</si>
  <si>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</si>
  <si>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</si>
  <si>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</si>
  <si>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</si>
  <si>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</si>
  <si>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</si>
  <si>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</si>
  <si>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</si>
  <si>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</si>
  <si>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</si>
  <si>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</si>
  <si>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</si>
  <si>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</si>
  <si>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</si>
  <si>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</si>
  <si>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</si>
  <si>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</si>
  <si>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</si>
  <si>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</si>
  <si>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</si>
  <si>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</si>
  <si>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</si>
  <si>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</si>
  <si>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</si>
  <si>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</si>
  <si>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</si>
  <si>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</si>
  <si>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</si>
  <si>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</si>
  <si>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</si>
  <si>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</si>
  <si>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</si>
  <si>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</si>
  <si>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</si>
  <si>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</si>
  <si>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</si>
  <si>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</si>
  <si>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</si>
  <si>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</si>
  <si>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</si>
  <si>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</si>
  <si>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</si>
  <si>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</si>
  <si>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</si>
  <si>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</si>
  <si>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</si>
  <si>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</si>
  <si>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</si>
  <si>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</si>
  <si>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</si>
  <si>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</si>
  <si>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</si>
  <si>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</si>
  <si>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</si>
  <si>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</si>
  <si>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</si>
  <si>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</si>
  <si>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</si>
  <si>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</si>
  <si>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</si>
  <si>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</si>
  <si>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</si>
  <si>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</si>
  <si>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</si>
  <si>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</si>
  <si>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</si>
  <si>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</si>
  <si>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</si>
  <si>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</si>
  <si>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</si>
  <si>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</si>
  <si>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</si>
  <si>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</si>
  <si>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</si>
  <si>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</si>
  <si>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</si>
  <si>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</si>
  <si>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</si>
  <si>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</si>
  <si>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</si>
  <si>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</si>
  <si>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</si>
  <si>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</si>
  <si>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</si>
  <si>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</si>
  <si>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</si>
  <si>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</si>
  <si>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</si>
  <si>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</si>
  <si>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</si>
  <si>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</si>
  <si>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</si>
  <si>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</si>
  <si>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</si>
  <si>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</si>
  <si>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</si>
  <si>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</si>
  <si>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</si>
  <si>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</si>
  <si>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</si>
  <si>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</si>
  <si>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</si>
  <si>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</si>
  <si>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</si>
  <si>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</si>
  <si>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</si>
  <si>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</si>
  <si>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</si>
  <si>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</si>
  <si>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</si>
  <si>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</si>
  <si>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</si>
  <si>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</si>
  <si>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</si>
  <si>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</si>
  <si>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</si>
  <si>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</si>
  <si>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</si>
  <si>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</si>
  <si>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</si>
  <si>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</si>
  <si>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</si>
  <si>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</si>
  <si>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</si>
  <si>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</si>
  <si>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</si>
  <si>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</si>
  <si>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</si>
  <si>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</si>
  <si>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</si>
  <si>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</si>
  <si>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</si>
  <si>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</si>
  <si>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</si>
  <si>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</si>
  <si>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</si>
  <si>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</si>
  <si>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</si>
  <si>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</si>
  <si>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</si>
  <si>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</si>
  <si>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</si>
  <si>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</si>
  <si>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</si>
  <si>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</si>
  <si>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</si>
  <si>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</si>
  <si>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</si>
  <si>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</si>
  <si>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</si>
  <si>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</si>
  <si>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</si>
  <si>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</si>
  <si>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</si>
  <si>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</si>
  <si>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</si>
  <si>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</si>
  <si>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</si>
  <si>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</si>
  <si>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</si>
  <si>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</si>
  <si>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</si>
  <si>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</si>
  <si>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</si>
  <si>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</si>
  <si>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</si>
  <si>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</si>
  <si>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</si>
  <si>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</si>
  <si>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</si>
  <si>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</si>
  <si>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</si>
  <si>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</si>
  <si>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</si>
  <si>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</si>
  <si>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</si>
  <si>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</si>
  <si>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</si>
  <si>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</si>
  <si>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</si>
  <si>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</si>
  <si>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</si>
  <si>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</si>
  <si>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</si>
  <si>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</si>
  <si>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</si>
  <si>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</si>
  <si>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</si>
  <si>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</si>
  <si>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</si>
  <si>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</si>
  <si>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</si>
  <si>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</si>
  <si>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</si>
  <si>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</si>
  <si>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</si>
  <si>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</si>
  <si>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</si>
  <si>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</si>
  <si>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</si>
  <si>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</si>
  <si>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</si>
  <si>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</si>
  <si>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</si>
  <si>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</si>
  <si>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</si>
  <si>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</si>
  <si>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</si>
  <si>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</si>
  <si>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</si>
  <si>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</si>
  <si>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</si>
  <si>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</si>
  <si>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</si>
  <si>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</si>
  <si>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</si>
  <si>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</si>
  <si>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</si>
  <si>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</si>
  <si>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</si>
  <si>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</si>
  <si>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</si>
  <si>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</si>
  <si>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</si>
  <si>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</si>
  <si>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</si>
  <si>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</si>
  <si>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</si>
  <si>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</si>
  <si>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</si>
  <si>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</si>
  <si>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</si>
  <si>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</si>
  <si>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</si>
  <si>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</si>
  <si>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</si>
  <si>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</si>
  <si>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</si>
  <si>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</si>
  <si>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</si>
  <si>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</si>
  <si>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</si>
  <si>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</si>
  <si>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</si>
  <si>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</si>
  <si>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</si>
  <si>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</si>
  <si>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</si>
  <si>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</si>
  <si>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</si>
  <si>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</si>
  <si>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</si>
  <si>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</si>
  <si>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</si>
  <si>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</si>
  <si>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</si>
  <si>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</si>
  <si>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</si>
  <si>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</si>
  <si>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</si>
  <si>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</si>
  <si>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</si>
  <si>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</si>
  <si>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</si>
  <si>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</si>
  <si>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</si>
  <si>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</si>
  <si>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</si>
  <si>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</si>
  <si>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</si>
  <si>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</si>
  <si>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</si>
  <si>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</si>
  <si>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</si>
  <si>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</si>
  <si>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</si>
  <si>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</si>
  <si>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</si>
  <si>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</si>
  <si>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</si>
  <si>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</si>
  <si>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</si>
  <si>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</si>
  <si>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</si>
  <si>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</si>
  <si>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</si>
  <si>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</si>
  <si>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</si>
  <si>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</si>
  <si>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</si>
  <si>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</si>
  <si>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</si>
  <si>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</si>
  <si>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</si>
  <si>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</si>
  <si>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</si>
  <si>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</si>
  <si>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</si>
  <si>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</si>
  <si>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</si>
  <si>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</si>
  <si>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</si>
  <si>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</si>
  <si>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</si>
  <si>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</si>
  <si>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</si>
  <si>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</si>
  <si>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</si>
  <si>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</si>
  <si>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</si>
  <si>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</si>
  <si>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</si>
  <si>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</si>
  <si>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</si>
  <si>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</si>
  <si>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</si>
  <si>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</si>
  <si>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</si>
  <si>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</si>
  <si>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</si>
  <si>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</si>
  <si>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</si>
  <si>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</si>
  <si>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</si>
  <si>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</si>
  <si>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</si>
  <si>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</si>
  <si>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</si>
  <si>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</si>
  <si>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</si>
  <si>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</si>
  <si>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</si>
  <si>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</si>
  <si>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</si>
  <si>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</si>
  <si>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</si>
  <si>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</si>
  <si>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</si>
  <si>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</si>
  <si>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</si>
  <si>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</si>
  <si>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</si>
  <si>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</si>
  <si>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</si>
  <si>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</si>
  <si>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</si>
  <si>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</si>
  <si>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</si>
  <si>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</si>
  <si>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</si>
  <si>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</si>
  <si>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</si>
  <si>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</si>
  <si>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</si>
  <si>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</si>
  <si>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</si>
  <si>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</si>
  <si>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</si>
  <si>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</si>
  <si>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</si>
  <si>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</si>
  <si>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</si>
  <si>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</si>
  <si>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</si>
  <si>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</si>
  <si>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</si>
  <si>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</si>
  <si>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</si>
  <si>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</si>
  <si>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</si>
  <si>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</si>
  <si>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</si>
  <si>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</si>
  <si>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</si>
  <si>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</si>
  <si>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</si>
  <si>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</si>
  <si>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</si>
  <si>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</si>
  <si>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</si>
  <si>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</si>
  <si>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</si>
  <si>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</si>
  <si>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</si>
  <si>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</si>
  <si>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</si>
  <si>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</si>
  <si>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</si>
  <si>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</si>
  <si>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</si>
  <si>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</si>
  <si>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</si>
  <si>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</si>
  <si>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</si>
  <si>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</si>
  <si>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</si>
  <si>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</si>
  <si>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</si>
  <si>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</si>
  <si>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</si>
  <si>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</si>
  <si>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</si>
  <si>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</si>
  <si>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</si>
  <si>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</si>
  <si>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</si>
  <si>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</si>
  <si>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</si>
  <si>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</si>
  <si>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</si>
  <si>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</si>
  <si>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</si>
  <si>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</si>
  <si>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</si>
  <si>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</si>
  <si>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</si>
  <si>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</si>
  <si>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</si>
  <si>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</si>
  <si>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</si>
  <si>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</si>
  <si>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</si>
  <si>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</si>
  <si>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</si>
  <si>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</si>
  <si>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</si>
  <si>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</si>
  <si>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</si>
  <si>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</si>
  <si>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</si>
  <si>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</si>
  <si>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</si>
  <si>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</si>
  <si>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</si>
  <si>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</si>
  <si>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</si>
  <si>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</si>
  <si>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</si>
  <si>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</si>
  <si>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</si>
  <si>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</si>
  <si>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</si>
  <si>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</si>
  <si>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</si>
  <si>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</si>
  <si>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</si>
  <si>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</si>
  <si>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</si>
  <si>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</si>
  <si>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</si>
  <si>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</si>
  <si>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</si>
  <si>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</si>
  <si>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</si>
  <si>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</si>
  <si>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</si>
  <si>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</si>
  <si>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</si>
  <si>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</si>
  <si>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</si>
  <si>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</si>
  <si>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</si>
  <si>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</si>
  <si>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</si>
  <si>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</si>
  <si>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</si>
  <si>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</si>
  <si>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</si>
  <si>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</si>
  <si>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</si>
  <si>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</si>
  <si>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</si>
  <si>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</si>
  <si>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</si>
  <si>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</si>
  <si>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</si>
  <si>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</si>
  <si>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</si>
  <si>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</si>
  <si>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</si>
  <si>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</si>
  <si>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</si>
  <si>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</si>
  <si>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</si>
  <si>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</si>
  <si>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</si>
  <si>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</si>
  <si>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</si>
  <si>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</si>
  <si>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</si>
  <si>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</si>
  <si>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</si>
  <si>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</si>
  <si>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</si>
  <si>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</si>
  <si>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</si>
  <si>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</si>
  <si>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</si>
  <si>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</si>
  <si>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</si>
  <si>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</si>
  <si>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</si>
  <si>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</si>
  <si>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</si>
  <si>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</si>
  <si>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</si>
  <si>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</si>
  <si>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</si>
  <si>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</si>
  <si>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</si>
  <si>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</si>
  <si>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</si>
  <si>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</si>
  <si>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</si>
  <si>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</si>
  <si>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</si>
  <si>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</si>
  <si>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</si>
  <si>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</si>
  <si>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</si>
  <si>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</si>
  <si>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</si>
  <si>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</si>
  <si>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</si>
  <si>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</si>
  <si>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</si>
  <si>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</si>
  <si>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</si>
  <si>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</si>
  <si>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</si>
  <si>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</si>
  <si>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</si>
  <si>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</si>
  <si>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</si>
  <si>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</si>
  <si>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</si>
  <si>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</si>
  <si>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</si>
  <si>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</si>
  <si>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</si>
  <si>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</si>
  <si>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</si>
  <si>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</si>
  <si>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</si>
  <si>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</si>
  <si>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</si>
  <si>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</si>
  <si>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</si>
  <si>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</si>
  <si>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</si>
  <si>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</si>
  <si>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</si>
  <si>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</si>
  <si>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</si>
  <si>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</si>
  <si>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</si>
  <si>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</si>
  <si>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</si>
  <si>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</si>
  <si>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</si>
  <si>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</si>
  <si>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</si>
  <si>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</si>
  <si>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</si>
  <si>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</si>
  <si>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</si>
  <si>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</si>
  <si>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</si>
  <si>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</si>
  <si>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</si>
  <si>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</si>
  <si>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</si>
  <si>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</si>
  <si>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</si>
  <si>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</si>
  <si>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</si>
  <si>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</si>
  <si>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</si>
  <si>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</si>
  <si>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</si>
  <si>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</si>
  <si>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</si>
  <si>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</si>
  <si>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</si>
  <si>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</si>
  <si>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</si>
  <si>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</si>
  <si>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</si>
  <si>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</si>
  <si>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</si>
  <si>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</si>
  <si>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</si>
  <si>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</si>
  <si>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</si>
  <si>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</si>
  <si>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</si>
  <si>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</si>
  <si>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</si>
  <si>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</si>
  <si>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</si>
  <si>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</si>
  <si>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</si>
  <si>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</si>
  <si>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</si>
  <si>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</si>
  <si>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</si>
  <si>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</si>
  <si>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</si>
  <si>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</si>
  <si>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</si>
  <si>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</si>
  <si>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</si>
  <si>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</si>
  <si>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</si>
  <si>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</si>
  <si>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</si>
  <si>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</si>
  <si>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</si>
  <si>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</si>
  <si>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</si>
  <si>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</si>
  <si>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</si>
  <si>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</si>
  <si>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</si>
  <si>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</si>
  <si>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</si>
  <si>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</si>
  <si>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</si>
  <si>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</si>
  <si>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</si>
  <si>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</si>
  <si>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</si>
  <si>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</si>
  <si>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</si>
  <si>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</si>
  <si>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</si>
  <si>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</si>
  <si>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</si>
  <si>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</si>
  <si>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</si>
  <si>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</si>
  <si>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</si>
  <si>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</si>
  <si>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</si>
  <si>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</si>
  <si>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</si>
  <si>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</si>
  <si>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</si>
  <si>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</si>
  <si>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</si>
  <si>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</si>
  <si>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</si>
  <si>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</si>
  <si>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</si>
  <si>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</si>
  <si>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</si>
  <si>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</si>
  <si>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</si>
  <si>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</si>
  <si>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</si>
  <si>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</si>
  <si>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</si>
  <si>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</si>
  <si>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</si>
  <si>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</si>
  <si>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</si>
  <si>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</si>
  <si>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</si>
  <si>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</si>
  <si>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</si>
  <si>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</si>
  <si>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</si>
  <si>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</si>
  <si>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</si>
  <si>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</si>
  <si>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</si>
  <si>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</si>
  <si>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</si>
  <si>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</si>
  <si>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</si>
  <si>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</si>
  <si>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</si>
  <si>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</si>
  <si>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</si>
  <si>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</si>
  <si>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</si>
  <si>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</si>
  <si>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</si>
  <si>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</si>
  <si>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</si>
  <si>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</si>
  <si>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</si>
  <si>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</si>
  <si>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</si>
  <si>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</si>
  <si>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</si>
  <si>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</si>
  <si>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</si>
  <si>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</si>
  <si>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</si>
  <si>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</si>
  <si>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</si>
  <si>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</si>
  <si>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</si>
  <si>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</si>
  <si>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</si>
  <si>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</si>
  <si>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</si>
  <si>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</si>
  <si>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</si>
  <si>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</si>
  <si>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</si>
  <si>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</si>
  <si>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</si>
  <si>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</si>
  <si>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</si>
  <si>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</si>
  <si>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</si>
  <si>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</si>
  <si>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</si>
  <si>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</si>
  <si>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</si>
  <si>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</si>
  <si>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</si>
  <si>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</si>
  <si>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</si>
  <si>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</si>
  <si>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</si>
  <si>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</si>
  <si>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</si>
  <si>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</si>
  <si>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</si>
  <si>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</si>
  <si>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</si>
  <si>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</si>
  <si>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</si>
  <si>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</si>
  <si>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</si>
  <si>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</si>
  <si>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</si>
  <si>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</si>
  <si>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</si>
  <si>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</si>
  <si>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</si>
  <si>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</si>
  <si>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</si>
  <si>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</si>
  <si>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</si>
  <si>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</si>
  <si>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</si>
  <si>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</si>
  <si>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</si>
  <si>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</si>
  <si>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</si>
  <si>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</si>
  <si>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</si>
  <si>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</si>
  <si>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</si>
  <si>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</si>
  <si>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</si>
  <si>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</si>
  <si>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</si>
  <si>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</si>
  <si>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</si>
  <si>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</si>
  <si>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</si>
  <si>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</si>
  <si>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</si>
  <si>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</si>
  <si>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</si>
  <si>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</si>
  <si>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</si>
  <si>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</si>
  <si>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</si>
  <si>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</si>
  <si>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</si>
  <si>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</si>
  <si>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</si>
  <si>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</si>
  <si>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</si>
  <si>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</si>
  <si>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</si>
  <si>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</si>
  <si>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</si>
  <si>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</si>
  <si>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</si>
  <si>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</si>
  <si>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</si>
  <si>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</si>
  <si>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</si>
  <si>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</si>
  <si>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</si>
  <si>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</si>
  <si>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</si>
  <si>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</si>
  <si>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</si>
  <si>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</si>
  <si>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</si>
  <si>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</si>
  <si>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</si>
  <si>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</si>
  <si>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</si>
  <si>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</si>
  <si>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</si>
  <si>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</si>
  <si>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</si>
  <si>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</si>
  <si>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</si>
  <si>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</si>
  <si>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</si>
  <si>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</si>
  <si>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</si>
  <si>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</si>
  <si>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</si>
  <si>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</si>
  <si>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</si>
  <si>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</si>
  <si>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</si>
  <si>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</si>
  <si>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</si>
  <si>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</si>
  <si>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</si>
  <si>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</si>
  <si>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</si>
  <si>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</si>
  <si>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</si>
  <si>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</si>
  <si>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</si>
  <si>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</si>
  <si>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</si>
  <si>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</si>
  <si>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</si>
  <si>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</si>
  <si>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</si>
  <si>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</si>
  <si>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</si>
  <si>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</si>
  <si>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</si>
  <si>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</si>
  <si>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</si>
  <si>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</si>
  <si>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</si>
  <si>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</si>
  <si>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</si>
  <si>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</si>
  <si>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</si>
  <si>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</si>
  <si>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</si>
  <si>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</si>
  <si>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</si>
  <si>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</si>
  <si>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</si>
  <si>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</si>
  <si>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</si>
  <si>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</si>
  <si>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</si>
  <si>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</si>
  <si>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</si>
  <si>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</si>
  <si>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</si>
  <si>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</si>
  <si>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</si>
  <si>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</si>
  <si>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</si>
  <si>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</si>
  <si>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</si>
  <si>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</si>
  <si>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</si>
  <si>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</si>
  <si>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</si>
  <si>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</si>
  <si>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</si>
  <si>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</si>
  <si>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</si>
  <si>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</si>
  <si>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</si>
  <si>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</si>
  <si>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</si>
  <si>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</si>
  <si>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</si>
  <si>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</si>
  <si>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</si>
  <si>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</si>
  <si>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</si>
  <si>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</si>
  <si>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</si>
  <si>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</si>
  <si>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</si>
  <si>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</si>
  <si>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</si>
  <si>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</si>
  <si>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</si>
  <si>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</si>
  <si>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</si>
  <si>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</si>
  <si>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</si>
  <si>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</si>
  <si>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</si>
  <si>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</si>
  <si>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</si>
  <si>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</si>
  <si>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</si>
  <si>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</si>
  <si>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</si>
  <si>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</si>
  <si>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</si>
  <si>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</si>
  <si>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</si>
  <si>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</si>
  <si>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</si>
  <si>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</si>
  <si>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</si>
  <si>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</si>
  <si>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</si>
  <si>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</si>
  <si>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</si>
  <si>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</si>
  <si>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</si>
  <si>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</si>
  <si>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</si>
  <si>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</si>
  <si>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</si>
  <si>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</si>
  <si>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</si>
  <si>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</si>
  <si>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</si>
  <si>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</si>
  <si>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</si>
  <si>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</si>
  <si>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</si>
  <si>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</si>
  <si>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</si>
  <si>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</si>
  <si>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</si>
  <si>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</si>
  <si>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</si>
  <si>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</si>
  <si>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</si>
  <si>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</si>
  <si>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</si>
  <si>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</si>
  <si>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</si>
  <si>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</si>
  <si>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</si>
  <si>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</si>
  <si>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</si>
  <si>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</si>
  <si>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</si>
  <si>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</si>
  <si>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</si>
  <si>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</si>
  <si>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</si>
  <si>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</si>
  <si>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</si>
  <si>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</si>
  <si>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</si>
  <si>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</si>
  <si>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</si>
  <si>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</si>
  <si>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</si>
  <si>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</si>
  <si>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</si>
  <si>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</si>
  <si>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</si>
  <si>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</si>
  <si>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</si>
  <si>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</si>
  <si>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</si>
  <si>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</si>
  <si>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</si>
  <si>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</si>
  <si>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</si>
  <si>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</si>
  <si>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</si>
  <si>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</si>
  <si>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</si>
  <si>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</si>
  <si>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</si>
  <si>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</si>
  <si>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</si>
  <si>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</si>
  <si>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</si>
  <si>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</si>
  <si>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</si>
  <si>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</si>
  <si>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</si>
  <si>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</si>
  <si>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</si>
  <si>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</si>
  <si>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</si>
  <si>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</si>
  <si>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</si>
  <si>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</si>
  <si>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</si>
  <si>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</si>
  <si>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</si>
  <si>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</si>
  <si>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</si>
  <si>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</si>
  <si>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</si>
  <si>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</si>
  <si>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</si>
  <si>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</si>
  <si>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</si>
  <si>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</si>
  <si>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</si>
  <si>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</si>
  <si>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</si>
  <si>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</si>
  <si>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</si>
  <si>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</si>
  <si>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</si>
  <si>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</si>
  <si>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</si>
  <si>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</si>
  <si>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</si>
  <si>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</si>
  <si>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</si>
  <si>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</si>
  <si>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</si>
  <si>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</si>
  <si>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</si>
  <si>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</si>
  <si>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</si>
  <si>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</si>
  <si>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</si>
  <si>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</si>
  <si>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</si>
  <si>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</si>
  <si>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</si>
  <si>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</si>
  <si>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</si>
  <si>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</si>
  <si>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</si>
  <si>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</si>
  <si>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</si>
  <si>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</si>
  <si>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</si>
  <si>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</si>
  <si>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</si>
  <si>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</si>
  <si>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</si>
  <si>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</si>
  <si>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</si>
  <si>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</si>
  <si>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</si>
  <si>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</si>
  <si>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</si>
  <si>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</si>
  <si>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</si>
  <si>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</si>
  <si>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</si>
  <si>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</si>
  <si>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</si>
  <si>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</si>
  <si>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</si>
  <si>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</si>
  <si>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</si>
  <si>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</si>
  <si>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</si>
  <si>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</si>
  <si>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</si>
  <si>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</si>
  <si>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</si>
  <si>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</si>
  <si>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</si>
  <si>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</si>
  <si>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</si>
  <si>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</si>
  <si>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</si>
  <si>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</si>
  <si>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</si>
  <si>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</si>
  <si>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</si>
  <si>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</si>
  <si>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</si>
  <si>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</si>
  <si>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</si>
  <si>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</si>
  <si>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</si>
  <si>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</si>
  <si>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</si>
  <si>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</si>
  <si>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</si>
  <si>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</si>
  <si>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</si>
  <si>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</si>
  <si>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</si>
  <si>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</si>
  <si>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</si>
  <si>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</si>
  <si>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</si>
  <si>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</si>
  <si>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</si>
  <si>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</si>
  <si>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</si>
  <si>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</si>
  <si>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</si>
  <si>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</si>
  <si>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</si>
  <si>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</si>
  <si>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</si>
  <si>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</si>
  <si>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</si>
  <si>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</si>
  <si>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</si>
  <si>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</si>
  <si>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</si>
  <si>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</si>
  <si>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</si>
  <si>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</si>
  <si>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</si>
  <si>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</si>
  <si>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</si>
  <si>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</si>
  <si>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</si>
  <si>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</si>
  <si>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</si>
  <si>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</si>
  <si>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</si>
  <si>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</si>
  <si>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</si>
  <si>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</si>
  <si>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</si>
  <si>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</si>
  <si>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</si>
  <si>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</si>
  <si>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</si>
  <si>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</si>
  <si>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</si>
  <si>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</si>
  <si>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</si>
  <si>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</si>
  <si>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</si>
  <si>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</si>
  <si>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</si>
  <si>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</si>
  <si>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</si>
  <si>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</si>
  <si>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</si>
  <si>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</si>
  <si>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</si>
  <si>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</si>
  <si>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</si>
  <si>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</si>
  <si>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</si>
  <si>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</si>
  <si>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</si>
  <si>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</si>
  <si>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</si>
  <si>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</si>
  <si>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</si>
  <si>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</si>
  <si>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</si>
  <si>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</si>
  <si>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</si>
  <si>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</si>
  <si>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</si>
  <si>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</si>
  <si>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</si>
  <si>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</si>
  <si>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</si>
  <si>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</si>
  <si>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</si>
  <si>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</si>
  <si>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</si>
  <si>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</si>
  <si>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</si>
  <si>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</si>
  <si>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</si>
  <si>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</si>
  <si>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</si>
  <si>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</si>
  <si>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</si>
  <si>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</si>
  <si>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</si>
  <si>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</si>
  <si>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</si>
  <si>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</si>
  <si>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</si>
  <si>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</si>
  <si>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</si>
  <si>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</si>
  <si>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</si>
  <si>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</si>
  <si>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</si>
  <si>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</si>
  <si>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</si>
  <si>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</si>
  <si>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</si>
  <si>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</si>
  <si>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</si>
  <si>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</si>
  <si>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</si>
  <si>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</si>
  <si>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</si>
  <si>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</si>
  <si>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</si>
  <si>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</si>
  <si>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</si>
  <si>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</si>
  <si>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</si>
  <si>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</si>
  <si>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</si>
  <si>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</si>
  <si>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</si>
  <si>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</si>
  <si>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</si>
  <si>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</si>
  <si>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</si>
  <si>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</si>
  <si>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</si>
  <si>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</si>
  <si>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</si>
  <si>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</si>
  <si>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</si>
  <si>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</si>
  <si>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</si>
  <si>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</si>
  <si>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</si>
  <si>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</si>
  <si>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</si>
  <si>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</si>
  <si>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</si>
  <si>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</si>
  <si>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</si>
  <si>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</si>
  <si>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</si>
  <si>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</si>
  <si>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</si>
  <si>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</si>
  <si>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</si>
  <si>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</si>
  <si>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</si>
  <si>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</si>
  <si>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</si>
  <si>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</si>
  <si>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</si>
  <si>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</si>
  <si>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</si>
  <si>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</si>
  <si>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</si>
  <si>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</si>
  <si>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</si>
  <si>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</si>
  <si>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</si>
  <si>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</si>
  <si>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</si>
  <si>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</si>
  <si>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</si>
  <si>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</si>
  <si>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</si>
  <si>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</si>
  <si>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</si>
  <si>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</si>
  <si>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</si>
  <si>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</si>
  <si>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</si>
  <si>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</si>
  <si>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</si>
  <si>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</si>
  <si>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</si>
  <si>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</si>
  <si>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</si>
  <si>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</si>
  <si>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</si>
  <si>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</si>
  <si>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</si>
  <si>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</si>
  <si>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</si>
  <si>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</si>
  <si>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</si>
  <si>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</si>
  <si>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</si>
  <si>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</si>
  <si>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</si>
  <si>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</si>
  <si>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</si>
  <si>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</si>
  <si>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</si>
  <si>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</si>
  <si>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</si>
  <si>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</si>
  <si>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</si>
  <si>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</si>
  <si>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</si>
  <si>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</si>
  <si>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</si>
  <si>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</si>
  <si>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</si>
  <si>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</si>
  <si>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</si>
  <si>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</si>
  <si>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</si>
  <si>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</si>
  <si>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</si>
  <si>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</si>
  <si>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</si>
  <si>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</si>
  <si>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</si>
  <si>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</si>
  <si>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</si>
  <si>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</si>
  <si>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</si>
  <si>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</si>
  <si>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</si>
  <si>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</si>
  <si>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</si>
  <si>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</si>
  <si>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</si>
  <si>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</si>
  <si>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</si>
  <si>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</si>
  <si>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</si>
  <si>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</si>
  <si>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</si>
  <si>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</si>
  <si>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</si>
  <si>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</si>
  <si>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</si>
  <si>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</si>
  <si>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</si>
  <si>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</si>
  <si>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</si>
  <si>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</si>
  <si>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</si>
  <si>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</si>
  <si>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</si>
  <si>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</si>
  <si>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</si>
  <si>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</si>
  <si>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</si>
  <si>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</si>
  <si>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</si>
  <si>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</si>
  <si>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</si>
  <si>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</si>
  <si>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</si>
  <si>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</si>
  <si>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</si>
  <si>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</si>
  <si>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</si>
  <si>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</si>
  <si>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</si>
  <si>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</si>
  <si>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</si>
  <si>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</si>
  <si>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</si>
  <si>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</si>
  <si>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</si>
  <si>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</si>
  <si>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</si>
  <si>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</si>
  <si>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</si>
  <si>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</si>
  <si>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</si>
  <si>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</si>
  <si>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</si>
  <si>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</si>
  <si>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</si>
  <si>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</si>
  <si>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</si>
  <si>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</si>
  <si>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</si>
  <si>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</si>
  <si>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</si>
  <si>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</si>
  <si>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</si>
  <si>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</si>
  <si>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</si>
  <si>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</si>
  <si>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</si>
  <si>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</si>
  <si>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</si>
  <si>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</si>
  <si>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</si>
  <si>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</si>
  <si>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</si>
  <si>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</si>
  <si>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</si>
  <si>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</si>
  <si>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</si>
  <si>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</si>
  <si>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</si>
  <si>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</si>
  <si>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</si>
  <si>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</si>
  <si>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</si>
  <si>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</si>
  <si>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 xml:space="preserve">Percent Funded </t>
  </si>
  <si>
    <t>Average Donation</t>
  </si>
  <si>
    <t>Category</t>
  </si>
  <si>
    <t>Sub-Category</t>
  </si>
  <si>
    <t>Row Labels</t>
  </si>
  <si>
    <t>Grand Total</t>
  </si>
  <si>
    <t>Count of Category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</si>
  <si>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</si>
  <si>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</si>
  <si>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</si>
  <si>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</si>
  <si>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</si>
  <si>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</si>
  <si>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</si>
  <si>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</si>
  <si>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</si>
  <si>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</si>
  <si>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</si>
  <si>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</si>
  <si>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</si>
  <si>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</si>
  <si>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</si>
  <si>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</si>
  <si>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</si>
  <si>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</si>
  <si>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</si>
  <si>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</si>
  <si>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</si>
  <si>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</si>
  <si>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</si>
  <si>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</si>
  <si>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</si>
  <si>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</si>
  <si>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</si>
  <si>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</si>
  <si>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</si>
  <si>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</si>
  <si>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</si>
  <si>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</si>
  <si>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</si>
  <si>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</si>
  <si>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</si>
  <si>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</si>
  <si>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</si>
  <si>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</si>
  <si>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</si>
  <si>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</si>
  <si>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</si>
  <si>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</si>
  <si>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</si>
  <si>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</si>
  <si>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</si>
  <si>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</si>
  <si>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</si>
  <si>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</si>
  <si>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</si>
  <si>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</si>
  <si>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</si>
  <si>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</si>
  <si>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</si>
  <si>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</si>
  <si>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</si>
  <si>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</si>
  <si>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</si>
  <si>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</si>
  <si>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</si>
  <si>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</si>
  <si>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</si>
  <si>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</si>
  <si>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</si>
  <si>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</si>
  <si>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</si>
  <si>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</si>
  <si>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</si>
  <si>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</si>
  <si>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</si>
  <si>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</si>
  <si>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</si>
  <si>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</si>
  <si>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</si>
  <si>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</si>
  <si>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</si>
  <si>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</si>
  <si>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</si>
  <si>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</si>
  <si>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</si>
  <si>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</si>
  <si>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</si>
  <si>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</si>
  <si>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</si>
  <si>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</si>
  <si>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Live </t>
  </si>
  <si>
    <t xml:space="preserve">Mean </t>
  </si>
  <si>
    <t xml:space="preserve">Mediam </t>
  </si>
  <si>
    <t>Minimum</t>
  </si>
  <si>
    <t xml:space="preserve">Maximum </t>
  </si>
  <si>
    <t>variance</t>
  </si>
  <si>
    <t>standard Deviation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</si>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</sst>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Font="1"/>
    <xf numFmtId="0" fontId="2" fillId="0" borderId="0" xfId="0" applyFont="1"/>
    <xf numFmtId="0" fontId="0" fillId="2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1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fgColor rgb="FF00B0F0"/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[exel_challenge_jlvp11.xlsx]Pivot-Category!PivotTable3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98-0449-9780-09A8B29763E9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E98-0449-9780-09A8B29763E9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E98-0449-9780-09A8B29763E9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E98-0449-9780-09A8B29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6719840"/>
        <c:axId val="1506721472"/>
      </c:barChart>
      <c:catAx>
        <c:axId val="150671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21472"/>
        <c:crosses val="autoZero"/>
        <c:auto val="1"/>
        <c:lblAlgn val="ctr"/>
        <c:lblOffset val="100"/>
        <c:noMultiLvlLbl val="0"/>
      </c:catAx>
      <c:valAx>
        <c:axId val="15067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[exel_challenge_jlvp11.xlsx]Pivot-SubCategory!PivotTable4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154977720808149E-2"/>
          <c:y val="4.3596730245231606E-2"/>
          <c:w val="0.83815943355917721"/>
          <c:h val="0.760176575339526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FE-7644-9BB2-9B1003A83D59}"/>
            </c:ext>
          </c:extLst>
        </c:ser>
        <c:ser>
          <c:idx val="1"/>
          <c:order val="1"/>
          <c:tx>
            <c:strRef>
              <c:f>'Pivot-SubCategory'!$C$4:$C$5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FE-7644-9BB2-9B1003A83D59}"/>
            </c:ext>
          </c:extLst>
        </c:ser>
        <c:ser>
          <c:idx val="2"/>
          <c:order val="2"/>
          <c:tx>
            <c:strRef>
              <c:f>'Pivot-SubCategory'!$D$4:$D$5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9FE-7644-9BB2-9B1003A83D59}"/>
            </c:ext>
          </c:extLst>
        </c:ser>
        <c:ser>
          <c:idx val="3"/>
          <c:order val="3"/>
          <c:tx>
            <c:strRef>
              <c:f>'Pivot-SubCategory'!$E$4:$E$5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9FE-7644-9BB2-9B1003A83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134160"/>
        <c:axId val="1506520528"/>
      </c:barChart>
      <c:catAx>
        <c:axId val="154313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520528"/>
        <c:crosses val="autoZero"/>
        <c:auto val="1"/>
        <c:lblAlgn val="ctr"/>
        <c:lblOffset val="100"/>
        <c:noMultiLvlLbl val="0"/>
      </c:catAx>
      <c:valAx>
        <c:axId val="150652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13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[exel_challenge_jlvp11.xlsx]Pivot-Launch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'Pivot-Launch Date'!$B$6:$B$15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B-BC4E-9ACD-FBE38037D4F4}"/>
            </c:ext>
          </c:extLst>
        </c:ser>
        <c:ser>
          <c:idx val="1"/>
          <c:order val="1"/>
          <c:tx>
            <c:strRef>
              <c:f>'Pivot-Launch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'Pivot-Launch Date'!$C$6:$C$15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B-BC4E-9ACD-FBE38037D4F4}"/>
            </c:ext>
          </c:extLst>
        </c:ser>
        <c:ser>
          <c:idx val="2"/>
          <c:order val="2"/>
          <c:tx>
            <c:strRef>
              <c:f>'Pivot-Launch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'Pivot-Launch Date'!$D$6:$D$15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9B-BC4E-9ACD-FBE38037D4F4}"/>
            </c:ext>
          </c:extLst>
        </c:ser>
        <c:ser>
          <c:idx val="3"/>
          <c:order val="3"/>
          <c:tx>
            <c:strRef>
              <c:f>'Pivot-Launch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'Pivot-Launch Date'!$E$6:$E$15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9B-BC4E-9ACD-FBE38037D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57824"/>
        <c:axId val="1581162544"/>
      </c:lineChart>
      <c:catAx>
        <c:axId val="158035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62544"/>
        <c:crosses val="autoZero"/>
        <c:auto val="1"/>
        <c:lblAlgn val="ctr"/>
        <c:lblOffset val="100"/>
        <c:noMultiLvlLbl val="0"/>
      </c:catAx>
      <c:valAx>
        <c:axId val="15811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3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</a:t>
            </a:r>
            <a:r>
              <a:rPr lang="en-US" baseline="0"/>
              <a:t> </a:t>
            </a:r>
            <a:r>
              <a:rPr lang="en-US"/>
              <a:t>Achieved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D-3340-AE7E-AC7BA9202319}"/>
            </c:ext>
          </c:extLst>
        </c:ser>
        <c:ser>
          <c:idx val="1"/>
          <c:order val="1"/>
          <c:tx>
            <c:v>%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FD-3340-AE7E-AC7BA9202319}"/>
            </c:ext>
          </c:extLst>
        </c:ser>
        <c:ser>
          <c:idx val="2"/>
          <c:order val="2"/>
          <c:tx>
            <c:v>%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FD-3340-AE7E-AC7BA920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591696"/>
        <c:axId val="1561744880"/>
      </c:lineChart>
      <c:catAx>
        <c:axId val="157259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744880"/>
        <c:crosses val="autoZero"/>
        <c:auto val="1"/>
        <c:lblAlgn val="ctr"/>
        <c:lblOffset val="100"/>
        <c:noMultiLvlLbl val="0"/>
      </c:catAx>
      <c:valAx>
        <c:axId val="15617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59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07880119636206"/>
          <c:y val="0.94302591486409038"/>
          <c:w val="0.53390429103338832"/>
          <c:h val="3.39855793887833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14</xdr:row>
      <xdr:rowOff>76200</xdr:rowOff>
    </xdr:from>
    <xdr:to>
      <xdr:col>17</xdr:col>
      <xdr:colOff>342900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6B29E-D0D9-5542-957C-E90E75FD3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7</xdr:row>
      <xdr:rowOff>114300</xdr:rowOff>
    </xdr:from>
    <xdr:to>
      <xdr:col>20</xdr:col>
      <xdr:colOff>431800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359BD-6107-D84F-973D-28B6EDAD0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184150</xdr:colOff>
      <xdr:row>7</xdr:row>
      <xdr:rowOff>76200</xdr:rowOff>
    </xdr:from>
    <xdr:to>
      <xdr:col>18</xdr:col>
      <xdr:colOff>25400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13AE7-2D47-FE4C-A1AF-7C7F9DEF7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127000</xdr:colOff>
      <xdr:row>15</xdr:row>
      <xdr:rowOff>127000</xdr:rowOff>
    </xdr:from>
    <xdr:to>
      <xdr:col>12</xdr:col>
      <xdr:colOff>419100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33C15-22D4-EB46-8A9C-ED5E1D371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è luis Vilchez Portocarrero" refreshedDate="44088.936949074072" createdVersion="6" refreshedVersion="6" minRefreshableVersion="3" recordCount="4114" xr:uid="{D877DEF6-1F26-1F45-8F42-AD09266E78EF}">
  <cacheSource type="worksheet">
    <worksheetSource ref="A1:T4115" sheet="Data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_Ended_Conversion" numFmtId="165">
      <sharedItems containsSemiMixedTypes="0" containsNonDate="0" containsDate="1" containsString="0" minDate="2009-08-10T19:26:00" maxDate="2017-05-03T19:12:00"/>
    </cacheField>
    <cacheField name="Date_Created_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2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7-23T03:00: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3-02T14:24:4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15T16:51:2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8-07T12:21:4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2-19T20:01:1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29T05:35: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14T01:44:1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7-05T01:07:4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15T21:00: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4-17T02:29:0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6-25T01:37:5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8-22T03:00: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7-16T03:00: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6-23T20:27:0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7-13T13:59:0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27T20:14:0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6-16T05:30: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1-04T18:33:4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9-17T13:00: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7-20T19:35: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9-13T18:11:5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9-26T15:03:0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5-01-01T07:59:0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30T15:20: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9-15T19:39:0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6-01-09T00:36:0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8-17T12:22:2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1-16T04:57:1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2-16T23:08:0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7-22T16:09:2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8-21T07:01:5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25T19:00: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5-13T03:59:0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1-08T16:51:4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8-05T07:43:2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28T00:00: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4-04T06:22:0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2-27T16:37:5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5-11T01:22:2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5-25T22:59:0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6-19T04:00: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10-05T13:39:1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2-28T15:20: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7-13T00:00: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10-07T02:22:1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4-27T14:58:2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2-15T23:09:3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2-19T20:40: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3-01T12:00: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10-24T04:14:0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5-01-30T17:00: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8-10T22:17:1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7-17T16:50: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4-04T22:00: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2-25T17:07:0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27T23:15: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6-08T16:00: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4-25T19:59:2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1-19T18:52:5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9-14T21:00: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23T00:00: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6-06T19:32:3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3-03T19:11:1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28T04:59:0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7-08T00:26:2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8-11T05:59:0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7-18T20:23:4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7-15T14:00: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2-23T13:39:5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10-02T06:59:0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9-04T21:30: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5-28T06:30: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1-15T00:00: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5-03T03:59:0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6-01-21T11:41:3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4-23T05:01:1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2-27T17:35: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5-21T02:59:0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9-01T17:32:0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4-25T18:38:1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2-10T02:00: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4T03:02:0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10-09T19:41:0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22T11:30: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5-15T18:11:2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9-23T03:00: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2-27T14:20: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6-03T01:41:0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6-22T15:48:5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6-02T18:03:1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7-12T07:08:1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5-17T09:39:2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7-02-01T08:00: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7-03T21:00: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4-07T17:13:4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2-26T00:07:2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8-01T03:00: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7-12T03:14:4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2-07T23:30: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4-01-22T21:39:5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1-04T19:04:4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3-01-24T18:38:3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2-23T03:08:5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3-07T19:20: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4-03T01:00: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5-14T00:00: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4-02T18:38:2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24T23:34:4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5-31T14:42:5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2-26T00:37:1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1-14T05:59:0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31T07:59:4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4-13T02:00: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8-06T15:00: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2-01-13T06:34:4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2-04T17:44:0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4-08T10:55: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6-09T19:00: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7-29T01:17:1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8-13T23:00: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10-03T01:11:4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18T10:16:0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10-10T10:21:4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10-28T22:00: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5-15T22:17:2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7-02-03T23:51:2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6-11T02:00: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4-03T13:59:0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10-20T05:28:1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10-30T22:29:4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6-16T20:16:0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d v="2016-07-06T00:00: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11-07T20:30: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31T17:31:0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9-04T17:00: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7-01T19:00: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5-16T10:16:0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10-12T13:46:3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8-01T04:59:0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12T22:06:1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3-20T03:45: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5-31T03:40: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1-16T22:26:1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9-03T05:55: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4-13T17:17:5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8-11T13:00: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7-01-18T00:23:1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5-01-08T18:18:0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2-27T06:45: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2-25T08:00: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5-26T03:53:0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6-18T13:13:1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9-23T01:51:4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2-02T15:04:0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6-03T13:08:1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7-23T13:25: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8-03T02:59: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2-26T21:52:5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10-22T01:50: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7-03T10:25: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8-15T21:54:5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7-02T16:29:5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8-16T23:42:0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10-01T00:00: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9-19T18:18:2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6-01-12T15:48:4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7-01-16T01:49:2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8-04T22:15: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3-19T19:02:5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10-18T12:07:3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8-30T05:28:0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8-12T04:20: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3-19T08:28:4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2-28T13:45: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5-08T18:12:5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29T18:40: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8-05T19:46:3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24T00:08:4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1-26T23:55: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3-04T01:55: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4-13T19:00: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6-22T17:48:1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7-01-07T00:17:1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1-26T20:26:5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9-01T03:59:0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8-18T21:52:1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3-03T20:00: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7-21T06:59:0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9-05T04:23:3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9-03T16:34:3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16T15:37:2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10-02T10:35: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10-17T19:00: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11-28T23:26:0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3-06T23:55: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7-10T16:05: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10-10T21:00: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2-17T21:00: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10-05T09:12:0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9-01T02:58:2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9-15T02:00: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2-08T19:38:4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10-08T20:59:0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5-01-29T20:21:0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8-04T14:00: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10-06T15:10: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8-06T00:06:2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5-01-04T04:43:5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2-16T08:52:4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7-10T22:08:5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10-01T05:00: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9-19T03:50: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4-16T20:08:4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8-16T14:06:4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3-06T15:22:2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2-17T23:59:0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4-22T22:00: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d v="2014-12-28T15:22:2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5-15T15:04:4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4-01T06:59:0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8-20T20:06:0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3-28T19:06:0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3-27T02:39:0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5-22T01:05: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7-10T05:38:4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4-08T22:04:1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5-31T09:29:0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7-09T21:27:2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6-01T16:28:2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2-13T22:24:5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6-04T18:39:1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6-01-02T23:00: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2-27T19:49:0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9-29T21:52:5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6-21T00:50: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7-09T21:48:1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6-01-05T00:00: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3-08T13:51:0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30T09:00: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1-08T12:00: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5-05T17:00: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2-21T16:45: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2-20T11:49:5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2-22T01:08:2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3-16T07:06:0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8-16T01:16:2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2-18T09:43:2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10-16T03:39:0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2-01-07T18:35: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8-22T17:40: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6-06T13:34:5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5-16T19:00: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6-01T03:59:0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2-15T15:37:1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10-17T02:00: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3-16T11:38:0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3-16T18:27:4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5-19T15:02:4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6-18T01:14:2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4-08T17:42:4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7-17T09:59:0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6-07T14:55: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2-26T05:57:0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9-27T22:54:5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5-11T14:53:1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5-10T20:16:0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4-23T03:51:0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6-25T10:51:3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11-07T04:39:3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2-22T04:43:4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5-25T04:00: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4-01-02T08:00: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4-28T18:49:0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7-03T11:57:4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4-05T06:59:0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1-10T01:46:0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4-28T00:57:5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5-23T21:23:3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10-12T00:58:5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2-27T02:01:0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5-30T14:10: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8-10T19:26:0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2-22T22:00: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6-01T04:59:0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2-01-21T17:43:0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9-19T18:08:4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3-25T18:35: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1-02T04:00: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6-26T04:03:1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1-02T10:57:1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1-02-02T07:59:0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5-01T00:01:0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10-29T03:59:0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4-20T16:01:5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7-19T16:00: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11-01T00:00: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9-07T11:24:4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5-01T03:59:0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5-09T21:00: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1-17T06:24:2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4-24T23:02:1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3-19T16:42:1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2-24T20:33:5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6-02T01:42:2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9-01T02:00: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3-10T15:07:2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3-20T19:05: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2-07T22:40: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3-10T16:40: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9-03T18:02:1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20T02:00: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2-01-01T07:59:0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4-14T21:03:5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8-11T15:59:0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3-01T19:59:4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8-22T18:32:1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2-11T04:59:0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2-11T16:14:4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3-26T23:55: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10-02-02T07:59:0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2-22T23:00: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1-08T11:43:0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5-13T13:40: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2-21T07:59:0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8-01T15:01:4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2-20T04:30: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3-14T22:57:0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3-22T08:00: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1-01T04:00: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1-07T04:00: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5-17T03:59:0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6-17T13:57:1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10-28T08:00: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4-07T14:16:3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5-15T19:00: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5-08T22:00: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1-13T15:18:3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3-14T02:05: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9-03T01:00: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4-29T18:14:2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3-08T21:00: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10-01T03:59:0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4-29T18:44:2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1-14T03:00: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6-01T02:20: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5-20T22:39:5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10-14T12:00: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1-14T12:53:2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8-21T14:05: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2-24T11:58:2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9-11T03:59:0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4-07T22:09:1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10-08T04:01:0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1-19T20:00: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4-08T18:52:0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2-01T08:03:1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3-16T18:16:3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4-24T05:19: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6-15T15:00: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1-14T05:12:0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7-23T03:11:0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1-23T01:01:4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8-08T00:00: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5-02T19:22:0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6-21T03:59:0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2-28T14:33:1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5-20T19:01:5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5-01T04:59:0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3-15T13:32:0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2-01-15T13:14:2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7-01-06T19:05: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3-02-01T18:25: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4-05T16:00: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7-18T21:53:1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9-16T21:20: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3-01T17:18:0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8-25T10:51:5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1-14T07:01:0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25T23:52:0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5-03T16:31:1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6-01-23T17:16:3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7-30T05:00: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9-06T17:01:4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5-19T02:49:1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5-01-06T18:45: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1-21T15:01:4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8-10T22:49:5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8-15T06:00: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7-28T01:49:4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3-07T22:59:0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5-08T00:52:5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2-18T00:59:0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9-08T03:00: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10-10T17:00: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4-17T18:38:0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4-27T21:32:0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7-07T13:33:2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9-01T03:44:0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4-29T19:02:0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2-14T12:00: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5-17T03:30: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8-07T20:12:5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1-05T13:56:5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8-10T07:08:0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2-05T23:04:0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3-06T02:02:1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5-09T05:59:0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11-19T21:54:1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11-05T18:39:5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7-22T20:42:2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6-18T23:33:1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2-22T05:00: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25T17:49:3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7-19T21:03:3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10-12T01:31:0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10-17T12:00: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2-08T09:30: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4-08T04:33:0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7-23T06:46:3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6-29T20:13:0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3-14T04:40: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8-21T11:47:3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9-11T06:14:5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6-05T22:13:5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3-26T08:01:3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11-27T21:40: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3-01T17:05: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22T18:59:0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6-16T22:00: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11-27T04:59:0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9-11T02:34:2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7-05T20:54:4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10-21T17:26:2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10-11T15:07:0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2-01T21:01:4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9-13T17:56:2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31T08:41:5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10-08T07:38:4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1-18T07:15: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17T18:16:5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3-24T22:39:1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1-02T19:03:1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d v="2015-02-19T21:19:4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2-10T00:21:4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2-02-15T21:46:0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21T08:02:5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3-04T02:00: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3-23T12:19:2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5-14T18:11:3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10-17T13:38:0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2-14T22:43:2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4-01-25T17:09: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5-13T16:53:3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19T19:47:5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1-26T13:14:0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4-17T00:31:0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10-22T03:59:0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8-16T18:25: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5-14T16:47:4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11-13T16:22:0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6-01T04:00: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6-02T20:19:2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8-10T03:02:2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9-24T17:02:3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5-18T20:22:1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27T02:52:5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9-07T22:37:4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9-28T16:18:5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7-11T03:51:0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9-05T23:45: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4-01-16T04:00: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4-19T16:19:3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8-23T22:08:3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9-17T16:45: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2-17T07:53:4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5-06T02:04:0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6-03T03:59:0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5-18T20:02:1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4-01T20:51:4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11-21T10:47:1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8-09T12:00: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10-10T16:08:0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4-14T14:34:0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3-01-29T04:44:3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11-05T23:32:5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5-17T12:08:1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6-01T22:37:1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2-25T15:16:3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7-01-09T01:18:2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2-01-05T11:33:0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d v="2012-08-22T23:14:4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6-01-27T23:34:5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10-13T00:50: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5-20T17:25: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7-03T03:00: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7-16T19:51:4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4-02-10T22:21:1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2-25T05:00: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2-23T18:17:2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10-12T20:59:0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5-08T22:16:0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7-09T05:37:3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3-18T12:17:0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5-01-17T12:38:2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4-10T22:36:2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2-25T02:21:2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8-10T13:15: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10-19T23:00: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5-25T14:14:0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6-28T15:09:3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3-01T04:13:5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4-06T06:16:2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1-20T18:48:4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8-15T07:00: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8-09T14:44:0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2-29T11:46:4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5-27T18:41:2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2-02T14:46:0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9-06T14:46:0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2-05T09:23:4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2-10T16:51:0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1-01T04:59:0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20T23:58:4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9-21T03:11:1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6-01T17:12:4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9-13T09:37:2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8-07T17:00: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2-17T16:05: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6-21T21:20: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7-01-11T05:00: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24T02:00: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2-17T06:59:0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5-13T00:10: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5-16T10:26:0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11-01T23:00: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7-01-06T13:05: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8-03T18:00: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1-04T19:26:3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5-13T19:04:2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7-05T01:11:4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2-04T19:36:4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10-29T01:07:1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5-03T16:41:5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1-01T02:12:4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7-04T15:46:0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1-15T15:13:0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10-17T16:01:5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2-10T16:42:4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10-29T21:40: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7-08T15:17:0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31T05:00: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8-01T17:53:0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6-01-09T14:48:1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1-14T18:16:3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10-19T16:26:1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6-12T08:29:0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6-01-06T20:38:3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2-02T23:36:4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3-24T20:11:4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2-13T06:47:4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2-17T18:30: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10-26T15:48:3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2-18T09:20: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2-17T01:40: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3-12T22:37:5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7-10T18:50: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7-14T16:25: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5-01-01T20:13:1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6-01-16T11:00: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6-01-01T20:20: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2-18T19:09:2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27T03:59:0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1-04T18:11:2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5-01-18T01:12:0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10-19T10:38:2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6-13T16:37:2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3-28T10:19:1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5-20T14:08:2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9-07T13:53:1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2-25T20:27:0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9-22T21:47:4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8-02T00:18:2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3-15T18:00: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3-19T21:31:2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3-16T16:11:5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2-01T00:00: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2-15T20:30: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4-16T18:10: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11-17T19:28:0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7-08T14:44:5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2-08T13:01:0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7-22T13:02:1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2-03T05:34:2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4-06T15:15: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4-16T18:43:2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5-04T01:40: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1-02T21:31:3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7-31T16:00: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2-05T00:03:0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3-08T15:16:0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5-09T19:09:2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2-26T20:35: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6-18T19:03:3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8-14T15:20: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8-28T00:50: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8-23T08:35: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5-24T15:00: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1-22T20:48:5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6-15T22:06:2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1-29T01:49:0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4-22T19:56:2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6-01-19T13:27:1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9-02T00:45: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10-01T04:59:0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6-24T01:29:0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9-25T02:55: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2-25T09:01:4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5-08T08:14:0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2-09T19:26:4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11-25T16:36:3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8-25T17:12:1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7-07T23:42:1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7-01T18:35: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5-28T00:13:1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5-14T23:44:0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3-26T20:29:3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8-15T13:22:0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3-14T23:00: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7-13T16:37:3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5-14T15:18:2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9-06T05:10: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5-28T18:32:0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1-25T16:49:2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6-17T23:00: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2-26T22:17:0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4-12T02:12:4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6-06T10:47:0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2-25T23:04:0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d v="2017-03-25T13:14:2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10-13T13:59:5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24T23:00: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8-13T13:40: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8-19T15:37:5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5-31T15:24:3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10-29T01:00: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8-12T00:37:5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8-11T20:27:4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3-17T17:25: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10-14T16:38:2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9-16T21:53:3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2-19T01:53:0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2-13T00:25: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2-01T17:34:1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8-20T14:50: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7-08T22:58:3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3-12T21:58:3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4-17T18:18:3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2-23T20:17:5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7-26T18:00: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8-23T14:14:5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1-09T18:47:5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10-23T15:29:1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5-01-16T10:30: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7-18T20:14:1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4-13T15:59:3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7-01-13T17:04:2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8-17T19:58:1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10-29T08:57:4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5-11T19:57:0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7-06T15:00: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6-19T08:10: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5-01-14T04:00: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5-01-01T04:59:0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9-01T20:10: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8-12T02:47:0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5-01-01T06:59:0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2-07T18:26:2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6-28T09:41:3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5-21T09:02:1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9-03T16:41:4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9-17T12:02:1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10-26T19:20: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3-14T17:22:0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10-31T21:36:0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7-25T03:00: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5-01-12T20:47:5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8-03T16:09:3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7-02-05T18:00: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10-15T02:30: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2-08T04:59:0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9-09T06:00: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7-01T00:40: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2-22T09:01:0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4-30T19:23:4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2-01T15:55: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31T12:30: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7-25T22:15: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2-03T12:33:0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9-18T02:00: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1-22T16:00: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7-01-10T16:31:2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7-23T15:54:4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1-24T18:26:2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7-01-31T23:32:0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7-02-20T04:37:4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7-01-21T11:47:5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2-14T18:39:0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7-01-01T15:55: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9-13T13:56:4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2-05T00:59:1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8-20T00:44:0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2-14T12:01:0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2-14T16:20: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6-05T12:42:1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7-02-28T18:54:4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11-05T03:10: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2-01T00:00: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9-05T20:30: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2-18T05:59:0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23T00:57:5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29T15:34:5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8-01T13:43:2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4-08T18:19:3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7-30T03:59:0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6-30T15:19:2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2-13T15:01:5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4-12T01:01:2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3-01-14T21:20: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8-21T20:05: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9-19T04:27:4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2-07T17:53:1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2-01-22T06:00: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9-29T10:11:0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2-20T10:04:5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5-09T05:00: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2-04T00:39:0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21T04:59:0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2-14T20:00: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2-01T04:59:0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8-11T12:03:4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21T03:31:2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6-11T15:33:2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3-21T21:01:5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4-16T21:00: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2-13T22:58:2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5-03T13:44:0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23T03:59:0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5-01-15T10:54:0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8-10T20:19:2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7-01-28T22:35: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2-24T21:04:3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8-04T15:07:5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10-16T11:00: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2-14T14:09:5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3-01-05T17:58:4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5-20T00:41:0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4-18T17:24:1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2-06T01:18:3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10-08T20:04:2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7-09T07:55: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1-26T19:20: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2-02T18:02:0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2-04T06:00: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8-15T10:43:2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9-10T04:09:2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10-19T13:01:2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2-16T18:48:0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5-21T03:26:5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2-16T04:58:1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2-26T23:54:5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2-24T23:59:2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6-01-30T19:46:4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11-01T03:59:0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5-10T23:01:0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2-23T18:43:3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2-16T01:26:3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10-11T05:00: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31T23:32:5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4-30T16:51:2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10-15T04:00: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5-03T16:10: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6-08T00:01:1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8-25T18:11:4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4-27T22:00: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3-17T02:35: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2-28T14:15: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5-11T15:47:0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1-01T15:03:4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7-07T03:59:0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21T07:59:0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2-01T01:08:5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1-13T05:59:0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1-07T21:58:0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7-03T04:59:0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9-05T17:06:0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4-07T04:59:0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9-15T21:10: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4-29T04:00: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9-30T14:09:4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4-27T16:00: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9-11T10:24:1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7-01T19:05: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9-17T04:05: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29T01:00: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23T03:59:0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7-16T23:00: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9-07T16:35: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3-01T02:00: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2-22T04:59:0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4-01-19T20:00: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9-01T01:21:0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7-10T16:52:0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3-01T13:58:0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7-20T23:02:4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31T18:04:0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1-01T22:01:4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4-09T06:30: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3-11T04:59:0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8-07T17:01:0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21T04:44:0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6-09T05:00: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5-04T04:01:0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10-05T22:44:1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3-22T22:20: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4-18T06:59:0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29T07:21:2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25T23:55: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2-14T19:49:0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25T16:24:0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7-13T19:14:0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3-22T11:37:0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4-27T15:31:3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2-01-21T08:13:0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4-19T21:04:3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7-01T03:59:0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5-19T03:00: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10-07T01:21:5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5-01T23:57:4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2-01-17T21:33:0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9-22T18:19:1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9-24T05:26:2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1-10T21:07:4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10-14T03:59:0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2-08T08:00: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11-01T04:59:0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9-05T03:59:0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3-10T14:00: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7-10T19:09:3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4-14T19:00: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3-16T02:34:2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4-25T04:59:0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7-31T19:45: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24T21:00: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2-16T19:58:2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2-28T05:05: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7-24T03:00: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10-25T19:00: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1-25T14:57:1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4-15T22:59:0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6-04T00:00: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1-22T12:35: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9-16T23:10: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1-11T14:19:0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2-12T02:49:2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10-16T09:59:0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3-01-16T18:33:1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2-28T15:10: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2-01T04:59:0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4-01-07T00:39:5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4-08T19:17:3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9-01T00:32:0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1-29T14:28:1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3-10T19:48:4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1-11T05:00: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5-04T14:00: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21T17:22:1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2-04T11:55: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2-19T18:56:0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2-23T05:35: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29T19:55: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10-30T07:42:1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2-01-14T06:01:2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9-06T20:39:1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3-02T22:27:1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5-12T02:31:0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30T22:35: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9-15T20:53:3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5-27T23:00: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9-01T06:00: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10-05T18:49:0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1-21T17:46:1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8-21T00:45: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8-01T04:00: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4-01T20:32:4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6-05T23:33:3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10-25T03:03:4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28T04:00: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1-28T17:31:4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2-01-15T18:11:5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5-28T02:22:4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3-30T19:23:2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6-08T19:11:0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8-30T15:30: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9-23T02:25: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6-01-03T01:55: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1-01-24T05:45: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3-13T03:33:1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9-11T04:37:0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7-27T04:59:0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7-23T04:00: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3-03T13:05: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24T00:07:2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2-11T03:37:2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5-05T03:20: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8-25T18:19:0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3-01T04:59:0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10-22T05:00: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7-14T02:30: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2-01T22:59:2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2-19T15:24:0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1-14T17:07:0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2-12T05:06:1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10-01T12:43:1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1-22T00:02:0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2-13T22:37:4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1-27T22:08:3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7-08T22:40: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5-14T19:44:5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11-18T00:00: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4-09T04:42:4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6-25T21:32:0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3-16T22:00: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3-22T22:15: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5-12T04:03:2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5-04T06:00: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6-01-29T08:00: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2-01-18T20:00: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1-03T20:09:1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9-02T11:30: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6-30T19:58:0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8-11T00:12:0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2-10T02:19:0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2-18T20:14:2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1-29T17:01:4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4-18T14:00: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7-02-18T23:59:0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9-09T18:00: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6-30T18:45: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3-12T19:52:4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6-02-21T01:02:5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6-01-17T18:01:0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6-04T15:41:1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1-18T15:43:3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5-01-25T03:56:3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8-20T20:00: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9-13T07:05: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4-26T20:55: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1-17T14:15: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4-10T04:59:0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5-01-19T04:11:0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3-14T14:02:3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2-20T19:00: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2-11T17:05: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10-17T15:15: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9-01T15:05: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10-26T03:59:0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10-06T15:15: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4-22T05:06:1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8-15T20:20: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2-09T07:16:4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7-01-23T04:59:0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6-01T17:01:0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9-04T06:59:0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11-09T01:21:3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3-25T16:59:1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6-28T16:43:0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8-14T01:24:5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2-21T22:36:3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2-25T07:25: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6-20T18:59:0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1-30T22:42:0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8-09T22:43:4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10-02T18:04:4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8-23T20:54:0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3-28T01:46:4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31T23:00: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6-01-10T00:00: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6-23T07:04:1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10-01T08:33:4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9-28T22:24:5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9-03T18:49:2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7-12T18:51:0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5-07T21:11:5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1-12T05:00: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1-30T22:59:0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29T16:00: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7-27T15:27:0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1-28T03:28:1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1-19T05:03:2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1-13T08:02:0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3-15T00:26: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7-01-30T17:16:5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2-17T05:59:0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3-16T16:01:0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2-18T17:00: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10-30T14:59:4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12T07:11:0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2-14T15:00: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2-28T19:25: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6-19T14:30: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9-05T02:59:0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2-18T21:33:1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7-01-24T10:34: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29T20:00: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5-01-01T00:03:3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1-25T22:04:5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4-07T01:34: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1-21T17:12:1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7-14T11:48:5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2-04T23:22:2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6-02T00:47:0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10-17T04:00: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5-17T15:31:1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6-20T22:04:2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31T13:56:0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3-16T19:00: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3-31T08:46:5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10-23T00:49:0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3-06T20:00: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4-04T21:59:0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9-12T11:35: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2-16T18:20: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6-23T16:00: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2-12T17:34:4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8-05T03:59:0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2-11T15:23:4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3-01-07T08:00: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5-18T05:00: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3-19T04:33:4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2-13T07:59:0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8-27T17:00: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31T01:26:3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9-12T10:00: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5-20T06:04:1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3-05T20:27:0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8-23T20:59:1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2-26T20:26:0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1-05T20:38:3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9-25T01:16:2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d v="2016-02-12T10:20: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9-14T19:07:5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8-27T00:20: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6-06T20:09:0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3-06T04:08:5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8-10T22:00: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3-07T23:49:0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4-24T16:16:1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2-04T21:54:4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3-26T00:00: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3-13T17:57:3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4-15T21:54:5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5-02T01:00: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12T19:22:2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31T00:44:2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7-07T05:28:2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2-19T09:08:4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8-04T23:06:2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2-21T20:32:1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4-10T07:54:2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1-26T06:30: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10-01T00:17:0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1-17T19:04:5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2-05T19:58:1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10-16T23:09:0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4-01-04T04:09:0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5-06T21:41:5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9-11T09:04:1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6-01-14T04:00: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7-22T04:42:0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5-14T13:35: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5-11T03:18:5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5-01-28T22:14:5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8-10T21:44:4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8-02T15:49:4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8-08T21:53:2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3-14T15:06:1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8-24T20:48:1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6-15T17:08:0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4-24T19:11:0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6-26T04:32:5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5-29T04:27:3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4-10T18:41:1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3-01-06T00:37:1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2-11T23:22:1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10-09T17:07:1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8-30T12:53:4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10-04T03:30: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3-02T19:01:1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4-13T18:18:1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5-13T20:04:2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2-14T02:39:3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7-14T18:12:0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2-09T05:59:0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6-18T05:19:5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6-11T09:50: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3-24T02:15: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4-04T16:46:1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7-23T20:40: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4-13T14:17:1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1-18T19:03:1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2-07T22:23:4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6-01-08T04:53:1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5-01-19T08:30: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8-14T23:27:0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10-09T08:18:0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3-30T15:41:3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6-09T20:20: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2-25T14:21:5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4-05T02:59:3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4-06T19:01:0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10-28T20:56:4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3-13T21:25: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30T16:53:4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4-19T12:34:0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4-30T16:00: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9-25T14:58:5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7-14T07:51:3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1-14T21:30: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d v="2014-08-07T15:35: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6-05T06:21:3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11-26T00:55: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2-24T21:47:4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7-01-01T02:46:1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31T09:46:2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29T04:33:0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8-06T23:44:5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2-19T16:07:0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4-23T19:40: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21T21:45: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5-01-01T08:20: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8-06T11:05: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7-09T16:47:3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2-17T00:08:4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2-17T04:38:4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4-29T04:22:0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10-02T17:56:3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5-02T22:52:5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10-19T23:19:4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2-01T05:06:2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6-16T17:02:4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6-01-08T22:54:3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9-07T02:27:4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5-15T17:01:5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6-18T17:08:2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9-06T02:36:4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8-14T18:20: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2-24T01:42:4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2-05T16:04:4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2-09T02:12:0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6-30T15:45: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3-28T02:43:0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5-19T15:06:2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9-25T16:24:2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8-09T17:22:0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6-18T17:23:0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7-06T05:08:5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6-26T04:00: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9-12T17:38:1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9-22T01:17:4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2-22T08:29:2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5-30T21:26:1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1-13T20:18:4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8-20T16:22:3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8-03T04:27:3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5-08T20:12:0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7-15T17:28:5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3-06T13:00: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10-15T15:51:3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8-16T21:44:1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10-28T17:17:0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6-28T19:21:5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3-01T08:08:4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7-01-12T16:42:0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1-02T03:59:0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2-06T14:23:3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6-08T04:00: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6-01T22:42:0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5-17T18:00: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28T16:49:0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29T23:29:5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31T15:58:4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3-20T13:29:2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2-11T12:09:3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4-09T17:37:3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4-08T11:42:5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2-20T09:00: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2-18T19:38:5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6-13T05:59:0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2-31T03:00: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7-08T18:30: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4-16T11:27:3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7-15T14:34:0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6-27T06:55: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31T14:45: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2-04T05:00: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6-13T12:09:1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3-11T13:29:0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31T10:00: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3-24T16:01:0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2-25T20:18:2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31T21:00: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6-09T20:47:4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27T01:00: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7-01-31T18:08:2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6-09T20:10: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5-30T22:09:1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10-02T23:03:0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7-14T19:25: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1-01T03:00: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10-20T11:05: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8-25T15:05: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2-04T00:00: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4-01T04:00: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1-10T05:15: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6-06T13:11:4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10-22T21:44:3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4-21T01:00: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8-07T07:00: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9-28T17:30: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4-16T16:00: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2-24T23:20: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8-28T01:00: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10-06T20:21:1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2-21T22:46:1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2-02T18:55: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2-15T03:14:5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8T16:00: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24T06:47:4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8-06T14:38:5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2-01-05T23:06:0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7-12T21:51:0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1-03T05:59:0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9-11T13:18:0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7-08T21:00: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4-22T21:00: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6-14T14:23:5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2-06T02:02:2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5-06T07:00: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6-13T06:59:0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7-07T17:46:5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9-06T15:25: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9-25T19:32:4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10-24T23:42:4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9-03T18:48:2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1-01-01T04:59:0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2-01T21:17:3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2-12T22:03:5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4-03T01:03:1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31T14:40: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6-09T03:59:0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2-26T20:13:4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4-01-29T08:13:4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2-16T18:18:1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3-29T01:00: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10-29T15:54:4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1-30T15:43:3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4-01-11T21:02:2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7-24T14:02:3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9-20T20:17:2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4-16T00:00: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3-25T19:34:0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1-13T17:24:1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6-15T04:00: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31T17:31:3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8-30T16:33:4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8-07T20:49:4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9-01T04:00: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9-04T13:29:0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6-25T02:00: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3-24T01:22:5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1-03-01T18:10: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28T17:50: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2-09T04:59:0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3-11T04:00: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31T16:59:0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20T13:59:3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17T14:00: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6-12T14:54:1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8-10T04:00: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7-01-04T03:14:0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4-23T06:59:0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4-07T07:00: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10-06T22:59:0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1-14T17:49:3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19T11:00: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7-29T17:00: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3-14T00:12:5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5-01T17:55: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4-28T16:20: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7-14T19:32:3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6-01T18:57: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21T03:00: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2-01T02:23:3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31T11:00: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3-13T03:40: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7-21T17:30: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2-04T10:58:5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2-17T12:04:3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10-08T14:43:3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10-15T21:11:0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8-19T16:00: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1-30T20:15: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4-18T16:52:0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3-03T17:01:5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10-21T16:04:2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1-06T01:00: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2-28T23:05: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7-21T14:00: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5-01-11T01:02:5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7-11T16:00: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30T23:00: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2-23T17:58:5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5-21T15:45: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4-26T06:55: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10-13T15:12:3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2-30T02:03:5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5-01-15T19:00: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5-29T16:17:1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10-14T15:25: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2-02T06:19:0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7-02T04:00: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8-17T12:05: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7-01-27T01:26:4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7-16T02:33:4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3-11T18:34:4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2-05T22:28:2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2-17T20:43:4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3-03T13:51:1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8-02T19:17:1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2-08T16:31:5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8-15T14:17:3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10-01T14:58:3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7-17T19:35: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8-19T03:59:0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30T18:57:1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7-14T19:32:3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6-27T01:49:1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3-07T15:18:4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2-18T12:08:5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2-16T06:59:0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2-26T00:18:5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2-12T17:45: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9-05T03:59:0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3-11T00:00: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6-11T19:22:5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1-30T10:00: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7-05T00:56:0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3-01T05:59:0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6-25T13:42:0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7-06T19:33:1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8-02T21:37:0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6-21T17:12:5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9-07T22:25: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2-15T07:59:0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5-01-07T16:41:4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3-16T16:35: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1-27T00:54:2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1-14T01:04:1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6-15T04:34:5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4-11T14:15: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16T00:04:5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5-07T18:12:2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7-12T17:45: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2-30T22:50: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3-25T02:53:0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7-01-15T01:35: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2-03T17:03:2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2-03T04:11:0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8-01T18:13:3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6-05T11:47:5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6-09T02:00: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2-29T05:08:4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5-06T19:12:1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23T01:47:5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7-05T17:38:4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4-29T12:11:0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7-29T15:31:2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6-03T04:30: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10-17T16:14:0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8-13T11:32:3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4-27T17:12:0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8-22T04:59:0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3-03T03:43:0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8-01T16:22:0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3-01T03:00: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7-01-14T21:48:0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2-13T23:58:0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10-27T21:19:0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7-05T20:58:5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10-07T00:06:1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6-12T05:30: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26T23:54:3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5-01T00:16:5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7-26T01:30: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2-22T12:14:4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1-28T17:20: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2-12T10:00: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8-12T12:52:5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1-13T21:55: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5-01-01T04:12:1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6-03T07:38:4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2-06T01:25: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2-04T01:31:3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6-02-20T10:29:3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7-01-03T06:04:2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8-16T16:13:1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1-21T23:13:3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9-15T11:11:0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2-25T10:57:1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10-09T10:56:5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28T16:01:2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2-08T21:58:2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9-21T05:45: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6-01-01T08:38:5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15T18:13:2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4-29T03:09:1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8-24T09:22:0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9-18T20:26:2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4-02T08:06:5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4-10T01:27:2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2-19T19:31:2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1-26T06:03:3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7-20T18:43:4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2-10T11:00: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6-08T15:00: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10-11T18:43:4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2-21T08:24:1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7-13T04:59:0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4-27T13:55: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3-07T19:55: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5-26T17:57:4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9-11T18:22:4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5-25T15:29:1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7-01-02T22:13:2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9-12T20:57:4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6-14T13:00: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21T10:44:3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7-08T17:32:1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5-22T05:25: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5-10T19:28:2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2-20T04:06:3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1-19T00:00: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7-28T16:52:4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4-15T15:42:2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24T21:59:0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9-05T13:39:0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7-01-03T16:02:4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1-11T22:30: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8-11T04:00: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2-02T17:25: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1-30T23:45: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10-21T00:00: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4-10T15:54:3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4-07T20:52:1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2-16T15:52:3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3-22T03:00: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6-01-12T05:00: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3-25T18:14:4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6-12T00:20: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2-15T14:21:4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28T19:51:0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4-09T22:58:5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10-16T13:01:4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3-01T23:30: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9-13T17:28:1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2-20T04:59:0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9-10T01:00: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2-23T03:00: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5-14T20:55: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5-10T03:59:0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26T17:00: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1-02T22:09:0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9-07T07:51:0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7-22T04:37:5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7-21T14:51:0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6-20T19:06:1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2-27T04:02:4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8-02T22:01:1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4-01-05T13:31:0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1-15T15:40: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10-02T13:27:5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5-02-15T15:38:0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6-18T21:14:0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6-16T20:47:5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4-03T15:38:0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8-27T18:57:1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9-16T11:24:1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7-31T19:43:0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9-03T23:36:1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8-05T00:10: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5-01T21:42:3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7-08T14:00: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3-25T22:00: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10-23T08:20: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6-10T08:33:0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3-22T20:01:0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7-24T18:51:4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5-15T08:10: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6-27T14:44:4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2-14T22:59:0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7-19T09:14:3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1-18T15:00: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2-05T16:25: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7-16T15:17:4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9-27T14:20: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3-16T05:04:5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10-06T14:00: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2-06T06:00: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31T19:40: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6-20T21:59:0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2-19T04:00: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6-07T04:01:3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10-17T19:55: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2-23T00:00: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2-20T12:01:3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8-18T16:52:1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6-01-19T06:37:2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3-14T13:24:4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2-01T00:00: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3-19T14:05: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10-23T18:24:5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2-01T03:00: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2-15T15:00: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5-02T03:59:0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9-04T16:11:0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5-23T22:00: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8-27T19:15: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8-06T18:00: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5-01-22T18:46:1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7-01-03T22:03: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1-26T01:15: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31T17:05: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30T23:55: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1-22T13:13:5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4-01T00:18:0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3-02T21:16:0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9-17T05:06:3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23T10:14:4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1-08T22:10: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1-03T04:15: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5-12T10:47:1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5-27T19:47:1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10-01T03:59:0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9-02T06:47:2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8-02T06:03:1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9-17T17:00: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7-04T03:40: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9-20T15:40: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8-28T12:12:0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29T01:16:3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1-13T01:29:5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1-07T02:00: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12-02T00:50: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3-14T16:49:1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5-28T20:05: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6-08T17:31:0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7-27T22:00: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17T00:00: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2-24T01:29:4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5-25T16:18:3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4-08T18:31:2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6-19T18:28:0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28T23:59:0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4-01T03:59:0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2-17T22:15: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7-09T12:34:5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6-30T21:06:0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7-24T20:20: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9-02T02:00: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8-28T23:54:5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5-21T01:12:0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2-19T10:46:3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10-26T21:20: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9-25T21:43:1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30T15:35: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25T11:00: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4-05T01:30: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2-13T22:49:2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31T20:12:0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10-09T23:38:0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9-23T20:34:2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4-03T16:25: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3-28T00:44:4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2-28T20:17:3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5-15T16:21:0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6-18T20:13:0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2-13T11:19:2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9-20T08:29:5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7-26T16:00: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4-08T11:56:1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7-15T05:11:0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5-05T02:13:5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10-14T23:00: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2-01-28T04:04:1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3-17T19:17:1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8-01T07:00: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1-03-24T01:40: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6-14T19:24:1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4-01-01T05:26:0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11-02T08:00: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2-15T22:11:5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6-05T00:00: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3-01-02T20:59:4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7-22T01:40: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8-03T17:00: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2-13T02:13:1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1-22T22:00: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11-01T19:00: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3-08T15:42:1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9-15T04:28:0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23T08:09:0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5-28T03:59:0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2-17T07:59:0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8-27T16:31:2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3-01-09T08:48:5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9-11T16:47:3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2-01T21:21:0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1-26T04:59:0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6-17T17:41:2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2-20T20:48:5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3-02T06:59:0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10-12T20:37:4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9-24T08:10: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2-01-16T05:00: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6-02T05:59:0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7-11T20:51:0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6-12T04:00: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2-31T23:39:0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2-28T21:25: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3-03T15:39:2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8-03T01:59:0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2-19T14:19:0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6-14T00:35: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9-24T19:46:5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11-22T02:26:0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18T14:49:0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8-14T18:11:0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6-09T09:49:3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3-20T15:54:4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5-23T16:25: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10-09T10:27:1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4-26T06:59:0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1-24T12:49:5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4-24T20:01:3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4-18T21:22:4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4-05T18:00: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2-13T22:17:3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5-24T18:46:0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2-18T14:20: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2-17T12:00: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4-30T21:59:0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6-01-17T21:00: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2-31T05:45: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2-01T00:31:4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3-16T03:59:0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2-22T03:00: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3-28T05:04:3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3-11T06:59:0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1-28T04:35: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5-31T21:14:3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7-05T04:00: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8-01T13:03:3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6-04T15:45: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3-06T21:04:5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8-18T06:59:0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10-16T22:03:0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4-21T03:59:0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4-16T05:59:0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2-06T20:31:1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7-22T01:39:0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7-12T18:11:0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3-29T02:00: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4-14T04:07:4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4-07T18:45: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3-17T18:34:0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3-24T05:00: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4-27T19:15: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4-10T20:15: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4-09T11:49:5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3-16T21:37:1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4-06T09:20: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4-03T01:00: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3-26T23:59:0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4-09T20:00: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3-27T04:36:0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4-10T01:00: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4-01T00:40: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4-09T23:47:2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26T03:33:0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4-11T20:44:0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4-01T04:00: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5-01-15T15:56:4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3-30T19:52:3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8-31T06:45: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2-16T03:21:1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9-09T16:00: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8-23T07:21:1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3-28T16:18:1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5-01T20:48:2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8-31T19:39:0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6-01-18T13:00: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9-01T15:30: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6-30T21:55: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10-05T19:13:3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5-01T22:02:4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31T03:22:0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2-09T14:51:3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4-21T04:00: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5-14T04:59:0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9-17T12:49:5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1-09T19:47:5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2-11T11:04:2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4-03T00:10: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7-01T06:00: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10-30T22:22:4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8-24T23:14:0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6-27T22:04:2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4-05T11:00: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10-21T15:01:1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6-10T01:15: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10-25T02:06:2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6-11T15:00: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6-01-16T05:00: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13T21:30: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5-08T00:52:3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8-07T19:32:2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1-08T21:40: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7-20T22:46:3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10-02T20:59:0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5-04T19:58:5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7-16T19:37:0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6-10T15:04:3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7-01-07T21:00: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27T03:59:0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3-08T13:31:1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2-22T02:00: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1-24T02:00: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1-13T15:00: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9-02T22:49:0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3-01T19:00: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4-19T20:05: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3-19T17:45: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10-14T06:04:4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3-21T16:59:2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4-03T20:02:3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10-05T18:56:0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8-29T04:01:0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7-01-28T19:29:0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7-14T22:56:3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25T18:53:4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25T16:08:3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9-12T13:37:4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3-11T23:34:0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10-23T20:50: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8-03T11:39:3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8-13T23:31:5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25T20:38:0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8-03T15:48:0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9-27T13:27:2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5-01-13T19:39:1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10-14T18:43:1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10-23T23:30: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7-06T17:13:5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5-01-19T18:14:5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1-29T14:59:0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10-24T23:26:0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10-29T22:57:5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2-20T08:34:1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3-27T19:43:1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9-02T16:36:2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7-02T14:25: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9-15T14:49:0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2-21T13:48:0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5-21T22:47:5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5-01-31T03:25: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10-16T00:00: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2-15T13:12:5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4-04T14:43:5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31T22:45: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5-01-12T06:00: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2-05T16:11:1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5-01-29T17:46:0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8-10T06:59:0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1-27T22:24:0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2-11T13:13:4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10-14T16:00: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7-24T10:32:4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2-15T13:39:4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6-02-04T07:50: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1-11T21:13:2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10-10T14:32:5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2-15T12:10: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27T21:59:0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2-14T01:43:0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1-14T17:16:4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10-02T18:00: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9-30T15:19:0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9-28T01:38:3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2-11T16:20: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3-01T21:47:1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21T21:50: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10-24T04:00: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7-03T07:38:5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8-08T21:20: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2-28T07:32:1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7-01T21:45: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7-25T19:00: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7-01-30T06:59:0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4-03T04:37:3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7-30T18:03:1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4-01T01:01:3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3-03T07:39:2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4-01-31T19:01:0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10-24T16:26:1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4-01-08T02:08:0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7-11T20:01:4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2-17T22:10: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3-03T07:49:2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5-09T22:00: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1-01-21T22:00: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2-24T16:25: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5-12T23:54:2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3-04T12:57:0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3-02T07:59:0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5-01-24T23:08:1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31T15:51:1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2-17T19:25: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3-18T00:08:5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10-01T03:00: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10-01T17:19:4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5-07T04:59:0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5-20T04:59:0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3-02T05:59:0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2-20T23:52:3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6-11T03:00: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17T04:55: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2-15T15:36:1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4-21T05:40: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7-31T06:59:0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10-17T20:17:3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7-10T23:01:4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28T01:00: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4-25T00:00: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11-14T02:26:5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5-24T00:30: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4-01-06T12:55: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7-18T20:31:1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9-12T18:26:5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2-16T05:48:4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9-22T18:28:4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2-06T17:01:2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5-01-26T07:12:2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3-08T07:30: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6-12T19:08:0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5-04T17:11:4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1-06T09:49:0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3-01T04:00: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1-05T22:11:5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2-15T07:59:0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7-01-04T00:04:0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31T04:17:0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1-20T19:48:2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6-30T03:06:4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7-08T16:45: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28T23:15: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8-06T21:35: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6-16T06:50: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3-01T00:42:0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6-13T00:12:3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3-14T14:35: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30T12:36:2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3-10T02:39:4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7-10T23:48:0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4-08T21:45: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1-27T12:00: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8-10T22:00: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1-12T22:45: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2-03T21:30: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6-01T04:59:0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3-11T18:02:2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2-15T18:52:0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7-22T06:00: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6-07T15:18:0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4-16T03:59:0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2-12T21:43:0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10-20T17:55: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4-12T17:02:4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3-04T21:00: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6-02-01T18:00: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3-25T21:36:0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10-06T09:59:0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5-22T13:00: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3-04T18:57:2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7-01-27T18:29:5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6-01-02T16:27:0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9-07T22:13:1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6-23T16:06:2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23T14:05: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2-29T22:01:4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10-23T10:17:5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10-31T22:45: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8-09T00:48:5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6-04T05:26:0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10-08T12:16:1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1-01T03:59:0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9-02T01:10: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1-07T18:12:5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2-10T06:28:5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8-12T18:57:3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5-19T21:00: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10-21T23:00: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7-14T05:19:0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2-12T06:08:2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9-27T04:59:0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4-01-15T19:33:0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10-11T00:00: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1-02T00:26:0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3-08T04:59:0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5-07T15:33:1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7-05T00:31:0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7-07T13:24:4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22T03:30: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24T19:26:1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9-27T03:08:2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2-25T05:00: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6-21T04:59:0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2-06T05:59:0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6-15T03:59:0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7-02T05:00: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3-10T22:38:2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6-15T03:59:0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5-15T06:58:5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7-04T19:52:2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8-11T06:28:3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5-01T14:01:3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7-12T06:02:3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4-20T02:36:0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1-23T05:59:0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6-06T17:02:0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7-10T10:09:1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4-22T04:21:1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1-07T11:05: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10-16T14:33:3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3-02T03:00: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3-12T05:00: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5-23T19:00: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4-18T21:10: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10-27T02:21:5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3-23T22:42:4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10-01T00:00: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2-21T08:42:2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10-06T03:59:0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5-13T18:43:5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9-16T10:18:5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4-22T06:32:5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2-01-12T01:00: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8-14T12:58:1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5-01T15:55: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2-03T15:05: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8-05T19:01:0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4-20T03:38:2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1-15T04:00: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1-18T01:17:2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8-06T07:00: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8-19T08:01:0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3-10T18:07:3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7-13T21:35: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2-19T07:59:0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6-12T07:00: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1-19T04:59:0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4-03T12:01:0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7-09T17:24:2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2-04T15:04:4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9-02T07:00: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1-30T19:58:0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8-02T23:00: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3-14T09:24:4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3-01T15:21:1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8-20T18:19:0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2-11T16:20: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2-13T04:42:1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7-03T21:26:2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2-18T03:26:3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2-21T14:07:1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2-07T01:09:0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7-16T21:38:5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7-10T19:40: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8-26T22:20: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8-01T02:50: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1-13T12:35: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6-01-06T22:50: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6-12T20:00: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7-01-23T17:05: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7-02T23:00: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7-10T14:31:0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10-16T03:59:0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2-03T13:00: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8-24T04:00: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9-19T14:30: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1-23T08:45: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8-18T23:54:5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6-01-11T23:00: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2-05T19:44:0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7-08T23:03:3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3-25T04:08:5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9-09T21:02:4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3-09T21:08:1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3-24T04:00: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8-13T08:46:4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9-22T17:00: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5-14T23:04:0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9-24T01:41:3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6-11T13:39:3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6-11T10:05: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8-13T03:00: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6-11T04:25: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4-21T03:59:0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3-30T18:31:5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3-15T21:55: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8-27T00:31:2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1-29T23:54:5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5-01-09T01:00: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2-15T05:00: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4-26T01:58:3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5-07T06:58:0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2-19T01:00: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5-09T20:45: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2-30T06:02:3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7-01T18:00: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2-01T04:59:0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1-15T23:15: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1-10T13:37:0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6-01-22T16:59:3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2-11T04:59:0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6-13T16:25: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7-09T02:07:2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5-23T04:07:2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4-17T00:00: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5-23T15:38:1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2-02T22:59:0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5-31T01:42:5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2-26T00:32:1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2-20T02:00: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1-25T15:49:1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5-02T12:30: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2-03T04:00: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4-17T18:15: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2-26T11:52:1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3-02T20:00: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6-01-31T21:59:0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7-23T15:25: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31T18:20: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3-24T08:11:3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5-15T17:35: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5-31T12:00: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2-25T08:00: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8-23T18:31:2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5-24T20:29:3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10-20T20:11:5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6-01-02T23:19:5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6-28T15:45: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10-02T06:41:2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5-07T13:57:1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5-08T16:01:5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5-06T19:49:4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7-25T16:21:2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7-23T21:08:0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6-05T21:00: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2-18T18:30: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6-25T19:00: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1-11T23:58:2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5-16T04:59:0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11-24T03:53:1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6-04T17:19:5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5-04T06:59:0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7-15T20:03:0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2-14T04:59:0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9-08T04:54:1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9-11T03:59:0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8-02T01:49:5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2-24T09:09:1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3-01T20:00: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10-07T16:58:5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2-22T21:30: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3-05T03:00: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10-02T17:36:1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26T03:59:0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2-01T15:02:1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3-08T02:43:5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7-02T03:40: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30T03:59:0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2-02-13T03:35: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5-05T20:50: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1-09T19:07:0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5-31T00:00: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21T04:00: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3-01-26T05:09:3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1-12T18:03:1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9-10T03:55: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7-05T17:00: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5-28T04:59:0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8-15T01:00: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15T22:16:3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9-23T20:46:1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2-09T04:59:0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2-20T01:56:4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10-02T18:40: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27T04:59:0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7-24T20:08:5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8-16T03:07:2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4-01-01T23:08:5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7-01-11T17:49:0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7-01-07T07:12:4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3-15T06:59:0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1-30T05:00: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8-05T00:33:5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2-08T23:21:2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3-12T11:07:4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9-21T18:32:4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3-10T00:35: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8-16T02:04:2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7-12T04:58:1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2-03T11:41:3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4-24T06:59:0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4-27T21:16:3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10-04T23:07:1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10-19T12:13:0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2-05T18:30: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1-09T01:18:5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1-03T18:00: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3-01-11T20:00: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1-14T06:39:1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30T16:50: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7-21T19:00: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9-14T13:07:2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1-27T06:41:5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2-11T16:18:3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1-16T08:05: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4-02T16:36:2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7-31T00:00: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7-13T06:49:5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6-29T20:20: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3-15T18:58:2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5-01-10T07:59:0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28T15:10: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31T16:56:2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9-16T20:30: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2-23T07:59:0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3-02-04T20:29:3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7-16T17:32:5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5-19T17:05: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9-23T20:27:3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7-24T18:23:1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6-08T03:50: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6-25T03:59:0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4-08T15:00: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2-05T21:06:5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15T01:35: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2-10T05:00: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3-02T16:49:1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8-22T18:00: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6-22T05:00: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4-18T13:55: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9-10T03:59:0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5-05T13:01:4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21T00:13:0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5-02T15:11:4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6-06T06:01:0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7-01-18T15:16:3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4-11T04:06:3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1-13T17:04:2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21T00:07:3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10-02T21:37:0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2-09T05:00: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25T16:00: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3-26T08:23:5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9-07T02:00: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4-03T03:59:0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10-25T17:00: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21T22:00: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3-23T06:59:0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14T20:00: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2-15T23:00: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1-21T04:59:0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3-26T17:11:3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8-11T18:31:4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2-02T07:00: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2-28T14:00: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1-14T13:20: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10-15T09:59:5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7-06T03:00: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16T20:19:2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1-01T20:22:4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9-24T20:38:0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3-09T07:28:3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6-01T19:43:0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4-16T06:10: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1-16T05:39:3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4-07T04:00: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14T23:00: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4-14T17:36:0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4-10T06:59:0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1-04T01:00: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5-15T19:49:3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2-06T19:00: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3-13T06:59:0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23T18:02:2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1-02T08:00: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29T00:00: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8-19T17:15: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7-27T01:27:1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4-23T00:00: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2-01-28T18:54:0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6-27T15:22:4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29T19:00: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9-21T19:00: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2-12T04:59:0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1-13T20:22:3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8-16T06:40: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9-03T04:00: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4-25T21:08:4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6-25T05:00: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7-19T03:00: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2-14T00:00: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7-01-05T19:47:2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3-28T23:31:5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2-01T14:48:4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1-12T07:59:0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3-10T14:55: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2-01T04:02:0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4-22T19:49:0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3-02T19:51:4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1-27T03:02:0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13T03:00: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16T20:30: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2-21T18:00: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9-04T19:00: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29T15:59:2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2-14T21:01:1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4-02T15:52:4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2-03T01:07:5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8-16T08:17:5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8-06T07:52:1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1-18T16:09:0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24T15:32:4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5-07T22:50: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22T10:50: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6-19T23:00: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6-11T18:01:2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2-08T19:18:5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3-26T23:24:1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2-14T17:23:4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1-18T00:00: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31T19:58:3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23T03:00: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22T20:28:2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27T02:00: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2-21T01:00: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3-12T01:58:3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3-07T05:00: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7-01-10T21:59:0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2-10T00:00: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2-07T16:47:1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3-12T12:10: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2-23T12:00: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2-22T14:47:5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4-01-05T15:38:0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2-27T16:17:0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6-01-03T22:59:0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2-04T04:00: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9-17T14:59:5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7-25T06:50: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6-01-14T04:11:2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5-09T02:00: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3-12T04:00: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6-29T04:27:2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9-06T03:59:0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23T16:01:0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26T18:00: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2-06T23:22:0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12-01T17:00: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4-23T04:00: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4-18T16:44:3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9-25T03:59:0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3-01-20T17:21:2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3-01-26T22:54:1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2-23T17:33:4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3-14T03:59:0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3-26T19:10: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2-06T00:46:4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28T17:26:5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6-21T03:31:3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2-31T07:00: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2-13T03:39:5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1-01-01T04:59:0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8-08T18:00: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3-10T04:02:0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5-05T19:15: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8-29T01:00: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3-09T23:42:1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3-21T18:03:3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5-07T00:06:2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4-18T23:00: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5-03T23:00: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6-07T13:14:1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5-05T17:25: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12-09T18:24:0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2-15T05:00: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9-26T03:59:0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2-15T01:58:0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4-02T18:36:4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4-04T05:15: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4-09T20:29:2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20T18:07:2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3-26T20:14:4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3-29T23:32:1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4-30T17:00: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8-26T22:00: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6-14T18:45: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7-17T14:59:0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2-25T00:00: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8-18T00:08:1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2-06T15:04:3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29T17:50: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1-05T17:34:0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6-11T13:44:0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3-08T22:11:3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6-26T15:22:2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6-29T21:31:2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2-19T07:59:0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10-30T15:25: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7-12T19:31:4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10-06T05:00: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6-01-08T19:47:0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6-24T17:27:4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3-31T23:39:0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10-17T19:10: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8-25T14:34:3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6-02-20T22:22:1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8-11T18:37:0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7-01-03T20:12: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4-30T02:25: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6-06T15:12:3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21T16:13:4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5-01-10T17:21:0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5-02T22:02:1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6-05T18:48:2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10-17T14:52:5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5-01-31T00:39:0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8-03T15:35: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2-07T16:58:0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30T22:00: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2-11T16:31:1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2-29T00:16:4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10-26T22:25: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6-01-17T23:00: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10-21T12:45: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4-25T22:16:5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4-14T16:19:2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2-10T19:30: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2-18T04:32:2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6-25T18:39:5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4-24T01:39:3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8-29T15:53:4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2-12T20:14:2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9-09T20:03:5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2-10T22:12:4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1-25T21:53:0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8-26T00:18:5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10-05T00:23:3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10-01T19:02:2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4-10T22:27:2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8-04T04:30: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2-22T01:21:4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1-14T02:37:2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8-05T16:50: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5-01-10T20:07:0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7-22T15:02:2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5-01-15T19:29:0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7-25T21:59:0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5-01-04T06:17:4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31T18:04:0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10-29T02:53:4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8-08T15:33:3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2-26T08:41:3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7-01-10T08:57:0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10-15T20:22:3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5-01-02T21:14:1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7-02T21:59:4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2-18T20:28:2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4-14T06:26:0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3-05T19:44:5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5-13T16:18:5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3-30T20:10: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6-01-03T00:56:4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9-03T14:02:5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5-01-19T02:39:5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4-11T06:00: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1-06T04:22:3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8-18T21:01:1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9-07T09:47:5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8-25T17:34:4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1-26T18:41:1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31T23:30: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8-22T03:59:0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7-15T20:42:2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3-14T15:00: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8-10T21:13:0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3-24T19:34:0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5-02-18T17:43:0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11-10T01:41:3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2-21T16:29:5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3-11T16:23:5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31T16:54:5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10-27T21:25: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27T22:04:0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8-08T04:04:5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3-23T06:38:5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3-12T17:49:1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7-02-05T16:44:0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2-12T03:08:2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6-28T02:23:3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3-08T05:14:5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2-27T21:35: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8-04T04:27:5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10-05T06:39:4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6-01-29T14:46:1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3-17T18:00: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2-07T22:57:4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10-18T19:38:4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2-13T21:35: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23T04:59:0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3-19T15:00: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8-15T15:00: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5-25T18:06:3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9-26T04:33:4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1-26T15:27:5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1-12T04:00: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31T05:36:0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1-30T04:25: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10-28T03:11:0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3-05T21:48:1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2-29T23:00: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2-02T16:36:4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3-11T04:50: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4-20T18:45: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2-25T23:03:5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3-24T13:27:3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6-09T19:00: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3-23T14:18:0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7-01-03T04:17:0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10-01T03:00: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7-19T04:28:1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4-16T19:00: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30T19:29:0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9-23T17:15: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5-09T02:27:3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5-10T17:00: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10-28T05:00: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2-08T10:18:4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5-24T01:47:3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2-01-25T23:49:5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9-04T01:03:0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1-10T18:57:4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10-11T00:16:1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7-10T22:00: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1-03T08:52:5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8-12T16:35: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3-01-13T22:48:3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28T02:00: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10-10T22:28:0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4-30T15:30: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8-01T18:46:2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5-01T17:00: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9-15T22:00: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10-12T23:57:5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4-22T16:59:3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5-27T01:59:5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1-16T16:11:4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5-09T16:33:5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6-23T05:27:5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1-01-16T01:51:0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6-16T09:59:0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4-29T04:02:2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5-23T15:29:0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6-06T22:42:5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3-29T22:54:5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8-05T21:05: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27T23:13:0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2-31T18:00: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6-23T18:32:5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9-27T18:38:2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9-21T19:48:3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6-07T21:06: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1-15T01:22:1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3-14T00:20: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10-03T21:00: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5-11T01:45: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8-14T22:50: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4-20T18:25: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5-14T23:56:1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2-01T10:43:3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2-13T21:02:4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7-02-26T00:09:4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20T09:21:1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2-22T20:09:1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1-29T16:40: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3-19T18:15: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1-13T17:20: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7-19T03:43:2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10-15T19:21:0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10-13T23:13:4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4-22T14:52:0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1-18T00:24:5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2-21T04:30: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6-28T20:16:1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2-08T04:59:0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10-18T03:59:0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20T11:00: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3-25T00:56:1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4-20T04:50: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8-15T03:59:0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8-16T20:22:4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3-01T18:01:0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10-01-01T06:00: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2-01T19:59:0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30T02:32:4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8-01T15:34:1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2-24T04:59:0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5-02-02T21:39:1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10-29T16:12:0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9-26T10:46:5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10-01T03:59:0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1-01-02T03:00: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7-08T12:29:2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2-27T00:30: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10-05T05:00: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4-04T17:33:2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30T04:27:0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5-31T17:00: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10-08T03:59:0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3-21T20:48:0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3-05T19:26:2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9-21T04:46:4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6-01T03:59:0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5-28T15:43:1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2-24T23:47:3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5-15T17:53:0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5-01T13:59:0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1-15T19:37:0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3-06T22:49:3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10-13T12:41:2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10-11T12:35: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7-30T03:20: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8-01T00:58:1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5-09T20:50: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8-21T23:32:2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4-23T21:05: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9-01T15:59:5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9-17T02:31:5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2-08T21:40: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5-19T08:12:0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4-13T02:51:5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8-23T14:12:2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5-18T19:49:0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5-01-12T02:36:3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4-10T23:14:0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8-04T19:41:3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10-09T17:00: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9-15T19:55: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5-16T03:00: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1-16T16:04:5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10-29T23:43:5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3-16T17:28:0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6-15T04:09:2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7-05T23:07:1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2-25T07:55: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2-30T16:12:3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3-31T13:14:0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3-23T11:52:0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26T14:08:1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3-13T20:45: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10-05T19:13:4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4-25T20:17:0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8-07T23:13:4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2-24T05:51:4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8-07T15:56:4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6-19T08:11:5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9-23T20:10: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8-03T18:05: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3-25T20:36:4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9-13T03:59:0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1-12T21:20: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23T21:54:1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4-29T01:13:4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6-17T12:59:5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4-29T17:06:2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8-12T02:00: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3-15T00:00: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7-15T05:42:3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8-22T06:59:0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7-01-02T22:59:0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5-01-09T03:26:1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9-21T19:38:1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30T05:00: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4-30T12:00: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8-25T23:52:0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10-20T20:59:1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2-01T20:01:0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10-23T11:00: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10-11T01:00: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5-21T17:56:2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2-30T17:50: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2-02T06:09:2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9-13T10:07:0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1-09T20:26:4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6-03T15:04:2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1-26T20:54:2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30T23:11:0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5-14T12:55: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30T10:00: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30T04:03:4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29T01:28:5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2-27T23:00: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9-29T15:45: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3-09T21:49:2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10-16T01:00: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10-12T13:11:1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5-01-15T21:54:5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2-19T20:45: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6-08T03:51:1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9-15T20:09:0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7-15T06:57:0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2-21T07:59:0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3-10T19:00: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1-08T21:13:2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9-09T07:31:0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8-14T06:16:5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3-09T17:09:2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6-02-01T23:55: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2-21T14:59:0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2-17T19:20: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2-10T03:48:4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6-13T04:00: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4-21T13:25: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2-09T20:00: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3-12T19:00: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8-03T01:30: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7-30T21:13:1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4-18T01:40: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11-24T18:06:5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10-25T23:00: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8-21T17:55: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9-04T15:00: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2-09T06:59:0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5-04T21:29:3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9-25T21:00: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2-10T22:13:3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11-09T14:32:0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6-01-10T00:51:3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29T00:29:4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2-19T19:38:0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28T06:00: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10-29T22:45: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7-05T04:59:0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1-10T21:34:4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5-22T14:59:3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7-03T00:42:2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9-24T19:09:2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2-28T00:01:3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4-06T04:04:5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7-10T21:29:1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1-22T05:59:0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3-01T18:07:2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8-09T21:57:0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4-27T15:42:1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30T23:23:4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6-29T15:21:5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2-24T03:00: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7-30T23:04:5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6-03T02:31:1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5-10T17:22:3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3-25T07:01:0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8-13T03:19:2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9-26T03:22:1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4-14T03:21:5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2-25T20:16:0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8-02T22:00: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6-27T21:33:2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8-08T21:31:0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9-18T20:59:3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4-07T17:35: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4-05T18:14:3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3-22T15:33:5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4-05T19:41:5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3-24T20:59:1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10-16T06:59:0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5-27T06:59:0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7-21T16:45: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10-04T03:59:0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8-09T02:00: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6-20T22:01:0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7-13T18:00: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2-24T15:41:2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10-14T23:00: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2-21T09:33:4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10-08T07:59:5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2-06T22:57:2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5-03T23:00: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4-17T23:44:5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1-11T12:10: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9-06T19:00: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7-01-29T20:34:1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2-31T21:08:0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8-15T07:50: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3-01T17:52:1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4-22T13:55: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8-07T16:14:2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2-30T14:23:5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5-01T05:46:3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4-22T12:59:3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10-18T04:00: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5-28T00:00: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4-10T05:32:5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10-13T21:59:0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3-13T20:00: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4-23T15:59:3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4-01-15T19:00: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11-06T03:26:4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5-05T21:18:3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3-11T23:45: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10-20T02:07:0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15T17:16:2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10-19T07:53:2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2-29T01:29:5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7-14T23:42:4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8-29T18:45: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6-16T03:10: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9-02T17:03:2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4-04T18:10: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30T20:00: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6-17T21:17:2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2-18T18:21:4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8-26T21:37:0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9-11T15:15: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4-08T18:58:4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4-01-11T21:36:4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8-06T15:45: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10-10T10:36:2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7-16T08:47:4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6-20T11:04:1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3-01-03T01:31:3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3-18T23:53:1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5-24T13:54:4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30T19:00: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28T13:53:4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8-11T16:01:5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8-16T23:00: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3-29T13:45: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6-05T19:49:5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3-18T15:55: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3-02-01T17:00: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10-05T20:51:3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24T20:45: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3-08T03:02:0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2-16T00:19:1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6-12T07:07:5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7-17T16:03:2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8-25T23:28:2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1-22T15:03:4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3-10T10:44:4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2-12T07:00: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2-17T04:59:0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23T12:50: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29T18:54:0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8-05T21:00: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7-09T13:39:4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7-18T04:45: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7-29T16:50: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3-12T04:00: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2-11T22:31:4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9-09T04:00: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8-12T05:32:3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7-21T10:03:2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3-03T19:00: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6-06T23:00: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7-05T12:40: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7-08T22:34:0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31T16:00: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6-17T16:00: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5-01-04T13:16:0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10-10T11:00: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8-06T15:31:4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7-16T00:00: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9-29T10:53:1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8-22T12:07:5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8-05T11:00: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6-29T20:57:1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8-22T20:18:5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30T14:39:0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6-01T03:59:0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2-23T11:55: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4-06T04:00: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2-14T17:49:2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5-09T09:35: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8-07T18:38:2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8-02T16:00: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2-28T15:14:2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23T14:21:2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6-14T12:36:4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26T00:00: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9-23T22:08:5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3-27T15:24:5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31T22:59:0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6-13T01:43:0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2-04T19:01:2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7-10T07:00: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6-03T16:30: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10-02T23:00: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6-02T10:25: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5-12T03:59:0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7-16T19:47:5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1-23T22:00: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10-11T02:00: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30T23:02:1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2-05T00:00: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2-18T04:59:0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2-09T22:48:0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8-13T22:00: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25T04:59:0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3-18T17:00: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2-13T18:44:5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6-21T11:00: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6-13T04:00: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7-01-04T13:06:2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6-08T00:23:5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5-29T16:36:3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5-23T19:21:0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5-29T15:34:1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4-23T10:16:4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9-06T00:10: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9T23:17:0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6-21T01:05: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9-14T04:34:5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5-07T17:11:5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29T23:34:0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8-08T21:34:0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7-02-20T18:00: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2-05T11:28:0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10-16T08:41:4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6-19T19:12:5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24T14:10: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6-24T18:57:0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9-09T16:12:0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7-17T13:18:0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5-01-06T02:44:1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10-14T22:00: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7-04T04:00: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10-05T19:50: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7-19T14:14:4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5-17T04:32:4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21T17:43:3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6-20T02:47:1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5-01-28T19:37:1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7-01-17T20:16:2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5-05T03:04:5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7-16T17:51:1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1-30T17:00: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7-03T14:46:3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6-01-20T17:24:2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8-20T17:05: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2-03T15:20: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5-01T14:18:3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2-06T04:59:0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2-05T17:27:1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3-14T00:50: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9T03:59:0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5-01-11T10:15: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8T04:59:0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8-29T20:43:0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8-09T03:00: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4-15T20:12:0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25T21:00: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5-01-09T02:00: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4-03T22:40: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2T21:00: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2-12T06:00: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10-11T15:29:0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31T15:57:3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7-24T01:52:3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8-09T05:37:1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5-02-07T21:42:1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8-24T10:33:1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9-09T04:00: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1-09T12:00: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9-07T01:21:5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8-01T01:00: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5-14T21:03:5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6-08T17:33:3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1-25T19:46:0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6-12T20:11:2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6-27T18:27:0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6-01-15T03:09:3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9-06T22:08:5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3-14T20:46:3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3-16T08:33:1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5-19T11:26:2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9-16T05:37:2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29T15:06:4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8-05T14:52:0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3-25T18:01:1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9-25T21:16:4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5-18T20:58:4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24T03:00: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5-09T03:59:0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9-11T14:01:0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23T18:22:5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7-15T05:00: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3-04T23:57:2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5-25T13:32:3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5-07T14:01:0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9-15T06:08:0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2-21T11:00: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6-04T22:57:3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6-15T15:16:0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8-29T17:00: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10-13T04:59:0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7-13T10:58:3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5-01-30T16:53:3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8-28T01:00: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5-01-18T18:33:3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3-01T23:02:3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2-16T20:18:0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4-13T03:06:2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6-07T21:56:3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5-24T03:21:0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8-15T12:44:5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1-24T17:11:0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6-02T15:34:5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1-19T20:45: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6-01-23T08:45: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10-05T19:16:1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10-17T04:00: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10-08T19:00: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3-16T13:00: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6-16T17:47:2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5-04T23:00: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3-27T23:16:1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5-08T17:41:5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6-07T00:12:0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9-11T18:10: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3-26T04:00: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3-01T06:59:0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7-02T11:17:0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8-06T21:32:0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7-07T17:30: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9-16T17:43:3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3-09T03:44:5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17T03:59:0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5-03T22:51:0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7-18T16:04:1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31T15:47:5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2-05T01:00: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6-01-01T04:00: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9-26T01:35: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1-27T03:00: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3-13T12:00: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3-23T02:14:0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20T05:59:0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5-01-06T06:00: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24T02:00: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9-23T13:25: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2-11T16:29:0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11-11T16:10: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8-24T06:41:2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31T04:00: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5-01T11:00: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10-13T00:00: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6-20T08:41:2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2-21T04:59:0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6-01-07T13:47:0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27T20:05: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10-09T18:25: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2-20T20:07:4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10-03T11:29:3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7-01-19T15:57:5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5-26T21:54:0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27T04:59:0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6-16T04:25: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3-01T02:00: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31T18:00: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7-13T21:29:4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2-26T20:04:1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3-01T05:59:0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1-15T22:08:4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10-06T16:11:4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2-14T18:09:5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25T05:11:2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6-01-21T05:05: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1-26T14:40: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5-02-21T19:58:3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2-23T22:59:0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2-10T16:52:1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6-21T20:04:0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1-05T05:00: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6-11T04:00: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7-18T13:09:1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8-20T20:24:0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7-20T22:00: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5-27T03:00: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8-14T20:18:5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1-22T05:59:0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8-27T22:53:2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6-11T16:13:0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10-06T23:51:1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30T16:00: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3-03T11:01:3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3-20T15:54:1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8-15T06:20: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1-18T04:35: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9-16T17:56:1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10-14T21:10: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9-11T01:04:1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8-18T02:38:4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1-01T03:59:0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5-04T13:26:4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8-16T11:59:0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10-02T04:59:0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3-04T06:03:1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29T07:59:0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6T23:00: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6-01-20T20:50: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10-06T16:30: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4-16T02:50: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2-02T17:26:3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8-22T03:44:1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9-10T04:52:0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4-27T13:16:0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31T21:22:0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6-14T00:20: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5-05T04:02:4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2-08T09:59:0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5-28T15:59:0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10-02T03:59:0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3-02T01:04:0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5-01-09T22:59:5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9-29T15:16:2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4-03T14:36:5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5-20T08:59:0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8-08T22:27:2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9-28T06:35: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8-13T18:49:0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30T18:00: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10-22T22:08:5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1-22T06:59:0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30T01:19:3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7-10T05:28:5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9-09T22:31:1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10-16T16:35: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2-14T20:00: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2-07T17:36:0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21T05:59:0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30T01:46:0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6-14T19:19: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3-10T13:42:3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8-19T02:27:2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10-09T15:38:4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3-02T22:57:5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2-26T03:19:5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3-22T16:07:1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2-27T01:40: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9-20T04:21:3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1-15T23:09:0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9-01T05:00: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5-05T18:48:0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9-29T21:12:3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8-17T16:05: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2-21T04:36:3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5-01-08T13:41:0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7-09T01:59:0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5-01T18:39:0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8-14T22:45: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10-15T22:00: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6-01T03:59:0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9-20T19:05: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8-01T00:36:2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5-20T19:48:4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10-07T14:00: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6-02-08T00:17:0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2-12T04:33:1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10-20T14:56:1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7-16T07:56:0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8-23T08:10: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6-12T03:45: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2-03T02:00: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10-19T05:00: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9-16T22:00: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11T19:32:3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4-28T15:19:5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8-28T03:00: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2-19T00:45: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10-04T14:17:0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11-01T02:55: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4-17T17:33:0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9-21T15:10: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6-05T10:43:4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4-01T12:22:0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27T13:12:0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7-02T15:35: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3-27T00:05: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5-05T21:36:3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9-26T16:18:5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9T23:22:1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7-09T23:49:5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5-02-02T18:43:2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d v="2016-01-07T04:57:5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3-27T23:26:0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3-01T20:33:4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3-16T18:49:0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4-18T19:13:3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4-14T04:59:0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4-08T12:54:0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4-21T07:24:2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3-24T12:33:5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27T16:16:5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4-04T03:38:4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3-31T22:59:0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5-03T19:12:0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4-03T15:30: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3-25T04:33:0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4-07T16:15: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4-16T20:00: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3-19T11:18:5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4-09T08:35: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19T06:00: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3-27T23:58:5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4-16T15:22:4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11-07T00:15: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10-01T04:00: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2-07T02:00: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1-01-25T04:00: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9-10T20:09:3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1-02T20:49:2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5-01T04:59:0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4-01T20:00: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2-20T11:58:4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6-01T22:52:2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19T05:00: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7-22T20:09:1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2-01-18T23:00: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8-13T04:59:0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10-15T12:52:0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7-07T02:00: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6-15T18:05: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6-09T19:20: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5-03T03:59:0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1-26T07:59:0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8-02T04:13:0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6-13T22:00: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2-13T04:59:0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7-02T04:00: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5-06T14:35: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2-14T17:31:0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9-26T21:04:5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25T20:45: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1-02-17T21:17:0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8-18T15:00: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6-21T16:00: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7-16T14:31:1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5-06T16:51:1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6-20T09:54:0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6-15T16:00: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2-01-31T17:00: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23T19:04:2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7-01T23:50: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16T23:27:2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9-16T21:00: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8-04T15:59:3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6-10T09:58:2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5-24T08:18:5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2-09T04:37:5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8-16T18:07:4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2-28T22:00: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2-20T23:14:1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7-27T01:29:5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2-12T14:15: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8-01T14:00: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2-04T11:50: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2-16T10:11:1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9-06T21:00: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4-30T05:34:0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31T18:24:3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2-14T05:59:0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9-25T23:43:4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7-17T16:14:0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5-01T08:59:3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9-19T06:37:3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4-23T05:40: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28T14:31:1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6-20T23:00: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6-01T03:59:0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8-15T02:00: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8-08T19:05: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7-26T18:19:1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6-01-05T23:55: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9-10T03:59:0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7-11T14:30: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1-04T13:06:2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2-31T00:00: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3-22T22:35: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3-12T21:00: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7-05T16:43:2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10-24T21:29:0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8-20T20:02:5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7-01-10T05:00: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6-03T21:00: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10-30T14:00: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7-01-17T21:10: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2-17T04:59:0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1-20T07:59:5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10-01T03:59:0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4-16T22:39:0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5-04T03:59:0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3-02T19:19:1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7-02-01T23:31:0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7-01T08:20: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2-28T22:00: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29T03:59:0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7-01T12:14:5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25T23:59:0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2-16T23:00: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10-14T06:59:0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9-19T18:08:1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10-09T00:00: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2-01T17:39:4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6-12T02:00: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9-12T03:59: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7-12T10:25: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4-04T20:19:1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6-20T17:55: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1-05T18:48:4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6-21T17:32:4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9-07T11:20: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9-08T03:45: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3-26T01:03:2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10-07T18:26:1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6-11T03:59:0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2-22T13:25: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5-01-08T21:17:4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10-01T03:59:0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1-30T17:08:3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7-16T17:24:3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2-22T04:00: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30T21:00: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28T22:00: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2-03T17:00: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6-12T21:00: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7-17T18:11:0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24T21:42:0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6-16T11:00: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7-12T12:47:4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1-02T11:29:3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1-06T13:00: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9-14T19:00: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3-15T21:00: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2-09T04:30: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4-01T03:59:0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1-18T17:23:2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5-30T20:21:4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4-01T01:27:3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6-01T05:00: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9-02T00:28:2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4-29T04:39:4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2-10T21:00: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29T05:59:0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2-28T05:00: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8-15T20:09:4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28T18:00: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6-20T23:00: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2-20T08:50: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3-11T12:21:3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9-17T03:59: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2-04T19:29:0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3-04T10:12:3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6-16T12:59:1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9-26T10:37:0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22T22:00: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27T22:59:0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9-13T00:00: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10-14T22:01:0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29T17:51:0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8-01T06:59:0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2-07T08:26:1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3-28T14:38:0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2-22T14:59:1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31T20:32:2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6-10T03:00: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5-15T01:22:1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4-13T21:02:4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10-16T15:36:1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10-06T22:17:0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10-17T07:00: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1-11T22:00: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27T01:00: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5-08T20:05: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5-06T07:17:2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8-08T13:54:0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6-08T00:57:0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4-11T02:30: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5-01-31T14:03:0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6-22T01:05: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16T03:59:0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6-22T03:55: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9-25T08:46:4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6-05T13:59:5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4-05T17:51:1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3-08T16:08:2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5-08T08:59:2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5T01:00: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27T23:00: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4-01T20:17:4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10-06T16:44:4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7-19T20:38:5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6-15T16:14:4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7-30T12:30: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8-03T23:00: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4-05T08:34:0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10-10T21:00: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24T13:48:0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7-28T15:58:3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2-06T23:22:3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6-12T17:00: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4-01T04:59:0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4-13T13:18:0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8-30T04:48:1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4-18T00:37:0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26T00:35: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5-08T21:00: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30T03:59:0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6-13T17:00: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1-29T23:00: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7-23T11:00: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7-01T23:00: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5-02T23:00: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10-29T04:01:0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5-10T11:17:0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7-15T19:34:3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8-01T10:01:5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1-19T08:27:5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2-25T01:22:1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2-14T15:59:0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9-01T15:59:0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3-07T04:55: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8-19T16:00: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3-15T21:00: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2-13T02:26:3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5-13T01:37:1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8-01T22:24:5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5-01-01T05:00: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7-01-15T00:59:4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2-17T08:00: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2-02T20:59:2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25T04:59:0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7-18T16:00: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10-28T17:33:3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18T14:39:3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4-25T15:49:5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3-20T16:56:0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31T13:08:0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26T23:00: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1-29T23:52:5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3-11T03:26:2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8-01T22:59:0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23T18:47:0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1-21T03:00: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2-10T20:49:1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2-03T15:28:2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2-14T18:18:0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6-18T11:04:0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6-03T13:31:2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7-10T18:35: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8-08T22:28:0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5-06T20:17:3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1-06T00:46:0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7-27T14:17:2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30T18:10: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6-01T03:59:0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2-18T22:00: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1-21T17:00: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2-21T22:05: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8-28T22:53:3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8-07T17:22:2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1-12T02:31:0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6-25T11:05: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6-17T12:05: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3-01T23:59:0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7-16T11:49:3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7-06T10:08:0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7-18T23:48:2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7-31T20:58:0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6-06T07:00: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10-08T00:32:5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9-27T23:01:0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28T04:59:0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2-01T07:59:0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17T23:30: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4-23T18:30: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10-26T00:43:0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5-23T20:01:4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4-06T21:30: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14T00:00: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3-04T18:59:2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2-14T00:00: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4-24T21:52:2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2-05T06:59:0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10-04T14:48:5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21T02:00: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7-02T15:29:1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28T17:00: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1-02T00:31:0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7-30T22:41:4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8-18T17:32:3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2-05T22:00: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6-17T03:00: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7-10T09:07:4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8-07T03:00: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8-21T16:28:0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8-19T17:03:4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5-02T21:00: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19T04:59:0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7-11T16:15: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1-13T20:17:0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5-30T20:11:1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9-09T12:35: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6-08T13:59:0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10-23T12:43:5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2-05T12:20: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3-18T20:20: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2-17T02:51:2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7-09T04:00: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4-02T15:54:3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4-21T17:22:0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7-23T03:59:0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8-13T23:29:1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31T16:45: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10-13T18:00: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8-01T06:59:0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2-12T05:59:0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2-03T04:27:0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5-20T11:31:0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15T12:39:1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10-29T03:00: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7-10T18:00: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10-11T03:59:0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8-23T03:07:1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8-09T16:00: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4-19T23:27:3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3-20T15:07:1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9-21T03:00: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4-28T15:24:0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7-15T21:38:0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8-31T20:00: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1-06T05:59:0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3-20T20:27:0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7-20T12:02:1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1-03T00:00: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27T03:00: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17T03:00: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3-16T21:00: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6-21T20:31:2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7-10T21:00: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5-01-02T05:56:2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7-06T18:31:0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7-03T16:03:0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6-15T18:14:5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2-02T16:38:0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6-03T06:59:0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6-24T22:34:1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4-17T16:00: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5-24T21:00: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4-13T19:15: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5-18T05:59:4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10-26T00:13:1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8-17T05:11:0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26T06:00: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1-01T17:18:0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9-11T20:19:2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6-02T22:00: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5-28T21:44:0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7-01T06:59:0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3-07T04:59:0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9-11T18:19:5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16T03:59:0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7-24T11:28:4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1-19T18:58:1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13T04:00: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8-23T17:37:2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31T22:08:5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5-10T21:00: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21T04:55: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7-02T14:54:0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1-07T18:30: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4-23T11:53:1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6-04T04:59:0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2-02T04:59:0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31T18:32:5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9-08T03:00: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7-04T11:00: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10-02T14:21:0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3-04T14:22:3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9-06T13:47:0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9-29T08:40: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9-15T10:06:0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9-25T23:00: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9-13T04:00: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8-09T16:00: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4-28T05:59:0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7-11T03:59:0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7-01-18T12:01:5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7-13T01:00: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4-10T20:00: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6-30T15:42:1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18T03:59:0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1-11T19:16:0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10-01T15:00: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10-02T18:00: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2-20T11:59:0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1-17T07:59:0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8-17T10:05: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9-08T18:08:4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6-26T00:04:5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31T17:31:1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9-07T14:23:4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6-25T18:07:3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3-07T19:57:3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4-11T19:22:3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4-01T03:59:0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5-14T03:59:0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3-05T01:00: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9-04T09:27:5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5-02T21:26:3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5-22T22:07:0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6-28T14:05: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8-12T00:00: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2-11T17:00: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1-17T11:36:3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8-17T15:35: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5-05T06:38:3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6-26T21:00: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31T08:58:0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5-27T02:45: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8-05T18:36:0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13T22:00: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8-01T19:00: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10-05T16:00: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31T17:50: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5-01-23T12:11:2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6-10T19:27:2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9-17T17:46:3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5-01-08T16:31:3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31T07:00: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10-30T20:36:5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6-21T13:41:2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1-08T10:00: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1-13T23:37:2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8-11T03:59:0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2-05T14:10: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4-26T06:28:0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4-30T17:36:1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31T17:17:3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3-01T04:59:0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30T11:18:3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4-05T02:18:0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4-18T09:13:2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7-13T07:35: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2-21T17:11:3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9-23T16:44:3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6-27T19:00: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29T23:00: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26T15:32:2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10-20T08:00: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5-01-24T04:59:0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5-02-11T04:59:0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5-01-05T20:26:0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9-04T01:36:2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3-13T06:59:0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26T17:09:4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3-03T05:59:0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9-03T04:59:0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30T00:00: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10-13T20:22:4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5-01-16T23:58:0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5-17T21:27:5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1-05T21:44:4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9T06:59:0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2-13T19:02:0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8-14T14:30: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2-15T00:00: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6-17T14:00: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3-30T22:48:0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8-17T10:22:1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4-08T08:53:2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6-09T17:26:5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6-28T14:09:3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6-19T01:00: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2-10T14:14:5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3-19T21:47:4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28T00:00: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6-03T15:04:1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1-19T22:00: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3-05T04:00: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30T21:00: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9-28T03:23:0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26T07:00: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8-23T18:34:5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7-02T15:39:3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8-16T16:00: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5-21T03:59:0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2-13T20:59:5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5-05T17:00: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1-29T21:19:5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9-23T03:59:0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23T22:29:0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1-19T01:00: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7-01-14T03:59:0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4-20T21:11:1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9-14T16:40: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5-01-01T16:48:5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4-19T15:08:5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10-07T15:11:0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5-10T18:45: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10-05T05:00: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1-30T17:00: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1-17T04:27:1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3-08T04:59:0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1-22T00:17:1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6-16T23:30: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9-30T17:58:4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10-05T07:00: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6-16T17:06:3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2-02T11:29:4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8-10T15:59:0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25T03:59:0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8-05T08:43:2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4-03T17:00: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7-18T06:59:0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2-01T22:59:0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6-01T21:42:0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7-02T03:59:0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3-19T14:39:0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2-23T21:08:4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4-10T04:00: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31T04:16:5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2-21T11:50: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16T05:58:0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28T19:54:0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24T07:00: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7-18T23:16:5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7-23T18:33:0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6-11T16:12:1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31T23:00: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7-21T03:59:0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9-26T22:43:0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1-05T12:52:0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9-03T20:57:0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15T23:00: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9-12T19:34:4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7-03T03:59:0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5-31T12:44:5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7-01T04:59:0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10-05T10:53:5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15T15:38:1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6-16T06:59:0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10-20T02:48:1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9-02T04:19:4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5-19T21:00: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29T03:59:0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6-27T05:14:1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8-08T18:53:2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6-21T22:25: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1-27T15:21:2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3-02T04:59:0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19T00:00: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30T22:30: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6-06T02:00: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5-01-11T20:53:3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5-02-13T14:48:3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5-10T11:10: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3-02T19:21:2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10-15T14:26:5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9-30T16:00: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6-04T12:59:5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7-10T22:59:0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8-13T06:59:0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5-31T16:33:1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23T18:00: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9-12T21:55: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22T05:26:0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7-04T03:24:4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6-25T16:59:0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4-03T13:49:4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6-15T16:00: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31T06:59:0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6-04T17:42:4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5-26T03:59:0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3-31T12:52:0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6-01-21T21:18:2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5-09T20:47:2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2-27T17:11:1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6-22T17:31:0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7-02T23:50: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1-05T23:28:0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2-11T22:59:0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1-30T19:04:2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5-04T23:00: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18T21:30: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29T21:00: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10-20T04:55: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8-19T04:06:1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3-23T03:55: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8-17T16:15: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5-01-10T03:23:0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5-01-24T12:00: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18T22:30: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5-25T21:38:1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5-28T16:38:0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3-23T18:00: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1-12T06:59:0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7-15T22:00: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7-17T10:47:4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8-12T01:53:5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2-17T22:05: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9-06T05:09:0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7-03T17:02:4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7-05T03:59:0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8-10T16:45: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10-08T09:20: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7-05T22:59:0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2-16T05:59:0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4-29T03:59:0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2-10T07:59:0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4-02T23:51:1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10-16T21:00: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6-03T00:00: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7-26T04:59:0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4-15T20:48:2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6-11T19:33:1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2-01T20:25: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5-19T05:00: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8-26T02:35: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5-05T12:36:2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8-10T23:00: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8-02T19:31:2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4-01T17:00: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29T00:36:0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7-30T18:38:0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7-03T04:00: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3-01T04:59:0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6-12T17:28:1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4-15T14:21:1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6-13T22:20: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18T00:00: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29T06:00: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1-15T02:08:0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4-09T19:00: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4-09T04:00: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8-01T01:00: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27T04:00: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5-02-14T19:39:4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3-26T16:39:0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7-13T20:06:0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9-08T21:11:2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7-24T23:00: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3-15T16:00: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7-10T23:32:1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8-02T10:03:0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5-27T00:54:3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7-11T03:59:0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2-23T16:18:0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6-15T19:10: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1-22T17:00: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7-06T16:36:3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7-15T10:43:4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2-16T22:32:0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6-07T13:55: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8-28T22:30: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7-01-14T00:42:3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4-20T21:09:2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8-10T17:20: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3-11T22:20: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5-01-11T04:59:0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5-01-02T16:13:3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10-22T03:01:4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3-04T23:19:2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7-31T07:00: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9-27T21:17:2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29T06:13:0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4-03T21:48:5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4-25T09:53:3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7-30T23:00: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3-21T19:22:3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5-31T11:00: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6-01T03:59:0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6-14T21:43:0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4-01T03:59:0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8-20T23:00: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7-17T16:33:4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24T03:59:0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3-12T19:13:0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7-17T21:02:0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7-05T15:38:3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6-01-04T04:20: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6-01-19T22:59:0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7-20T03:59:0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8-01T13:41:0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6-17T01:40: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5-07T10:09:5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3-27T00:00: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2-31T13:39:4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31T20:46:1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27T17:46:5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1-05T21:22:2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2-20T02:45: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2-01T19:09:0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6-18T10:41:0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4-21T22:36:4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8-03T04:09:0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7-03T18:22:3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5-22T17:03:2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7-30T03:25: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28T15:50: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7-20T18:51:2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5-11T11:50: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6-01T01:44:2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6-03T06:59:0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10-01T15:02:5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10-04T06:59:0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7-19T05:23:1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10-18T19:36:2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6-11T18:24:4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5-01-01T02:59:0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7-17T10:32:5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27T03:34:3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9-01T20:09:3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5-09T21:14:1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3-26T22:17:5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3-08T16:50: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8-01T17:12:0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22T21:00: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6-25T21:00: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8-12T15:51:5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1-12T21:47:0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9-12T16:59:0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11-05T16:11:4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1-17T22:24:1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8-30T05:30: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3-23T03:29:0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6-18T19:32:1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9-08T15:50: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3-14T03:11:0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7-03T04:07:5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3-29T17:44:1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8-14T03:29:5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10-08T16:42:1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24T01:00: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3T10:00: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2-02T14:58:4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2-08T16:15: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6-30T03:59:0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5-01-25T20:39:5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7-30T23:00: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2-20T00:26:3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31T23:03:0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9-02T14:27:4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27T17:59:5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5-09T22:49:5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d v="2014-12-11T05:28:2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5-01T22:00: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2-26T13:05: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5-01-04T23:26:0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8-15T18:12:2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3-23T04:59:0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24T07:00: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7-01T06:00: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2-06T04:59:0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2-28T06:00: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17T04:36:1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5-01-08T20:58:0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8-17T16:00: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8-12T18:36:0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6-11T02:13:1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2-19T19:49:5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1-14T12:14:0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8-14T19:38:0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15T05:04: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6-11T23:00: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6-26T13:25: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10-26T20:08:0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29T03:14:5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9-11T08:37:2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9-07T18:09:5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1-26T20:29:3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4-25T04:35: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1-30T06:04:0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5-10T22:59:0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6-01T23:38:2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6-03T11:19:1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9-11T12:39:2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8-04T16:00: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6-01-18T00:00: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1-13T10:17:4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26T18:00: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3-02T23:00: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4-09T23:31:1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6-26T23:02:0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7-30T20:53:5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2-27T02:02:2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8-09T06:25: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10-16T04:59:0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9-18T19:51:0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4-01T06:00: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9-06T03:38:2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3-16T03:02:4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7-17T00:43:0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10-01T13:00: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10-04T15:45: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2-01T07:18:4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7-11T15:09:2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6-27T21:44:1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7T04:30: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5-01-02T11:49:1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1-25T01:00: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6-16T21:41:5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1-02T16:50: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8-27T15:54:3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5-15T19:14:2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2-28T08:00: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10-02T03:25: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9-07T07:48:4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2-11T02:53:4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4-08T18:35: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5-03T18:49:0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10-26T18:58:1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7-29T23:29:0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7-14T15:37:4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1-28T21:22:2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4-25T00:20: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7-08T23:25: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8-02T14:00: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9-28T18:55: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6-01-03T20:17:3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5-08T21:23:3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28T14:54:5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1-18T04:41:5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4-19T16:19:4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4-14T04:39:4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7-24T02:59:0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3-06T06:58:2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5-22T19:34:3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29T03:55: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4-17T20:43:3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7-21T12:52:0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5-02-06T01:37:1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5-09T04:00: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6-02T13:07:2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7-13T20:48:1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8-01T07:00: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7-22T18:55: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5-01-31T15:25: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29T20:00: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7-05T14:22:2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7-17T04:19:0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7-07T19:26:2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5-20T06:59:0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1-08T00:00: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2-20T21:05: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5-06T13:04:0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16T22:11:3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29T01:56:5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1-08T18:59:4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3-02T16:08:1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31T15:28:0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2-11T23:34:1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5-13T20:45: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7-19T09:21:3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2-14T11:27:0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20T16:04:0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4-05T08:23:4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3-28T22:07:0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8-31T19:51:4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5-07T14:29:1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3-01T19:00: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9-27T01:02:4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2-15T14:05: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10-08T03:54:1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10-20T19:23:0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2-16T18:33:0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8-26T16:28:0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7-22T23:08:2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9-09T16:49:2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26T18:29:2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5-01-28T13:04:3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5-02T13:04:0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2-16T07:13:4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3-05T05:54:2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7-19T18:44:2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9-17T20:56:4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9-04T16:07:5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10-07T21:51:4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4-15T16:28:0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3-24T03:34:5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10-26T21:52:3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5-02-01T02:54:0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3-24T22:59: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31T16:04:5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7-26T05:42:1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2-04T16:43:5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23T01:00: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6-05T22:31:4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2-14T00:36:1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2-03T18:49:0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2-18T15:02:4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2-15T20:25: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10-02T09:00: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4-03T21:44:1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10-21T21:11:2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7-01T22:30: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24T14:25: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10-17T19:10: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2-01T05:59:0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7-18T03:00: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9-06T11:22:3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5-01-20T19:16:0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20T22:58:4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4-10T05:00: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8-21T04:49:4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10-22T15:36:5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5-01-11T01:00: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4-11T11:13:0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7-14T23:00: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10-23T15:16:3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9T06:53:0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10-13T21:05: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1-15T20:00: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10-01T04:00: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6-19T15:33:5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7-03T19:59:0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25T23:00: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4-01T03:59:0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9-16T03:00: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6-23T16:00: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4-21T02:23:4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7-02T17:44:2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6-27T16:21:2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4-29T14:07:0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8-12T22:50: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5-19T00:56:2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9-28T02:49:1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7-01-13T23:05: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2-28T12:00: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3-01T03:00: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2-26T19:18:5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8-21T18:35: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5-09T04:00: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1-05T14:16:1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6-30T17:28:0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10-21T19:51:0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2-21T17:03:1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7-01-27T18:54:0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6-19T22:32:0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6-14T18:54:0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3-08T12:57:0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1-14T23:00: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6-01-14T18:16:5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10-09T10:28:2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3-24T03:59:0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1-21T04:00: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7-17T17:49:4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5-01-16T10:26:0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5-31T17:35: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8-07T15:00: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5-01-16T12:09:1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4-05T03:40: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8-22T19:34:5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10-22T04:59: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2-19T00:45: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2-28T08:51:0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6-01-31T23:55: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6-04T17:19:5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9-02T20:24:3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25T02:59:5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7-01-25T21:41:2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5-15T20:21:1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8-26T18:32:0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10-27T06:40: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2-26T00:15: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4-02T01:00: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24T22:00: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3-03T05:00: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1-29T13:56:4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7-21T15:02:3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2-24T03:15: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2-28T00:00: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6-01-08T06:34:00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4DFA4-9B27-C343-B1AB-5677DA547030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 numFmtId="3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C99F42-74D1-7B40-B290-28E2094A64CA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formats count="2">
    <format dxfId="9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7FD11-749D-A84C-A575-92E39B0200F0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state" fld="5" subtotal="count" baseField="0" baseItem="0"/>
  </dataFields>
  <formats count="2"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BB378-F398-6C4E-96CF-9031A1212E3A}">
  <sheetPr codeName="Sheet1"/>
  <dimension ref="A1:H14"/>
  <sheetViews>
    <sheetView workbookViewId="0">
      <selection activeCell="B27" sqref="B27"/>
    </sheetView>
  </sheetViews>
  <sheetFormatPr baseColWidth="10" defaultRowHeight="15" x14ac:dyDescent="0.2"/>
  <cols>
    <col min="1" max="2" width="14.83203125" bestFit="1" customWidth="1"/>
    <col min="3" max="3" width="5.664062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8" x14ac:dyDescent="0.2">
      <c r="A1" s="10" t="s">
        <v>6</v>
      </c>
      <c r="B1" t="s">
        <v>8324</v>
      </c>
    </row>
    <row r="3" spans="1:8" x14ac:dyDescent="0.2">
      <c r="A3" s="10" t="s">
        <v>8312</v>
      </c>
      <c r="B3" s="10" t="s">
        <v>8314</v>
      </c>
    </row>
    <row r="4" spans="1:8" x14ac:dyDescent="0.2">
      <c r="A4" s="10" t="s">
        <v>8310</v>
      </c>
      <c r="B4" t="s">
        <v>272</v>
      </c>
      <c r="C4" t="s">
        <v>357</v>
      </c>
      <c r="D4" t="s">
        <v>3438</v>
      </c>
      <c r="E4" t="s">
        <v>16</v>
      </c>
      <c r="F4" t="s">
        <v>8311</v>
      </c>
    </row>
    <row r="5" spans="1:8" x14ac:dyDescent="0.2">
      <c r="A5" s="11" t="s">
        <v>8315</v>
      </c>
      <c r="B5" s="13">
        <v>40</v>
      </c>
      <c r="C5" s="13">
        <v>180</v>
      </c>
      <c r="D5" s="13"/>
      <c r="E5" s="13">
        <v>300</v>
      </c>
      <c r="F5" s="13">
        <v>520</v>
      </c>
      <c r="H5" s="5">
        <f>GETPIVOTDATA("Category",$A$3,"state","successful","Category","film &amp; video")/GETPIVOTDATA("Category",$A$3,"Category","film &amp; video")</f>
        <v>0.57692307692307687</v>
      </c>
    </row>
    <row r="6" spans="1:8" x14ac:dyDescent="0.2">
      <c r="A6" s="11" t="s">
        <v>8316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  <c r="H6" s="5">
        <f>GETPIVOTDATA("Category",$A$3,"state","successful","Category","food")/GETPIVOTDATA("Category",$A$3,"Category","food")</f>
        <v>0.17</v>
      </c>
    </row>
    <row r="7" spans="1:8" x14ac:dyDescent="0.2">
      <c r="A7" s="11" t="s">
        <v>8317</v>
      </c>
      <c r="B7" s="13"/>
      <c r="C7" s="13">
        <v>140</v>
      </c>
      <c r="D7" s="13"/>
      <c r="E7" s="13">
        <v>80</v>
      </c>
      <c r="F7" s="13">
        <v>220</v>
      </c>
      <c r="H7" s="5">
        <f>GETPIVOTDATA("Category",$A$3,"state","successful","Category","games")/GETPIVOTDATA("Category",$A$3,"Category","games")</f>
        <v>0.36363636363636365</v>
      </c>
    </row>
    <row r="8" spans="1:8" x14ac:dyDescent="0.2">
      <c r="A8" s="11" t="s">
        <v>8318</v>
      </c>
      <c r="B8" s="13">
        <v>24</v>
      </c>
      <c r="C8" s="13"/>
      <c r="D8" s="13"/>
      <c r="E8" s="13"/>
      <c r="F8" s="13">
        <v>24</v>
      </c>
      <c r="H8" s="5"/>
    </row>
    <row r="9" spans="1:8" x14ac:dyDescent="0.2">
      <c r="A9" s="11" t="s">
        <v>8319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  <c r="H9" s="5">
        <f>GETPIVOTDATA("Category",$A$3,"state","successful","Category","music")/GETPIVOTDATA("Category",$A$3,"Category","music")</f>
        <v>0.77142857142857146</v>
      </c>
    </row>
    <row r="10" spans="1:8" x14ac:dyDescent="0.2">
      <c r="A10" s="11" t="s">
        <v>8320</v>
      </c>
      <c r="B10" s="13"/>
      <c r="C10" s="13">
        <v>117</v>
      </c>
      <c r="D10" s="13"/>
      <c r="E10" s="13">
        <v>103</v>
      </c>
      <c r="F10" s="13">
        <v>220</v>
      </c>
      <c r="H10" s="5"/>
    </row>
    <row r="11" spans="1:8" x14ac:dyDescent="0.2">
      <c r="A11" s="11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  <c r="H11" s="5"/>
    </row>
    <row r="12" spans="1:8" x14ac:dyDescent="0.2">
      <c r="A12" s="11" t="s">
        <v>8322</v>
      </c>
      <c r="B12" s="13">
        <v>178</v>
      </c>
      <c r="C12" s="13">
        <v>213</v>
      </c>
      <c r="D12" s="13"/>
      <c r="E12" s="13">
        <v>209</v>
      </c>
      <c r="F12" s="13">
        <v>600</v>
      </c>
      <c r="H12" s="5"/>
    </row>
    <row r="13" spans="1:8" x14ac:dyDescent="0.2">
      <c r="A13" s="11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  <c r="H13" s="5">
        <f>GETPIVOTDATA("Category",$A$3,"state","successful","Category","theater")/GETPIVOTDATA("Category",$A$3,"Category","theater")</f>
        <v>0.60229720028715006</v>
      </c>
    </row>
    <row r="14" spans="1:8" x14ac:dyDescent="0.2">
      <c r="A14" s="11" t="s">
        <v>8311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9203D-76D3-4A45-8237-32F33C7AD5F1}">
  <sheetPr codeName="Sheet2"/>
  <dimension ref="A1:F47"/>
  <sheetViews>
    <sheetView workbookViewId="0">
      <selection activeCell="H4" sqref="H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6</v>
      </c>
      <c r="B1" t="s">
        <v>8324</v>
      </c>
    </row>
    <row r="2" spans="1:6" x14ac:dyDescent="0.2">
      <c r="A2" s="10" t="s">
        <v>8308</v>
      </c>
      <c r="B2" t="s">
        <v>8324</v>
      </c>
    </row>
    <row r="4" spans="1:6" x14ac:dyDescent="0.2">
      <c r="A4" s="10" t="s">
        <v>8313</v>
      </c>
      <c r="B4" s="10" t="s">
        <v>8314</v>
      </c>
    </row>
    <row r="5" spans="1:6" x14ac:dyDescent="0.2">
      <c r="A5" s="10" t="s">
        <v>8310</v>
      </c>
      <c r="B5" s="19" t="s">
        <v>272</v>
      </c>
      <c r="C5" s="19" t="s">
        <v>357</v>
      </c>
      <c r="D5" t="s">
        <v>3438</v>
      </c>
      <c r="E5" s="19" t="s">
        <v>16</v>
      </c>
      <c r="F5" s="19" t="s">
        <v>8311</v>
      </c>
    </row>
    <row r="6" spans="1:6" x14ac:dyDescent="0.2">
      <c r="A6" s="11" t="s">
        <v>8325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8326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8327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8328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8329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8330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8331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8332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8333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8334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8336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8337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8338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8339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8340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8341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8342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8343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8344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8345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8346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8348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8349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8350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8351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8353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8354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8355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8356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8357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8358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8359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8360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8361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8362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8363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8364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8365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2C54C-800B-4B4B-944A-4DC31E1E1B06}">
  <sheetPr codeName="Sheet3"/>
  <dimension ref="A2:F15"/>
  <sheetViews>
    <sheetView workbookViewId="0">
      <selection activeCell="H5" sqref="H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0" t="s">
        <v>8308</v>
      </c>
      <c r="B2" t="s">
        <v>8324</v>
      </c>
    </row>
    <row r="4" spans="1:6" x14ac:dyDescent="0.2">
      <c r="A4" s="10" t="s">
        <v>8313</v>
      </c>
      <c r="B4" s="10" t="s">
        <v>8314</v>
      </c>
    </row>
    <row r="5" spans="1:6" x14ac:dyDescent="0.2">
      <c r="A5" s="10" t="s">
        <v>8310</v>
      </c>
      <c r="B5" s="19" t="s">
        <v>272</v>
      </c>
      <c r="C5" s="19" t="s">
        <v>357</v>
      </c>
      <c r="D5" s="19" t="s">
        <v>3438</v>
      </c>
      <c r="E5" s="19" t="s">
        <v>16</v>
      </c>
      <c r="F5" s="19" t="s">
        <v>8311</v>
      </c>
    </row>
    <row r="6" spans="1:6" x14ac:dyDescent="0.2">
      <c r="A6" s="11" t="s">
        <v>8368</v>
      </c>
      <c r="B6" s="12">
        <v>1</v>
      </c>
      <c r="C6" s="12">
        <v>4</v>
      </c>
      <c r="D6" s="12"/>
      <c r="E6" s="12">
        <v>9</v>
      </c>
      <c r="F6" s="12">
        <v>14</v>
      </c>
    </row>
    <row r="7" spans="1:6" x14ac:dyDescent="0.2">
      <c r="A7" s="11" t="s">
        <v>8369</v>
      </c>
      <c r="B7" s="12">
        <v>1</v>
      </c>
      <c r="C7" s="12">
        <v>15</v>
      </c>
      <c r="D7" s="12"/>
      <c r="E7" s="12">
        <v>49</v>
      </c>
      <c r="F7" s="12">
        <v>65</v>
      </c>
    </row>
    <row r="8" spans="1:6" x14ac:dyDescent="0.2">
      <c r="A8" s="11" t="s">
        <v>8370</v>
      </c>
      <c r="B8" s="12">
        <v>7</v>
      </c>
      <c r="C8" s="12">
        <v>28</v>
      </c>
      <c r="D8" s="12"/>
      <c r="E8" s="12">
        <v>136</v>
      </c>
      <c r="F8" s="12">
        <v>171</v>
      </c>
    </row>
    <row r="9" spans="1:6" x14ac:dyDescent="0.2">
      <c r="A9" s="11" t="s">
        <v>8371</v>
      </c>
      <c r="B9" s="12">
        <v>6</v>
      </c>
      <c r="C9" s="12">
        <v>60</v>
      </c>
      <c r="D9" s="12"/>
      <c r="E9" s="12">
        <v>216</v>
      </c>
      <c r="F9" s="12">
        <v>282</v>
      </c>
    </row>
    <row r="10" spans="1:6" x14ac:dyDescent="0.2">
      <c r="A10" s="11" t="s">
        <v>8372</v>
      </c>
      <c r="B10" s="12">
        <v>7</v>
      </c>
      <c r="C10" s="12">
        <v>67</v>
      </c>
      <c r="D10" s="12"/>
      <c r="E10" s="12">
        <v>200</v>
      </c>
      <c r="F10" s="12">
        <v>274</v>
      </c>
    </row>
    <row r="11" spans="1:6" x14ac:dyDescent="0.2">
      <c r="A11" s="11" t="s">
        <v>8373</v>
      </c>
      <c r="B11" s="12">
        <v>80</v>
      </c>
      <c r="C11" s="12">
        <v>422</v>
      </c>
      <c r="D11" s="12"/>
      <c r="E11" s="12">
        <v>474</v>
      </c>
      <c r="F11" s="12">
        <v>976</v>
      </c>
    </row>
    <row r="12" spans="1:6" x14ac:dyDescent="0.2">
      <c r="A12" s="11" t="s">
        <v>8374</v>
      </c>
      <c r="B12" s="12">
        <v>131</v>
      </c>
      <c r="C12" s="12">
        <v>527</v>
      </c>
      <c r="D12" s="12"/>
      <c r="E12" s="12">
        <v>567</v>
      </c>
      <c r="F12" s="12">
        <v>1225</v>
      </c>
    </row>
    <row r="13" spans="1:6" x14ac:dyDescent="0.2">
      <c r="A13" s="11" t="s">
        <v>8375</v>
      </c>
      <c r="B13" s="12">
        <v>99</v>
      </c>
      <c r="C13" s="12">
        <v>376</v>
      </c>
      <c r="D13" s="12"/>
      <c r="E13" s="12">
        <v>475</v>
      </c>
      <c r="F13" s="12">
        <v>950</v>
      </c>
    </row>
    <row r="14" spans="1:6" x14ac:dyDescent="0.2">
      <c r="A14" s="11" t="s">
        <v>8376</v>
      </c>
      <c r="B14" s="12">
        <v>17</v>
      </c>
      <c r="C14" s="12">
        <v>31</v>
      </c>
      <c r="D14" s="12">
        <v>50</v>
      </c>
      <c r="E14" s="12">
        <v>59</v>
      </c>
      <c r="F14" s="12">
        <v>157</v>
      </c>
    </row>
    <row r="15" spans="1:6" x14ac:dyDescent="0.2">
      <c r="A15" s="11" t="s">
        <v>8311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EFB74-DE59-C64D-88D2-E1ACB45D5110}">
  <sheetPr codeName="Sheet4"/>
  <dimension ref="A1:T4115"/>
  <sheetViews>
    <sheetView topLeftCell="A12" zoomScale="120" zoomScaleNormal="120" workbookViewId="0">
      <selection activeCell="K2" sqref="K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7.6640625" style="15" bestFit="1" customWidth="1"/>
    <col min="12" max="12" width="26.5" style="1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6.5" style="7" customWidth="1"/>
    <col min="18" max="18" width="15.33203125" style="9" bestFit="1" customWidth="1"/>
    <col min="19" max="19" width="14.5" bestFit="1" customWidth="1"/>
    <col min="20" max="20" width="18.1640625" bestFit="1" customWidth="1"/>
  </cols>
  <sheetData>
    <row r="1" spans="1:20" ht="16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4" t="s">
        <v>8367</v>
      </c>
      <c r="L1" s="14" t="s">
        <v>8366</v>
      </c>
      <c r="M1" s="1" t="s">
        <v>10</v>
      </c>
      <c r="N1" s="1" t="s">
        <v>11</v>
      </c>
      <c r="O1" s="1" t="s">
        <v>12</v>
      </c>
      <c r="P1" s="1" t="s">
        <v>13</v>
      </c>
      <c r="Q1" s="6" t="s">
        <v>8306</v>
      </c>
      <c r="R1" s="8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14</v>
      </c>
      <c r="C2" s="3" t="s">
        <v>15</v>
      </c>
      <c r="D2">
        <v>8500</v>
      </c>
      <c r="E2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s="15">
        <f>(I2/86400)+DATE(1970,1,1)</f>
        <v>42208.125</v>
      </c>
      <c r="L2" s="15">
        <f>(J2/86400)+DATE(1970,1,1)</f>
        <v>42177.007071759261</v>
      </c>
      <c r="M2" t="b">
        <v>0</v>
      </c>
      <c r="N2">
        <v>182</v>
      </c>
      <c r="O2" t="b">
        <v>1</v>
      </c>
      <c r="P2" t="s">
        <v>19</v>
      </c>
      <c r="Q2" s="7">
        <f>(E2/D2)*100</f>
        <v>136.85882352941178</v>
      </c>
      <c r="R2" s="9">
        <f>E2/N2</f>
        <v>63.917582417582416</v>
      </c>
      <c r="S2" t="str">
        <f>LEFT(P2,FIND("/",P2)-1)</f>
        <v>film &amp; video</v>
      </c>
      <c r="T2" t="str">
        <f>REPLACE(P2,1,FIND("/",P2),"")</f>
        <v>television</v>
      </c>
    </row>
    <row r="3" spans="1:20" ht="32" x14ac:dyDescent="0.2">
      <c r="A3">
        <v>1</v>
      </c>
      <c r="B3" s="3" t="s">
        <v>20</v>
      </c>
      <c r="C3" s="3" t="s">
        <v>21</v>
      </c>
      <c r="D3">
        <v>10275</v>
      </c>
      <c r="E3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s="15">
        <f t="shared" ref="K3:K66" si="0">(I3/86400)+DATE(1970,1,1)</f>
        <v>42796.600497685184</v>
      </c>
      <c r="L3" s="15">
        <f t="shared" ref="L3:L66" si="1">(J3/86400)+DATE(1970,1,1)</f>
        <v>42766.600497685184</v>
      </c>
      <c r="M3" t="b">
        <v>0</v>
      </c>
      <c r="N3">
        <v>79</v>
      </c>
      <c r="O3" t="b">
        <v>1</v>
      </c>
      <c r="P3" t="s">
        <v>19</v>
      </c>
      <c r="Q3" s="7">
        <f t="shared" ref="Q3:Q66" si="2">(E3/D3)*100</f>
        <v>142.60827250608273</v>
      </c>
      <c r="R3" s="9">
        <f t="shared" ref="R3:R66" si="3">E3/N3</f>
        <v>185.48101265822785</v>
      </c>
      <c r="S3" t="str">
        <f t="shared" ref="S3:S66" si="4">LEFT(P3,FIND("/",P3)-1)</f>
        <v>film &amp; video</v>
      </c>
      <c r="T3" t="str">
        <f t="shared" ref="T3:T66" si="5">REPLACE(P3,1,FIND("/",P3),"")</f>
        <v>television</v>
      </c>
    </row>
    <row r="4" spans="1:20" ht="48" x14ac:dyDescent="0.2">
      <c r="A4">
        <v>2</v>
      </c>
      <c r="B4" s="3" t="s">
        <v>22</v>
      </c>
      <c r="C4" s="3" t="s">
        <v>23</v>
      </c>
      <c r="D4">
        <v>500</v>
      </c>
      <c r="E4">
        <v>525</v>
      </c>
      <c r="F4" t="s">
        <v>16</v>
      </c>
      <c r="G4" t="s">
        <v>24</v>
      </c>
      <c r="H4" t="s">
        <v>25</v>
      </c>
      <c r="I4">
        <v>1455555083</v>
      </c>
      <c r="J4">
        <v>1454691083</v>
      </c>
      <c r="K4" s="15">
        <f t="shared" si="0"/>
        <v>42415.702349537038</v>
      </c>
      <c r="L4" s="15">
        <f t="shared" si="1"/>
        <v>42405.702349537038</v>
      </c>
      <c r="M4" t="b">
        <v>0</v>
      </c>
      <c r="N4">
        <v>35</v>
      </c>
      <c r="O4" t="b">
        <v>1</v>
      </c>
      <c r="P4" t="s">
        <v>19</v>
      </c>
      <c r="Q4" s="7">
        <f t="shared" si="2"/>
        <v>105</v>
      </c>
      <c r="R4" s="9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26</v>
      </c>
      <c r="C5" s="3" t="s">
        <v>27</v>
      </c>
      <c r="D5">
        <v>10000</v>
      </c>
      <c r="E5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s="15">
        <f t="shared" si="0"/>
        <v>41858.515127314815</v>
      </c>
      <c r="L5" s="15">
        <f t="shared" si="1"/>
        <v>41828.515127314815</v>
      </c>
      <c r="M5" t="b">
        <v>0</v>
      </c>
      <c r="N5">
        <v>150</v>
      </c>
      <c r="O5" t="b">
        <v>1</v>
      </c>
      <c r="P5" t="s">
        <v>19</v>
      </c>
      <c r="Q5" s="7">
        <f t="shared" si="2"/>
        <v>103.89999999999999</v>
      </c>
      <c r="R5" s="9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28</v>
      </c>
      <c r="C6" s="3" t="s">
        <v>29</v>
      </c>
      <c r="D6">
        <v>44000</v>
      </c>
      <c r="E6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s="15">
        <f t="shared" si="0"/>
        <v>42357.834247685183</v>
      </c>
      <c r="L6" s="15">
        <f t="shared" si="1"/>
        <v>42327.834247685183</v>
      </c>
      <c r="M6" t="b">
        <v>0</v>
      </c>
      <c r="N6">
        <v>284</v>
      </c>
      <c r="O6" t="b">
        <v>1</v>
      </c>
      <c r="P6" t="s">
        <v>19</v>
      </c>
      <c r="Q6" s="7">
        <f t="shared" si="2"/>
        <v>122.99154545454545</v>
      </c>
      <c r="R6" s="9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30</v>
      </c>
      <c r="C7" s="3" t="s">
        <v>31</v>
      </c>
      <c r="D7">
        <v>3999</v>
      </c>
      <c r="E7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s="15">
        <f t="shared" si="0"/>
        <v>42580.232638888891</v>
      </c>
      <c r="L7" s="15">
        <f t="shared" si="1"/>
        <v>42563.932951388888</v>
      </c>
      <c r="M7" t="b">
        <v>0</v>
      </c>
      <c r="N7">
        <v>47</v>
      </c>
      <c r="O7" t="b">
        <v>1</v>
      </c>
      <c r="P7" t="s">
        <v>19</v>
      </c>
      <c r="Q7" s="7">
        <f t="shared" si="2"/>
        <v>109.77744436109028</v>
      </c>
      <c r="R7" s="9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32</v>
      </c>
      <c r="C8" s="3" t="s">
        <v>33</v>
      </c>
      <c r="D8">
        <v>8000</v>
      </c>
      <c r="E8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s="15">
        <f t="shared" si="0"/>
        <v>41804.072337962964</v>
      </c>
      <c r="L8" s="15">
        <f t="shared" si="1"/>
        <v>41794.072337962964</v>
      </c>
      <c r="M8" t="b">
        <v>0</v>
      </c>
      <c r="N8">
        <v>58</v>
      </c>
      <c r="O8" t="b">
        <v>1</v>
      </c>
      <c r="P8" t="s">
        <v>19</v>
      </c>
      <c r="Q8" s="7">
        <f t="shared" si="2"/>
        <v>106.4875</v>
      </c>
      <c r="R8" s="9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34</v>
      </c>
      <c r="C9" s="3" t="s">
        <v>35</v>
      </c>
      <c r="D9">
        <v>9000</v>
      </c>
      <c r="E9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s="15">
        <f t="shared" si="0"/>
        <v>42556.047071759254</v>
      </c>
      <c r="L9" s="15">
        <f t="shared" si="1"/>
        <v>42516.047071759254</v>
      </c>
      <c r="M9" t="b">
        <v>0</v>
      </c>
      <c r="N9">
        <v>57</v>
      </c>
      <c r="O9" t="b">
        <v>1</v>
      </c>
      <c r="P9" t="s">
        <v>19</v>
      </c>
      <c r="Q9" s="7">
        <f t="shared" si="2"/>
        <v>101.22222222222221</v>
      </c>
      <c r="R9" s="9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36</v>
      </c>
      <c r="C10" s="3" t="s">
        <v>37</v>
      </c>
      <c r="D10">
        <v>3500</v>
      </c>
      <c r="E10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s="15">
        <f t="shared" si="0"/>
        <v>42475.875</v>
      </c>
      <c r="L10" s="15">
        <f t="shared" si="1"/>
        <v>42468.94458333333</v>
      </c>
      <c r="M10" t="b">
        <v>0</v>
      </c>
      <c r="N10">
        <v>12</v>
      </c>
      <c r="O10" t="b">
        <v>1</v>
      </c>
      <c r="P10" t="s">
        <v>19</v>
      </c>
      <c r="Q10" s="7">
        <f t="shared" si="2"/>
        <v>100.04342857142856</v>
      </c>
      <c r="R10" s="9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38</v>
      </c>
      <c r="C11" s="3" t="s">
        <v>39</v>
      </c>
      <c r="D11">
        <v>500</v>
      </c>
      <c r="E11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s="15">
        <f t="shared" si="0"/>
        <v>42477.103518518517</v>
      </c>
      <c r="L11" s="15">
        <f t="shared" si="1"/>
        <v>42447.103518518517</v>
      </c>
      <c r="M11" t="b">
        <v>0</v>
      </c>
      <c r="N11">
        <v>20</v>
      </c>
      <c r="O11" t="b">
        <v>1</v>
      </c>
      <c r="P11" t="s">
        <v>19</v>
      </c>
      <c r="Q11" s="7">
        <f t="shared" si="2"/>
        <v>125.998</v>
      </c>
      <c r="R11" s="9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40</v>
      </c>
      <c r="C12" s="3" t="s">
        <v>41</v>
      </c>
      <c r="D12">
        <v>3000</v>
      </c>
      <c r="E12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s="15">
        <f t="shared" si="0"/>
        <v>41815.068043981482</v>
      </c>
      <c r="L12" s="15">
        <f t="shared" si="1"/>
        <v>41780.068043981482</v>
      </c>
      <c r="M12" t="b">
        <v>0</v>
      </c>
      <c r="N12">
        <v>19</v>
      </c>
      <c r="O12" t="b">
        <v>1</v>
      </c>
      <c r="P12" t="s">
        <v>19</v>
      </c>
      <c r="Q12" s="7">
        <f t="shared" si="2"/>
        <v>100.49999999999999</v>
      </c>
      <c r="R12" s="9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42</v>
      </c>
      <c r="C13" s="3" t="s">
        <v>43</v>
      </c>
      <c r="D13">
        <v>5000</v>
      </c>
      <c r="E13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s="15">
        <f t="shared" si="0"/>
        <v>42604.125</v>
      </c>
      <c r="L13" s="15">
        <f t="shared" si="1"/>
        <v>42572.778495370367</v>
      </c>
      <c r="M13" t="b">
        <v>0</v>
      </c>
      <c r="N13">
        <v>75</v>
      </c>
      <c r="O13" t="b">
        <v>1</v>
      </c>
      <c r="P13" t="s">
        <v>19</v>
      </c>
      <c r="Q13" s="7">
        <f t="shared" si="2"/>
        <v>120.5</v>
      </c>
      <c r="R13" s="9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44</v>
      </c>
      <c r="C14" s="3" t="s">
        <v>45</v>
      </c>
      <c r="D14">
        <v>30000</v>
      </c>
      <c r="E14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s="15">
        <f t="shared" si="0"/>
        <v>41836.125</v>
      </c>
      <c r="L14" s="15">
        <f t="shared" si="1"/>
        <v>41791.713252314818</v>
      </c>
      <c r="M14" t="b">
        <v>0</v>
      </c>
      <c r="N14">
        <v>827</v>
      </c>
      <c r="O14" t="b">
        <v>1</v>
      </c>
      <c r="P14" t="s">
        <v>19</v>
      </c>
      <c r="Q14" s="7">
        <f t="shared" si="2"/>
        <v>165.29333333333335</v>
      </c>
      <c r="R14" s="9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46</v>
      </c>
      <c r="C15" s="3" t="s">
        <v>47</v>
      </c>
      <c r="D15">
        <v>3500</v>
      </c>
      <c r="E15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s="15">
        <f t="shared" si="0"/>
        <v>42544.852083333331</v>
      </c>
      <c r="L15" s="15">
        <f t="shared" si="1"/>
        <v>42508.677187499998</v>
      </c>
      <c r="M15" t="b">
        <v>0</v>
      </c>
      <c r="N15">
        <v>51</v>
      </c>
      <c r="O15" t="b">
        <v>1</v>
      </c>
      <c r="P15" t="s">
        <v>19</v>
      </c>
      <c r="Q15" s="7">
        <f t="shared" si="2"/>
        <v>159.97142857142856</v>
      </c>
      <c r="R15" s="9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48</v>
      </c>
      <c r="C16" s="3" t="s">
        <v>49</v>
      </c>
      <c r="D16">
        <v>6000</v>
      </c>
      <c r="E16">
        <v>6056</v>
      </c>
      <c r="F16" t="s">
        <v>16</v>
      </c>
      <c r="G16" t="s">
        <v>50</v>
      </c>
      <c r="H16" t="s">
        <v>51</v>
      </c>
      <c r="I16">
        <v>1405259940</v>
      </c>
      <c r="J16">
        <v>1403051888</v>
      </c>
      <c r="K16" s="15">
        <f t="shared" si="0"/>
        <v>41833.582638888889</v>
      </c>
      <c r="L16" s="15">
        <f t="shared" si="1"/>
        <v>41808.02648148148</v>
      </c>
      <c r="M16" t="b">
        <v>0</v>
      </c>
      <c r="N16">
        <v>41</v>
      </c>
      <c r="O16" t="b">
        <v>1</v>
      </c>
      <c r="P16" t="s">
        <v>19</v>
      </c>
      <c r="Q16" s="7">
        <f t="shared" si="2"/>
        <v>100.93333333333334</v>
      </c>
      <c r="R16" s="9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52</v>
      </c>
      <c r="C17" s="3" t="s">
        <v>53</v>
      </c>
      <c r="D17">
        <v>2000</v>
      </c>
      <c r="E17">
        <v>2132</v>
      </c>
      <c r="F17" t="s">
        <v>16</v>
      </c>
      <c r="G17" t="s">
        <v>54</v>
      </c>
      <c r="H17" t="s">
        <v>55</v>
      </c>
      <c r="I17">
        <v>1443384840</v>
      </c>
      <c r="J17">
        <v>1441790658</v>
      </c>
      <c r="K17" s="15">
        <f t="shared" si="0"/>
        <v>42274.843055555553</v>
      </c>
      <c r="L17" s="15">
        <f t="shared" si="1"/>
        <v>42256.391875000001</v>
      </c>
      <c r="M17" t="b">
        <v>0</v>
      </c>
      <c r="N17">
        <v>98</v>
      </c>
      <c r="O17" t="b">
        <v>1</v>
      </c>
      <c r="P17" t="s">
        <v>19</v>
      </c>
      <c r="Q17" s="7">
        <f t="shared" si="2"/>
        <v>106.60000000000001</v>
      </c>
      <c r="R17" s="9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56</v>
      </c>
      <c r="C18" s="3" t="s">
        <v>57</v>
      </c>
      <c r="D18">
        <v>12000</v>
      </c>
      <c r="E18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s="15">
        <f t="shared" si="0"/>
        <v>41806.229166666664</v>
      </c>
      <c r="L18" s="15">
        <f t="shared" si="1"/>
        <v>41760.796423611115</v>
      </c>
      <c r="M18" t="b">
        <v>0</v>
      </c>
      <c r="N18">
        <v>70</v>
      </c>
      <c r="O18" t="b">
        <v>1</v>
      </c>
      <c r="P18" t="s">
        <v>19</v>
      </c>
      <c r="Q18" s="7">
        <f t="shared" si="2"/>
        <v>100.24166666666667</v>
      </c>
      <c r="R18" s="9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58</v>
      </c>
      <c r="C19" s="3" t="s">
        <v>59</v>
      </c>
      <c r="D19">
        <v>1500</v>
      </c>
      <c r="E19">
        <v>1510</v>
      </c>
      <c r="F19" t="s">
        <v>16</v>
      </c>
      <c r="G19" t="s">
        <v>24</v>
      </c>
      <c r="H19" t="s">
        <v>25</v>
      </c>
      <c r="I19">
        <v>1415126022</v>
      </c>
      <c r="J19">
        <v>1412530422</v>
      </c>
      <c r="K19" s="15">
        <f t="shared" si="0"/>
        <v>41947.773402777777</v>
      </c>
      <c r="L19" s="15">
        <f t="shared" si="1"/>
        <v>41917.731736111113</v>
      </c>
      <c r="M19" t="b">
        <v>0</v>
      </c>
      <c r="N19">
        <v>36</v>
      </c>
      <c r="O19" t="b">
        <v>1</v>
      </c>
      <c r="P19" t="s">
        <v>19</v>
      </c>
      <c r="Q19" s="7">
        <f t="shared" si="2"/>
        <v>100.66666666666666</v>
      </c>
      <c r="R19" s="9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60</v>
      </c>
      <c r="C20" s="3" t="s">
        <v>61</v>
      </c>
      <c r="D20">
        <v>30000</v>
      </c>
      <c r="E20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s="15">
        <f t="shared" si="0"/>
        <v>41899.542314814811</v>
      </c>
      <c r="L20" s="15">
        <f t="shared" si="1"/>
        <v>41869.542314814811</v>
      </c>
      <c r="M20" t="b">
        <v>0</v>
      </c>
      <c r="N20">
        <v>342</v>
      </c>
      <c r="O20" t="b">
        <v>1</v>
      </c>
      <c r="P20" t="s">
        <v>19</v>
      </c>
      <c r="Q20" s="7">
        <f t="shared" si="2"/>
        <v>106.32110000000002</v>
      </c>
      <c r="R20" s="9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62</v>
      </c>
      <c r="C21" s="3" t="s">
        <v>63</v>
      </c>
      <c r="D21">
        <v>850</v>
      </c>
      <c r="E21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s="15">
        <f t="shared" si="0"/>
        <v>42205.816365740742</v>
      </c>
      <c r="L21" s="15">
        <f t="shared" si="1"/>
        <v>42175.816365740742</v>
      </c>
      <c r="M21" t="b">
        <v>0</v>
      </c>
      <c r="N21">
        <v>22</v>
      </c>
      <c r="O21" t="b">
        <v>1</v>
      </c>
      <c r="P21" t="s">
        <v>19</v>
      </c>
      <c r="Q21" s="7">
        <f t="shared" si="2"/>
        <v>145.29411764705881</v>
      </c>
      <c r="R21" s="9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64</v>
      </c>
      <c r="C22" s="3" t="s">
        <v>65</v>
      </c>
      <c r="D22">
        <v>2000</v>
      </c>
      <c r="E22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s="15">
        <f t="shared" si="0"/>
        <v>42260.758240740739</v>
      </c>
      <c r="L22" s="15">
        <f t="shared" si="1"/>
        <v>42200.758240740739</v>
      </c>
      <c r="M22" t="b">
        <v>0</v>
      </c>
      <c r="N22">
        <v>25</v>
      </c>
      <c r="O22" t="b">
        <v>1</v>
      </c>
      <c r="P22" t="s">
        <v>19</v>
      </c>
      <c r="Q22" s="7">
        <f t="shared" si="2"/>
        <v>100.2</v>
      </c>
      <c r="R22" s="9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66</v>
      </c>
      <c r="C23" s="3" t="s">
        <v>67</v>
      </c>
      <c r="D23">
        <v>18500</v>
      </c>
      <c r="E23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s="15">
        <f t="shared" si="0"/>
        <v>41908.627187500002</v>
      </c>
      <c r="L23" s="15">
        <f t="shared" si="1"/>
        <v>41878.627187500002</v>
      </c>
      <c r="M23" t="b">
        <v>0</v>
      </c>
      <c r="N23">
        <v>101</v>
      </c>
      <c r="O23" t="b">
        <v>1</v>
      </c>
      <c r="P23" t="s">
        <v>19</v>
      </c>
      <c r="Q23" s="7">
        <f t="shared" si="2"/>
        <v>109.13513513513513</v>
      </c>
      <c r="R23" s="9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68</v>
      </c>
      <c r="C24" s="3" t="s">
        <v>69</v>
      </c>
      <c r="D24">
        <v>350</v>
      </c>
      <c r="E24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s="15">
        <f t="shared" si="0"/>
        <v>42005.332638888889</v>
      </c>
      <c r="L24" s="15">
        <f t="shared" si="1"/>
        <v>41989.91134259259</v>
      </c>
      <c r="M24" t="b">
        <v>0</v>
      </c>
      <c r="N24">
        <v>8</v>
      </c>
      <c r="O24" t="b">
        <v>1</v>
      </c>
      <c r="P24" t="s">
        <v>19</v>
      </c>
      <c r="Q24" s="7">
        <f t="shared" si="2"/>
        <v>117.14285714285715</v>
      </c>
      <c r="R24" s="9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70</v>
      </c>
      <c r="C25" s="3" t="s">
        <v>71</v>
      </c>
      <c r="D25">
        <v>2000</v>
      </c>
      <c r="E25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s="15">
        <f t="shared" si="0"/>
        <v>42124.638888888891</v>
      </c>
      <c r="L25" s="15">
        <f t="shared" si="1"/>
        <v>42097.778946759259</v>
      </c>
      <c r="M25" t="b">
        <v>0</v>
      </c>
      <c r="N25">
        <v>23</v>
      </c>
      <c r="O25" t="b">
        <v>1</v>
      </c>
      <c r="P25" t="s">
        <v>19</v>
      </c>
      <c r="Q25" s="7">
        <f t="shared" si="2"/>
        <v>118.5</v>
      </c>
      <c r="R25" s="9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72</v>
      </c>
      <c r="C26" s="3" t="s">
        <v>73</v>
      </c>
      <c r="D26">
        <v>35000</v>
      </c>
      <c r="E26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s="15">
        <f t="shared" si="0"/>
        <v>42262.818749999999</v>
      </c>
      <c r="L26" s="15">
        <f t="shared" si="1"/>
        <v>42229.820173611108</v>
      </c>
      <c r="M26" t="b">
        <v>0</v>
      </c>
      <c r="N26">
        <v>574</v>
      </c>
      <c r="O26" t="b">
        <v>1</v>
      </c>
      <c r="P26" t="s">
        <v>19</v>
      </c>
      <c r="Q26" s="7">
        <f t="shared" si="2"/>
        <v>108.80768571428572</v>
      </c>
      <c r="R26" s="9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74</v>
      </c>
      <c r="C27" s="3" t="s">
        <v>75</v>
      </c>
      <c r="D27">
        <v>600</v>
      </c>
      <c r="E27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s="15">
        <f t="shared" si="0"/>
        <v>42378.025011574078</v>
      </c>
      <c r="L27" s="15">
        <f t="shared" si="1"/>
        <v>42318.025011574078</v>
      </c>
      <c r="M27" t="b">
        <v>0</v>
      </c>
      <c r="N27">
        <v>14</v>
      </c>
      <c r="O27" t="b">
        <v>1</v>
      </c>
      <c r="P27" t="s">
        <v>19</v>
      </c>
      <c r="Q27" s="7">
        <f t="shared" si="2"/>
        <v>133.33333333333331</v>
      </c>
      <c r="R27" s="9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76</v>
      </c>
      <c r="C28" s="3" t="s">
        <v>77</v>
      </c>
      <c r="D28">
        <v>1250</v>
      </c>
      <c r="E28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s="15">
        <f t="shared" si="0"/>
        <v>41868.515555555554</v>
      </c>
      <c r="L28" s="15">
        <f t="shared" si="1"/>
        <v>41828.515555555554</v>
      </c>
      <c r="M28" t="b">
        <v>0</v>
      </c>
      <c r="N28">
        <v>19</v>
      </c>
      <c r="O28" t="b">
        <v>1</v>
      </c>
      <c r="P28" t="s">
        <v>19</v>
      </c>
      <c r="Q28" s="7">
        <f t="shared" si="2"/>
        <v>155.20000000000002</v>
      </c>
      <c r="R28" s="9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78</v>
      </c>
      <c r="C29" s="3" t="s">
        <v>79</v>
      </c>
      <c r="D29">
        <v>20000</v>
      </c>
      <c r="E29">
        <v>22345</v>
      </c>
      <c r="F29" t="s">
        <v>16</v>
      </c>
      <c r="G29" t="s">
        <v>80</v>
      </c>
      <c r="H29" t="s">
        <v>81</v>
      </c>
      <c r="I29">
        <v>1416113833</v>
      </c>
      <c r="J29">
        <v>1413518233</v>
      </c>
      <c r="K29" s="15">
        <f t="shared" si="0"/>
        <v>41959.206400462965</v>
      </c>
      <c r="L29" s="15">
        <f t="shared" si="1"/>
        <v>41929.164733796293</v>
      </c>
      <c r="M29" t="b">
        <v>0</v>
      </c>
      <c r="N29">
        <v>150</v>
      </c>
      <c r="O29" t="b">
        <v>1</v>
      </c>
      <c r="P29" t="s">
        <v>19</v>
      </c>
      <c r="Q29" s="7">
        <f t="shared" si="2"/>
        <v>111.72500000000001</v>
      </c>
      <c r="R29" s="9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82</v>
      </c>
      <c r="C30" s="3" t="s">
        <v>83</v>
      </c>
      <c r="D30">
        <v>12000</v>
      </c>
      <c r="E30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s="15">
        <f t="shared" si="0"/>
        <v>42354.96393518518</v>
      </c>
      <c r="L30" s="15">
        <f t="shared" si="1"/>
        <v>42324.96393518518</v>
      </c>
      <c r="M30" t="b">
        <v>0</v>
      </c>
      <c r="N30">
        <v>71</v>
      </c>
      <c r="O30" t="b">
        <v>1</v>
      </c>
      <c r="P30" t="s">
        <v>19</v>
      </c>
      <c r="Q30" s="7">
        <f t="shared" si="2"/>
        <v>100.35000000000001</v>
      </c>
      <c r="R30" s="9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84</v>
      </c>
      <c r="C31" s="3" t="s">
        <v>85</v>
      </c>
      <c r="D31">
        <v>3000</v>
      </c>
      <c r="E31">
        <v>3700</v>
      </c>
      <c r="F31" t="s">
        <v>16</v>
      </c>
      <c r="G31" t="s">
        <v>24</v>
      </c>
      <c r="H31" t="s">
        <v>25</v>
      </c>
      <c r="I31">
        <v>1406045368</v>
      </c>
      <c r="J31">
        <v>1403453368</v>
      </c>
      <c r="K31" s="15">
        <f t="shared" si="0"/>
        <v>41842.67324074074</v>
      </c>
      <c r="L31" s="15">
        <f t="shared" si="1"/>
        <v>41812.67324074074</v>
      </c>
      <c r="M31" t="b">
        <v>0</v>
      </c>
      <c r="N31">
        <v>117</v>
      </c>
      <c r="O31" t="b">
        <v>1</v>
      </c>
      <c r="P31" t="s">
        <v>19</v>
      </c>
      <c r="Q31" s="7">
        <f t="shared" si="2"/>
        <v>123.33333333333334</v>
      </c>
      <c r="R31" s="9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86</v>
      </c>
      <c r="C32" s="3" t="s">
        <v>87</v>
      </c>
      <c r="D32">
        <v>4000</v>
      </c>
      <c r="E32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s="15">
        <f t="shared" si="0"/>
        <v>41872.292997685188</v>
      </c>
      <c r="L32" s="15">
        <f t="shared" si="1"/>
        <v>41842.292997685188</v>
      </c>
      <c r="M32" t="b">
        <v>0</v>
      </c>
      <c r="N32">
        <v>53</v>
      </c>
      <c r="O32" t="b">
        <v>1</v>
      </c>
      <c r="P32" t="s">
        <v>19</v>
      </c>
      <c r="Q32" s="7">
        <f t="shared" si="2"/>
        <v>101.29975</v>
      </c>
      <c r="R32" s="9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88</v>
      </c>
      <c r="C33" s="3" t="s">
        <v>89</v>
      </c>
      <c r="D33">
        <v>13</v>
      </c>
      <c r="E33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s="15">
        <f t="shared" si="0"/>
        <v>42394.79206018518</v>
      </c>
      <c r="L33" s="15">
        <f t="shared" si="1"/>
        <v>42376.79206018518</v>
      </c>
      <c r="M33" t="b">
        <v>0</v>
      </c>
      <c r="N33">
        <v>1</v>
      </c>
      <c r="O33" t="b">
        <v>1</v>
      </c>
      <c r="P33" t="s">
        <v>19</v>
      </c>
      <c r="Q33" s="7">
        <f t="shared" si="2"/>
        <v>100</v>
      </c>
      <c r="R33" s="9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90</v>
      </c>
      <c r="C34" s="3" t="s">
        <v>91</v>
      </c>
      <c r="D34">
        <v>28450</v>
      </c>
      <c r="E34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s="15">
        <f t="shared" si="0"/>
        <v>42503.165972222225</v>
      </c>
      <c r="L34" s="15">
        <f t="shared" si="1"/>
        <v>42461.627511574072</v>
      </c>
      <c r="M34" t="b">
        <v>0</v>
      </c>
      <c r="N34">
        <v>89</v>
      </c>
      <c r="O34" t="b">
        <v>1</v>
      </c>
      <c r="P34" t="s">
        <v>19</v>
      </c>
      <c r="Q34" s="7">
        <f t="shared" si="2"/>
        <v>100.24604569420035</v>
      </c>
      <c r="R34" s="9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92</v>
      </c>
      <c r="C35" s="3" t="s">
        <v>93</v>
      </c>
      <c r="D35">
        <v>5250</v>
      </c>
      <c r="E35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s="15">
        <f t="shared" si="0"/>
        <v>42316.702557870369</v>
      </c>
      <c r="L35" s="15">
        <f t="shared" si="1"/>
        <v>42286.660891203705</v>
      </c>
      <c r="M35" t="b">
        <v>0</v>
      </c>
      <c r="N35">
        <v>64</v>
      </c>
      <c r="O35" t="b">
        <v>1</v>
      </c>
      <c r="P35" t="s">
        <v>19</v>
      </c>
      <c r="Q35" s="7">
        <f t="shared" si="2"/>
        <v>102.0952380952381</v>
      </c>
      <c r="R35" s="9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94</v>
      </c>
      <c r="C36" s="3" t="s">
        <v>95</v>
      </c>
      <c r="D36">
        <v>2600</v>
      </c>
      <c r="E36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s="15">
        <f t="shared" si="0"/>
        <v>41856.321770833332</v>
      </c>
      <c r="L36" s="15">
        <f t="shared" si="1"/>
        <v>41841.321770833332</v>
      </c>
      <c r="M36" t="b">
        <v>0</v>
      </c>
      <c r="N36">
        <v>68</v>
      </c>
      <c r="O36" t="b">
        <v>1</v>
      </c>
      <c r="P36" t="s">
        <v>19</v>
      </c>
      <c r="Q36" s="7">
        <f t="shared" si="2"/>
        <v>130.46153846153845</v>
      </c>
      <c r="R36" s="9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96</v>
      </c>
      <c r="C37" s="3" t="s">
        <v>97</v>
      </c>
      <c r="D37">
        <v>1000</v>
      </c>
      <c r="E37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s="15">
        <f t="shared" si="0"/>
        <v>42122</v>
      </c>
      <c r="L37" s="15">
        <f t="shared" si="1"/>
        <v>42098.291828703703</v>
      </c>
      <c r="M37" t="b">
        <v>0</v>
      </c>
      <c r="N37">
        <v>28</v>
      </c>
      <c r="O37" t="b">
        <v>1</v>
      </c>
      <c r="P37" t="s">
        <v>19</v>
      </c>
      <c r="Q37" s="7">
        <f t="shared" si="2"/>
        <v>166.5</v>
      </c>
      <c r="R37" s="9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98</v>
      </c>
      <c r="C38" s="3" t="s">
        <v>99</v>
      </c>
      <c r="D38">
        <v>6000</v>
      </c>
      <c r="E38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s="15">
        <f t="shared" si="0"/>
        <v>42098.265335648146</v>
      </c>
      <c r="L38" s="15">
        <f t="shared" si="1"/>
        <v>42068.307002314818</v>
      </c>
      <c r="M38" t="b">
        <v>0</v>
      </c>
      <c r="N38">
        <v>44</v>
      </c>
      <c r="O38" t="b">
        <v>1</v>
      </c>
      <c r="P38" t="s">
        <v>19</v>
      </c>
      <c r="Q38" s="7">
        <f t="shared" si="2"/>
        <v>142.15</v>
      </c>
      <c r="R38" s="9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100</v>
      </c>
      <c r="C39" s="3" t="s">
        <v>101</v>
      </c>
      <c r="D39">
        <v>22000</v>
      </c>
      <c r="E39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s="15">
        <f t="shared" si="0"/>
        <v>42062.693043981482</v>
      </c>
      <c r="L39" s="15">
        <f t="shared" si="1"/>
        <v>42032.693043981482</v>
      </c>
      <c r="M39" t="b">
        <v>0</v>
      </c>
      <c r="N39">
        <v>253</v>
      </c>
      <c r="O39" t="b">
        <v>1</v>
      </c>
      <c r="P39" t="s">
        <v>19</v>
      </c>
      <c r="Q39" s="7">
        <f t="shared" si="2"/>
        <v>183.44090909090909</v>
      </c>
      <c r="R39" s="9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102</v>
      </c>
      <c r="C40" s="3" t="s">
        <v>103</v>
      </c>
      <c r="D40">
        <v>2500</v>
      </c>
      <c r="E40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s="15">
        <f t="shared" si="0"/>
        <v>41405.057222222225</v>
      </c>
      <c r="L40" s="15">
        <f t="shared" si="1"/>
        <v>41375.057222222225</v>
      </c>
      <c r="M40" t="b">
        <v>0</v>
      </c>
      <c r="N40">
        <v>66</v>
      </c>
      <c r="O40" t="b">
        <v>1</v>
      </c>
      <c r="P40" t="s">
        <v>19</v>
      </c>
      <c r="Q40" s="7">
        <f t="shared" si="2"/>
        <v>110.04</v>
      </c>
      <c r="R40" s="9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104</v>
      </c>
      <c r="C41" s="3" t="s">
        <v>105</v>
      </c>
      <c r="D41">
        <v>25000</v>
      </c>
      <c r="E41">
        <v>32745</v>
      </c>
      <c r="F41" t="s">
        <v>16</v>
      </c>
      <c r="G41" t="s">
        <v>24</v>
      </c>
      <c r="H41" t="s">
        <v>25</v>
      </c>
      <c r="I41">
        <v>1401058740</v>
      </c>
      <c r="J41">
        <v>1398388068</v>
      </c>
      <c r="K41" s="15">
        <f t="shared" si="0"/>
        <v>41784.957638888889</v>
      </c>
      <c r="L41" s="15">
        <f t="shared" si="1"/>
        <v>41754.047083333331</v>
      </c>
      <c r="M41" t="b">
        <v>0</v>
      </c>
      <c r="N41">
        <v>217</v>
      </c>
      <c r="O41" t="b">
        <v>1</v>
      </c>
      <c r="P41" t="s">
        <v>19</v>
      </c>
      <c r="Q41" s="7">
        <f t="shared" si="2"/>
        <v>130.98000000000002</v>
      </c>
      <c r="R41" s="9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106</v>
      </c>
      <c r="C42" s="3" t="s">
        <v>107</v>
      </c>
      <c r="D42">
        <v>2000</v>
      </c>
      <c r="E42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s="15">
        <f t="shared" si="0"/>
        <v>41809.166666666664</v>
      </c>
      <c r="L42" s="15">
        <f t="shared" si="1"/>
        <v>41789.21398148148</v>
      </c>
      <c r="M42" t="b">
        <v>0</v>
      </c>
      <c r="N42">
        <v>16</v>
      </c>
      <c r="O42" t="b">
        <v>1</v>
      </c>
      <c r="P42" t="s">
        <v>19</v>
      </c>
      <c r="Q42" s="7">
        <f t="shared" si="2"/>
        <v>101.35000000000001</v>
      </c>
      <c r="R42" s="9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108</v>
      </c>
      <c r="C43" s="3" t="s">
        <v>109</v>
      </c>
      <c r="D43">
        <v>2000</v>
      </c>
      <c r="E43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s="15">
        <f t="shared" si="0"/>
        <v>41917.568912037037</v>
      </c>
      <c r="L43" s="15">
        <f t="shared" si="1"/>
        <v>41887.568912037037</v>
      </c>
      <c r="M43" t="b">
        <v>0</v>
      </c>
      <c r="N43">
        <v>19</v>
      </c>
      <c r="O43" t="b">
        <v>1</v>
      </c>
      <c r="P43" t="s">
        <v>19</v>
      </c>
      <c r="Q43" s="7">
        <f t="shared" si="2"/>
        <v>100</v>
      </c>
      <c r="R43" s="9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110</v>
      </c>
      <c r="C44" s="3" t="s">
        <v>111</v>
      </c>
      <c r="D44">
        <v>14000</v>
      </c>
      <c r="E44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s="15">
        <f t="shared" si="0"/>
        <v>42001.639189814814</v>
      </c>
      <c r="L44" s="15">
        <f t="shared" si="1"/>
        <v>41971.639189814814</v>
      </c>
      <c r="M44" t="b">
        <v>0</v>
      </c>
      <c r="N44">
        <v>169</v>
      </c>
      <c r="O44" t="b">
        <v>1</v>
      </c>
      <c r="P44" t="s">
        <v>19</v>
      </c>
      <c r="Q44" s="7">
        <f t="shared" si="2"/>
        <v>141.85714285714286</v>
      </c>
      <c r="R44" s="9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112</v>
      </c>
      <c r="C45" s="3" t="s">
        <v>113</v>
      </c>
      <c r="D45">
        <v>10000</v>
      </c>
      <c r="E45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s="15">
        <f t="shared" si="0"/>
        <v>41833</v>
      </c>
      <c r="L45" s="15">
        <f t="shared" si="1"/>
        <v>41802.790347222224</v>
      </c>
      <c r="M45" t="b">
        <v>0</v>
      </c>
      <c r="N45">
        <v>263</v>
      </c>
      <c r="O45" t="b">
        <v>1</v>
      </c>
      <c r="P45" t="s">
        <v>19</v>
      </c>
      <c r="Q45" s="7">
        <f t="shared" si="2"/>
        <v>308.65999999999997</v>
      </c>
      <c r="R45" s="9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114</v>
      </c>
      <c r="C46" s="3" t="s">
        <v>115</v>
      </c>
      <c r="D46">
        <v>2000</v>
      </c>
      <c r="E46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s="15">
        <f t="shared" si="0"/>
        <v>41919.098807870367</v>
      </c>
      <c r="L46" s="15">
        <f t="shared" si="1"/>
        <v>41874.098807870367</v>
      </c>
      <c r="M46" t="b">
        <v>0</v>
      </c>
      <c r="N46">
        <v>15</v>
      </c>
      <c r="O46" t="b">
        <v>1</v>
      </c>
      <c r="P46" t="s">
        <v>19</v>
      </c>
      <c r="Q46" s="7">
        <f t="shared" si="2"/>
        <v>100</v>
      </c>
      <c r="R46" s="9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116</v>
      </c>
      <c r="C47" s="3" t="s">
        <v>117</v>
      </c>
      <c r="D47">
        <v>5000</v>
      </c>
      <c r="E47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s="15">
        <f t="shared" si="0"/>
        <v>42487.623923611114</v>
      </c>
      <c r="L47" s="15">
        <f t="shared" si="1"/>
        <v>42457.623923611114</v>
      </c>
      <c r="M47" t="b">
        <v>0</v>
      </c>
      <c r="N47">
        <v>61</v>
      </c>
      <c r="O47" t="b">
        <v>1</v>
      </c>
      <c r="P47" t="s">
        <v>19</v>
      </c>
      <c r="Q47" s="7">
        <f t="shared" si="2"/>
        <v>120</v>
      </c>
      <c r="R47" s="9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118</v>
      </c>
      <c r="C48" s="3" t="s">
        <v>119</v>
      </c>
      <c r="D48">
        <v>8400</v>
      </c>
      <c r="E48">
        <v>8750</v>
      </c>
      <c r="F48" t="s">
        <v>16</v>
      </c>
      <c r="G48" t="s">
        <v>50</v>
      </c>
      <c r="H48" t="s">
        <v>51</v>
      </c>
      <c r="I48">
        <v>1450220974</v>
      </c>
      <c r="J48">
        <v>1447628974</v>
      </c>
      <c r="K48" s="15">
        <f t="shared" si="0"/>
        <v>42353.96497685185</v>
      </c>
      <c r="L48" s="15">
        <f t="shared" si="1"/>
        <v>42323.96497685185</v>
      </c>
      <c r="M48" t="b">
        <v>0</v>
      </c>
      <c r="N48">
        <v>45</v>
      </c>
      <c r="O48" t="b">
        <v>1</v>
      </c>
      <c r="P48" t="s">
        <v>19</v>
      </c>
      <c r="Q48" s="7">
        <f t="shared" si="2"/>
        <v>104.16666666666667</v>
      </c>
      <c r="R48" s="9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120</v>
      </c>
      <c r="C49" s="3" t="s">
        <v>121</v>
      </c>
      <c r="D49">
        <v>5000</v>
      </c>
      <c r="E49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s="15">
        <f t="shared" si="0"/>
        <v>41992.861192129625</v>
      </c>
      <c r="L49" s="15">
        <f t="shared" si="1"/>
        <v>41932.819525462961</v>
      </c>
      <c r="M49" t="b">
        <v>0</v>
      </c>
      <c r="N49">
        <v>70</v>
      </c>
      <c r="O49" t="b">
        <v>1</v>
      </c>
      <c r="P49" t="s">
        <v>19</v>
      </c>
      <c r="Q49" s="7">
        <f t="shared" si="2"/>
        <v>107.61100000000002</v>
      </c>
      <c r="R49" s="9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122</v>
      </c>
      <c r="C50" s="3" t="s">
        <v>123</v>
      </c>
      <c r="D50">
        <v>2000</v>
      </c>
      <c r="E50">
        <v>2159</v>
      </c>
      <c r="F50" t="s">
        <v>16</v>
      </c>
      <c r="G50" t="s">
        <v>24</v>
      </c>
      <c r="H50" t="s">
        <v>25</v>
      </c>
      <c r="I50">
        <v>1425211200</v>
      </c>
      <c r="J50">
        <v>1422534260</v>
      </c>
      <c r="K50" s="15">
        <f t="shared" si="0"/>
        <v>42064.5</v>
      </c>
      <c r="L50" s="15">
        <f t="shared" si="1"/>
        <v>42033.516898148147</v>
      </c>
      <c r="M50" t="b">
        <v>0</v>
      </c>
      <c r="N50">
        <v>38</v>
      </c>
      <c r="O50" t="b">
        <v>1</v>
      </c>
      <c r="P50" t="s">
        <v>19</v>
      </c>
      <c r="Q50" s="7">
        <f t="shared" si="2"/>
        <v>107.94999999999999</v>
      </c>
      <c r="R50" s="9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124</v>
      </c>
      <c r="C51" s="3" t="s">
        <v>125</v>
      </c>
      <c r="D51">
        <v>12000</v>
      </c>
      <c r="E51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s="15">
        <f t="shared" si="0"/>
        <v>42301.176446759258</v>
      </c>
      <c r="L51" s="15">
        <f t="shared" si="1"/>
        <v>42271.176446759258</v>
      </c>
      <c r="M51" t="b">
        <v>0</v>
      </c>
      <c r="N51">
        <v>87</v>
      </c>
      <c r="O51" t="b">
        <v>1</v>
      </c>
      <c r="P51" t="s">
        <v>19</v>
      </c>
      <c r="Q51" s="7">
        <f t="shared" si="2"/>
        <v>100</v>
      </c>
      <c r="R51" s="9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126</v>
      </c>
      <c r="C52" s="3" t="s">
        <v>127</v>
      </c>
      <c r="D52">
        <v>600</v>
      </c>
      <c r="E52">
        <v>600</v>
      </c>
      <c r="F52" t="s">
        <v>16</v>
      </c>
      <c r="G52" t="s">
        <v>24</v>
      </c>
      <c r="H52" t="s">
        <v>25</v>
      </c>
      <c r="I52">
        <v>1422637200</v>
      </c>
      <c r="J52">
        <v>1419271458</v>
      </c>
      <c r="K52" s="15">
        <f t="shared" si="0"/>
        <v>42034.708333333328</v>
      </c>
      <c r="L52" s="15">
        <f t="shared" si="1"/>
        <v>41995.752986111111</v>
      </c>
      <c r="M52" t="b">
        <v>0</v>
      </c>
      <c r="N52">
        <v>22</v>
      </c>
      <c r="O52" t="b">
        <v>1</v>
      </c>
      <c r="P52" t="s">
        <v>19</v>
      </c>
      <c r="Q52" s="7">
        <f t="shared" si="2"/>
        <v>100</v>
      </c>
      <c r="R52" s="9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128</v>
      </c>
      <c r="C53" s="3" t="s">
        <v>129</v>
      </c>
      <c r="D53">
        <v>11000</v>
      </c>
      <c r="E53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s="15">
        <f t="shared" si="0"/>
        <v>42226.928668981476</v>
      </c>
      <c r="L53" s="15">
        <f t="shared" si="1"/>
        <v>42196.928668981476</v>
      </c>
      <c r="M53" t="b">
        <v>0</v>
      </c>
      <c r="N53">
        <v>119</v>
      </c>
      <c r="O53" t="b">
        <v>1</v>
      </c>
      <c r="P53" t="s">
        <v>19</v>
      </c>
      <c r="Q53" s="7">
        <f t="shared" si="2"/>
        <v>128.0181818181818</v>
      </c>
      <c r="R53" s="9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130</v>
      </c>
      <c r="C54" s="3" t="s">
        <v>131</v>
      </c>
      <c r="D54">
        <v>10000</v>
      </c>
      <c r="E54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s="15">
        <f t="shared" si="0"/>
        <v>41837.701921296299</v>
      </c>
      <c r="L54" s="15">
        <f t="shared" si="1"/>
        <v>41807.701921296299</v>
      </c>
      <c r="M54" t="b">
        <v>0</v>
      </c>
      <c r="N54">
        <v>52</v>
      </c>
      <c r="O54" t="b">
        <v>1</v>
      </c>
      <c r="P54" t="s">
        <v>19</v>
      </c>
      <c r="Q54" s="7">
        <f t="shared" si="2"/>
        <v>116.21</v>
      </c>
      <c r="R54" s="9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132</v>
      </c>
      <c r="C55" s="3" t="s">
        <v>133</v>
      </c>
      <c r="D55">
        <v>3000</v>
      </c>
      <c r="E55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s="15">
        <f t="shared" si="0"/>
        <v>41733.916666666664</v>
      </c>
      <c r="L55" s="15">
        <f t="shared" si="1"/>
        <v>41719.549131944441</v>
      </c>
      <c r="M55" t="b">
        <v>0</v>
      </c>
      <c r="N55">
        <v>117</v>
      </c>
      <c r="O55" t="b">
        <v>1</v>
      </c>
      <c r="P55" t="s">
        <v>19</v>
      </c>
      <c r="Q55" s="7">
        <f t="shared" si="2"/>
        <v>109.63333333333334</v>
      </c>
      <c r="R55" s="9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134</v>
      </c>
      <c r="C56" s="3" t="s">
        <v>135</v>
      </c>
      <c r="D56">
        <v>10000</v>
      </c>
      <c r="E56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s="15">
        <f t="shared" si="0"/>
        <v>42363.713206018518</v>
      </c>
      <c r="L56" s="15">
        <f t="shared" si="1"/>
        <v>42333.713206018518</v>
      </c>
      <c r="M56" t="b">
        <v>0</v>
      </c>
      <c r="N56">
        <v>52</v>
      </c>
      <c r="O56" t="b">
        <v>1</v>
      </c>
      <c r="P56" t="s">
        <v>19</v>
      </c>
      <c r="Q56" s="7">
        <f t="shared" si="2"/>
        <v>101</v>
      </c>
      <c r="R56" s="9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136</v>
      </c>
      <c r="C57" s="3" t="s">
        <v>137</v>
      </c>
      <c r="D57">
        <v>8600</v>
      </c>
      <c r="E57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s="15">
        <f t="shared" si="0"/>
        <v>42517.968935185185</v>
      </c>
      <c r="L57" s="15">
        <f t="shared" si="1"/>
        <v>42496.968935185185</v>
      </c>
      <c r="M57" t="b">
        <v>0</v>
      </c>
      <c r="N57">
        <v>86</v>
      </c>
      <c r="O57" t="b">
        <v>1</v>
      </c>
      <c r="P57" t="s">
        <v>19</v>
      </c>
      <c r="Q57" s="7">
        <f t="shared" si="2"/>
        <v>128.95348837209301</v>
      </c>
      <c r="R57" s="9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138</v>
      </c>
      <c r="C58" s="3" t="s">
        <v>139</v>
      </c>
      <c r="D58">
        <v>8000</v>
      </c>
      <c r="E58">
        <v>8581</v>
      </c>
      <c r="F58" t="s">
        <v>16</v>
      </c>
      <c r="G58" t="s">
        <v>24</v>
      </c>
      <c r="H58" t="s">
        <v>25</v>
      </c>
      <c r="I58">
        <v>1433779200</v>
      </c>
      <c r="J58">
        <v>1432559424</v>
      </c>
      <c r="K58" s="15">
        <f t="shared" si="0"/>
        <v>42163.666666666672</v>
      </c>
      <c r="L58" s="15">
        <f t="shared" si="1"/>
        <v>42149.548888888894</v>
      </c>
      <c r="M58" t="b">
        <v>0</v>
      </c>
      <c r="N58">
        <v>174</v>
      </c>
      <c r="O58" t="b">
        <v>1</v>
      </c>
      <c r="P58" t="s">
        <v>19</v>
      </c>
      <c r="Q58" s="7">
        <f t="shared" si="2"/>
        <v>107.26249999999999</v>
      </c>
      <c r="R58" s="9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140</v>
      </c>
      <c r="C59" s="3" t="s">
        <v>141</v>
      </c>
      <c r="D59">
        <v>15000</v>
      </c>
      <c r="E59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s="15">
        <f t="shared" si="0"/>
        <v>42119.83289351852</v>
      </c>
      <c r="L59" s="15">
        <f t="shared" si="1"/>
        <v>42089.83289351852</v>
      </c>
      <c r="M59" t="b">
        <v>0</v>
      </c>
      <c r="N59">
        <v>69</v>
      </c>
      <c r="O59" t="b">
        <v>1</v>
      </c>
      <c r="P59" t="s">
        <v>19</v>
      </c>
      <c r="Q59" s="7">
        <f t="shared" si="2"/>
        <v>101.89999999999999</v>
      </c>
      <c r="R59" s="9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142</v>
      </c>
      <c r="C60" s="3" t="s">
        <v>143</v>
      </c>
      <c r="D60">
        <v>10000</v>
      </c>
      <c r="E60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s="15">
        <f t="shared" si="0"/>
        <v>41962.786712962959</v>
      </c>
      <c r="L60" s="15">
        <f t="shared" si="1"/>
        <v>41932.745046296295</v>
      </c>
      <c r="M60" t="b">
        <v>0</v>
      </c>
      <c r="N60">
        <v>75</v>
      </c>
      <c r="O60" t="b">
        <v>1</v>
      </c>
      <c r="P60" t="s">
        <v>19</v>
      </c>
      <c r="Q60" s="7">
        <f t="shared" si="2"/>
        <v>102.91</v>
      </c>
      <c r="R60" s="9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144</v>
      </c>
      <c r="C61" s="3" t="s">
        <v>145</v>
      </c>
      <c r="D61">
        <v>20000</v>
      </c>
      <c r="E61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s="15">
        <f t="shared" si="0"/>
        <v>42261.875</v>
      </c>
      <c r="L61" s="15">
        <f t="shared" si="1"/>
        <v>42230.235833333332</v>
      </c>
      <c r="M61" t="b">
        <v>0</v>
      </c>
      <c r="N61">
        <v>33</v>
      </c>
      <c r="O61" t="b">
        <v>1</v>
      </c>
      <c r="P61" t="s">
        <v>19</v>
      </c>
      <c r="Q61" s="7">
        <f t="shared" si="2"/>
        <v>100.12570000000001</v>
      </c>
      <c r="R61" s="9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146</v>
      </c>
      <c r="C62" s="3" t="s">
        <v>147</v>
      </c>
      <c r="D62">
        <v>4500</v>
      </c>
      <c r="E62">
        <v>4648.33</v>
      </c>
      <c r="F62" t="s">
        <v>16</v>
      </c>
      <c r="G62" t="s">
        <v>24</v>
      </c>
      <c r="H62" t="s">
        <v>25</v>
      </c>
      <c r="I62">
        <v>1395532800</v>
      </c>
      <c r="J62">
        <v>1393882717</v>
      </c>
      <c r="K62" s="15">
        <f t="shared" si="0"/>
        <v>41721</v>
      </c>
      <c r="L62" s="15">
        <f t="shared" si="1"/>
        <v>41701.901817129634</v>
      </c>
      <c r="M62" t="b">
        <v>0</v>
      </c>
      <c r="N62">
        <v>108</v>
      </c>
      <c r="O62" t="b">
        <v>1</v>
      </c>
      <c r="P62" t="s">
        <v>148</v>
      </c>
      <c r="Q62" s="7">
        <f t="shared" si="2"/>
        <v>103.29622222222221</v>
      </c>
      <c r="R62" s="9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149</v>
      </c>
      <c r="C63" s="3" t="s">
        <v>150</v>
      </c>
      <c r="D63">
        <v>5000</v>
      </c>
      <c r="E63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s="15">
        <f t="shared" si="0"/>
        <v>41431.814317129625</v>
      </c>
      <c r="L63" s="15">
        <f t="shared" si="1"/>
        <v>41409.814317129625</v>
      </c>
      <c r="M63" t="b">
        <v>0</v>
      </c>
      <c r="N63">
        <v>23</v>
      </c>
      <c r="O63" t="b">
        <v>1</v>
      </c>
      <c r="P63" t="s">
        <v>148</v>
      </c>
      <c r="Q63" s="7">
        <f t="shared" si="2"/>
        <v>148.30000000000001</v>
      </c>
      <c r="R63" s="9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151</v>
      </c>
      <c r="C64" s="3" t="s">
        <v>152</v>
      </c>
      <c r="D64">
        <v>3000</v>
      </c>
      <c r="E64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s="15">
        <f t="shared" si="0"/>
        <v>41336.799513888887</v>
      </c>
      <c r="L64" s="15">
        <f t="shared" si="1"/>
        <v>41311.799513888887</v>
      </c>
      <c r="M64" t="b">
        <v>0</v>
      </c>
      <c r="N64">
        <v>48</v>
      </c>
      <c r="O64" t="b">
        <v>1</v>
      </c>
      <c r="P64" t="s">
        <v>148</v>
      </c>
      <c r="Q64" s="7">
        <f t="shared" si="2"/>
        <v>154.73333333333332</v>
      </c>
      <c r="R64" s="9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153</v>
      </c>
      <c r="C65" s="3" t="s">
        <v>154</v>
      </c>
      <c r="D65">
        <v>2000</v>
      </c>
      <c r="E65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s="15">
        <f t="shared" si="0"/>
        <v>41636.207638888889</v>
      </c>
      <c r="L65" s="15">
        <f t="shared" si="1"/>
        <v>41612.912187499998</v>
      </c>
      <c r="M65" t="b">
        <v>0</v>
      </c>
      <c r="N65">
        <v>64</v>
      </c>
      <c r="O65" t="b">
        <v>1</v>
      </c>
      <c r="P65" t="s">
        <v>148</v>
      </c>
      <c r="Q65" s="7">
        <f t="shared" si="2"/>
        <v>113.51849999999999</v>
      </c>
      <c r="R65" s="9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155</v>
      </c>
      <c r="C66" s="3" t="s">
        <v>156</v>
      </c>
      <c r="D66">
        <v>1200</v>
      </c>
      <c r="E66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s="15">
        <f t="shared" si="0"/>
        <v>41463.01829861111</v>
      </c>
      <c r="L66" s="15">
        <f t="shared" si="1"/>
        <v>41433.01829861111</v>
      </c>
      <c r="M66" t="b">
        <v>0</v>
      </c>
      <c r="N66">
        <v>24</v>
      </c>
      <c r="O66" t="b">
        <v>1</v>
      </c>
      <c r="P66" t="s">
        <v>148</v>
      </c>
      <c r="Q66" s="7">
        <f t="shared" si="2"/>
        <v>173.33333333333334</v>
      </c>
      <c r="R66" s="9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157</v>
      </c>
      <c r="C67" s="3" t="s">
        <v>158</v>
      </c>
      <c r="D67">
        <v>7000</v>
      </c>
      <c r="E67">
        <v>7527</v>
      </c>
      <c r="F67" t="s">
        <v>16</v>
      </c>
      <c r="G67" t="s">
        <v>159</v>
      </c>
      <c r="H67" t="s">
        <v>160</v>
      </c>
      <c r="I67">
        <v>1407736740</v>
      </c>
      <c r="J67">
        <v>1405453354</v>
      </c>
      <c r="K67" s="15">
        <f t="shared" ref="K67:K130" si="6">(I67/86400)+DATE(1970,1,1)</f>
        <v>41862.249305555553</v>
      </c>
      <c r="L67" s="15">
        <f t="shared" ref="L67:L130" si="7">(J67/86400)+DATE(1970,1,1)</f>
        <v>41835.821226851855</v>
      </c>
      <c r="M67" t="b">
        <v>0</v>
      </c>
      <c r="N67">
        <v>57</v>
      </c>
      <c r="O67" t="b">
        <v>1</v>
      </c>
      <c r="P67" t="s">
        <v>148</v>
      </c>
      <c r="Q67" s="7">
        <f t="shared" ref="Q67:Q130" si="8">(E67/D67)*100</f>
        <v>107.52857142857141</v>
      </c>
      <c r="R67" s="9">
        <f t="shared" ref="R67:R130" si="9">E67/N67</f>
        <v>132.05263157894737</v>
      </c>
      <c r="S67" t="str">
        <f t="shared" ref="S67:S130" si="10">LEFT(P67,FIND("/",P67)-1)</f>
        <v>film &amp; video</v>
      </c>
      <c r="T67" t="str">
        <f t="shared" ref="T67:T130" si="11">REPLACE(P67,1,FIND("/",P67),"")</f>
        <v>shorts</v>
      </c>
    </row>
    <row r="68" spans="1:20" ht="32" x14ac:dyDescent="0.2">
      <c r="A68">
        <v>66</v>
      </c>
      <c r="B68" s="3" t="s">
        <v>161</v>
      </c>
      <c r="C68" s="3" t="s">
        <v>162</v>
      </c>
      <c r="D68">
        <v>2000</v>
      </c>
      <c r="E68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s="15">
        <f t="shared" si="6"/>
        <v>42569.849768518514</v>
      </c>
      <c r="L68" s="15">
        <f t="shared" si="7"/>
        <v>42539.849768518514</v>
      </c>
      <c r="M68" t="b">
        <v>0</v>
      </c>
      <c r="N68">
        <v>26</v>
      </c>
      <c r="O68" t="b">
        <v>1</v>
      </c>
      <c r="P68" t="s">
        <v>148</v>
      </c>
      <c r="Q68" s="7">
        <f t="shared" si="8"/>
        <v>118.6</v>
      </c>
      <c r="R68" s="9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163</v>
      </c>
      <c r="C69" s="3" t="s">
        <v>164</v>
      </c>
      <c r="D69">
        <v>2000</v>
      </c>
      <c r="E69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s="15">
        <f t="shared" si="6"/>
        <v>41105.583379629628</v>
      </c>
      <c r="L69" s="15">
        <f t="shared" si="7"/>
        <v>41075.583379629628</v>
      </c>
      <c r="M69" t="b">
        <v>0</v>
      </c>
      <c r="N69">
        <v>20</v>
      </c>
      <c r="O69" t="b">
        <v>1</v>
      </c>
      <c r="P69" t="s">
        <v>148</v>
      </c>
      <c r="Q69" s="7">
        <f t="shared" si="8"/>
        <v>116.25000000000001</v>
      </c>
      <c r="R69" s="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165</v>
      </c>
      <c r="C70" s="3" t="s">
        <v>166</v>
      </c>
      <c r="D70">
        <v>600</v>
      </c>
      <c r="E70">
        <v>763</v>
      </c>
      <c r="F70" t="s">
        <v>16</v>
      </c>
      <c r="G70" t="s">
        <v>24</v>
      </c>
      <c r="H70" t="s">
        <v>25</v>
      </c>
      <c r="I70">
        <v>1393162791</v>
      </c>
      <c r="J70">
        <v>1390570791</v>
      </c>
      <c r="K70" s="15">
        <f t="shared" si="6"/>
        <v>41693.569340277776</v>
      </c>
      <c r="L70" s="15">
        <f t="shared" si="7"/>
        <v>41663.569340277776</v>
      </c>
      <c r="M70" t="b">
        <v>0</v>
      </c>
      <c r="N70">
        <v>36</v>
      </c>
      <c r="O70" t="b">
        <v>1</v>
      </c>
      <c r="P70" t="s">
        <v>148</v>
      </c>
      <c r="Q70" s="7">
        <f t="shared" si="8"/>
        <v>127.16666666666667</v>
      </c>
      <c r="R70" s="9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167</v>
      </c>
      <c r="C71" s="3" t="s">
        <v>168</v>
      </c>
      <c r="D71">
        <v>10000</v>
      </c>
      <c r="E71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s="15">
        <f t="shared" si="6"/>
        <v>40818.290972222225</v>
      </c>
      <c r="L71" s="15">
        <f t="shared" si="7"/>
        <v>40786.187789351854</v>
      </c>
      <c r="M71" t="b">
        <v>0</v>
      </c>
      <c r="N71">
        <v>178</v>
      </c>
      <c r="O71" t="b">
        <v>1</v>
      </c>
      <c r="P71" t="s">
        <v>148</v>
      </c>
      <c r="Q71" s="7">
        <f t="shared" si="8"/>
        <v>110.9423</v>
      </c>
      <c r="R71" s="9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169</v>
      </c>
      <c r="C72" s="3" t="s">
        <v>170</v>
      </c>
      <c r="D72">
        <v>500</v>
      </c>
      <c r="E72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s="15">
        <f t="shared" si="6"/>
        <v>40790.896354166667</v>
      </c>
      <c r="L72" s="15">
        <f t="shared" si="7"/>
        <v>40730.896354166667</v>
      </c>
      <c r="M72" t="b">
        <v>0</v>
      </c>
      <c r="N72">
        <v>17</v>
      </c>
      <c r="O72" t="b">
        <v>1</v>
      </c>
      <c r="P72" t="s">
        <v>148</v>
      </c>
      <c r="Q72" s="7">
        <f t="shared" si="8"/>
        <v>127.2</v>
      </c>
      <c r="R72" s="9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171</v>
      </c>
      <c r="C73" s="3" t="s">
        <v>172</v>
      </c>
      <c r="D73">
        <v>1800</v>
      </c>
      <c r="E73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s="15">
        <f t="shared" si="6"/>
        <v>41057.271493055552</v>
      </c>
      <c r="L73" s="15">
        <f t="shared" si="7"/>
        <v>40997.271493055552</v>
      </c>
      <c r="M73" t="b">
        <v>0</v>
      </c>
      <c r="N73">
        <v>32</v>
      </c>
      <c r="O73" t="b">
        <v>1</v>
      </c>
      <c r="P73" t="s">
        <v>148</v>
      </c>
      <c r="Q73" s="7">
        <f t="shared" si="8"/>
        <v>123.94444444444443</v>
      </c>
      <c r="R73" s="9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173</v>
      </c>
      <c r="C74" s="3" t="s">
        <v>174</v>
      </c>
      <c r="D74">
        <v>2200</v>
      </c>
      <c r="E74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s="15">
        <f t="shared" si="6"/>
        <v>41228</v>
      </c>
      <c r="L74" s="15">
        <f t="shared" si="7"/>
        <v>41208.010196759264</v>
      </c>
      <c r="M74" t="b">
        <v>0</v>
      </c>
      <c r="N74">
        <v>41</v>
      </c>
      <c r="O74" t="b">
        <v>1</v>
      </c>
      <c r="P74" t="s">
        <v>148</v>
      </c>
      <c r="Q74" s="7">
        <f t="shared" si="8"/>
        <v>108.40909090909091</v>
      </c>
      <c r="R74" s="9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175</v>
      </c>
      <c r="C75" s="3" t="s">
        <v>176</v>
      </c>
      <c r="D75">
        <v>900</v>
      </c>
      <c r="E75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s="15">
        <f t="shared" si="6"/>
        <v>40666.165972222225</v>
      </c>
      <c r="L75" s="15">
        <f t="shared" si="7"/>
        <v>40587.75675925926</v>
      </c>
      <c r="M75" t="b">
        <v>0</v>
      </c>
      <c r="N75">
        <v>18</v>
      </c>
      <c r="O75" t="b">
        <v>1</v>
      </c>
      <c r="P75" t="s">
        <v>148</v>
      </c>
      <c r="Q75" s="7">
        <f t="shared" si="8"/>
        <v>100</v>
      </c>
      <c r="R75" s="9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177</v>
      </c>
      <c r="C76" s="3" t="s">
        <v>178</v>
      </c>
      <c r="D76">
        <v>500</v>
      </c>
      <c r="E76">
        <v>564.66</v>
      </c>
      <c r="F76" t="s">
        <v>16</v>
      </c>
      <c r="G76" t="s">
        <v>179</v>
      </c>
      <c r="H76" t="s">
        <v>55</v>
      </c>
      <c r="I76">
        <v>1453376495</v>
      </c>
      <c r="J76">
        <v>1450784495</v>
      </c>
      <c r="K76" s="15">
        <f t="shared" si="6"/>
        <v>42390.487210648149</v>
      </c>
      <c r="L76" s="15">
        <f t="shared" si="7"/>
        <v>42360.487210648149</v>
      </c>
      <c r="M76" t="b">
        <v>0</v>
      </c>
      <c r="N76">
        <v>29</v>
      </c>
      <c r="O76" t="b">
        <v>1</v>
      </c>
      <c r="P76" t="s">
        <v>148</v>
      </c>
      <c r="Q76" s="7">
        <f t="shared" si="8"/>
        <v>112.93199999999999</v>
      </c>
      <c r="R76" s="9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180</v>
      </c>
      <c r="C77" s="3" t="s">
        <v>181</v>
      </c>
      <c r="D77">
        <v>3500</v>
      </c>
      <c r="E77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s="15">
        <f t="shared" si="6"/>
        <v>41387.209166666667</v>
      </c>
      <c r="L77" s="15">
        <f t="shared" si="7"/>
        <v>41357.209166666667</v>
      </c>
      <c r="M77" t="b">
        <v>0</v>
      </c>
      <c r="N77">
        <v>47</v>
      </c>
      <c r="O77" t="b">
        <v>1</v>
      </c>
      <c r="P77" t="s">
        <v>148</v>
      </c>
      <c r="Q77" s="7">
        <f t="shared" si="8"/>
        <v>115.42857142857143</v>
      </c>
      <c r="R77" s="9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182</v>
      </c>
      <c r="C78" s="3" t="s">
        <v>183</v>
      </c>
      <c r="D78">
        <v>300</v>
      </c>
      <c r="E78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s="15">
        <f t="shared" si="6"/>
        <v>40904.733310185184</v>
      </c>
      <c r="L78" s="15">
        <f t="shared" si="7"/>
        <v>40844.691643518519</v>
      </c>
      <c r="M78" t="b">
        <v>0</v>
      </c>
      <c r="N78">
        <v>15</v>
      </c>
      <c r="O78" t="b">
        <v>1</v>
      </c>
      <c r="P78" t="s">
        <v>148</v>
      </c>
      <c r="Q78" s="7">
        <f t="shared" si="8"/>
        <v>153.33333333333334</v>
      </c>
      <c r="R78" s="9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184</v>
      </c>
      <c r="C79" s="3" t="s">
        <v>185</v>
      </c>
      <c r="D79">
        <v>400</v>
      </c>
      <c r="E79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s="15">
        <f t="shared" si="6"/>
        <v>41050.124305555553</v>
      </c>
      <c r="L79" s="15">
        <f t="shared" si="7"/>
        <v>40997.144872685181</v>
      </c>
      <c r="M79" t="b">
        <v>0</v>
      </c>
      <c r="N79">
        <v>26</v>
      </c>
      <c r="O79" t="b">
        <v>1</v>
      </c>
      <c r="P79" t="s">
        <v>148</v>
      </c>
      <c r="Q79" s="7">
        <f t="shared" si="8"/>
        <v>392.5</v>
      </c>
      <c r="R79" s="9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186</v>
      </c>
      <c r="C80" s="3" t="s">
        <v>187</v>
      </c>
      <c r="D80">
        <v>50</v>
      </c>
      <c r="E80">
        <v>1351</v>
      </c>
      <c r="F80" t="s">
        <v>16</v>
      </c>
      <c r="G80" t="s">
        <v>179</v>
      </c>
      <c r="H80" t="s">
        <v>55</v>
      </c>
      <c r="I80">
        <v>1472751121</v>
      </c>
      <c r="J80">
        <v>1471887121</v>
      </c>
      <c r="K80" s="15">
        <f t="shared" si="6"/>
        <v>42614.730567129634</v>
      </c>
      <c r="L80" s="15">
        <f t="shared" si="7"/>
        <v>42604.730567129634</v>
      </c>
      <c r="M80" t="b">
        <v>0</v>
      </c>
      <c r="N80">
        <v>35</v>
      </c>
      <c r="O80" t="b">
        <v>1</v>
      </c>
      <c r="P80" t="s">
        <v>148</v>
      </c>
      <c r="Q80" s="7">
        <f t="shared" si="8"/>
        <v>2702</v>
      </c>
      <c r="R80" s="9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188</v>
      </c>
      <c r="C81" s="3" t="s">
        <v>189</v>
      </c>
      <c r="D81">
        <v>1300</v>
      </c>
      <c r="E81">
        <v>1651</v>
      </c>
      <c r="F81" t="s">
        <v>16</v>
      </c>
      <c r="G81" t="s">
        <v>24</v>
      </c>
      <c r="H81" t="s">
        <v>25</v>
      </c>
      <c r="I81">
        <v>1398451093</v>
      </c>
      <c r="J81">
        <v>1395859093</v>
      </c>
      <c r="K81" s="15">
        <f t="shared" si="6"/>
        <v>41754.776539351849</v>
      </c>
      <c r="L81" s="15">
        <f t="shared" si="7"/>
        <v>41724.776539351849</v>
      </c>
      <c r="M81" t="b">
        <v>0</v>
      </c>
      <c r="N81">
        <v>41</v>
      </c>
      <c r="O81" t="b">
        <v>1</v>
      </c>
      <c r="P81" t="s">
        <v>148</v>
      </c>
      <c r="Q81" s="7">
        <f t="shared" si="8"/>
        <v>127</v>
      </c>
      <c r="R81" s="9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190</v>
      </c>
      <c r="C82" s="3" t="s">
        <v>191</v>
      </c>
      <c r="D82">
        <v>12000</v>
      </c>
      <c r="E82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s="15">
        <f t="shared" si="6"/>
        <v>41618.083981481483</v>
      </c>
      <c r="L82" s="15">
        <f t="shared" si="7"/>
        <v>41583.083981481483</v>
      </c>
      <c r="M82" t="b">
        <v>0</v>
      </c>
      <c r="N82">
        <v>47</v>
      </c>
      <c r="O82" t="b">
        <v>1</v>
      </c>
      <c r="P82" t="s">
        <v>148</v>
      </c>
      <c r="Q82" s="7">
        <f t="shared" si="8"/>
        <v>107.25</v>
      </c>
      <c r="R82" s="9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192</v>
      </c>
      <c r="C83" s="3" t="s">
        <v>193</v>
      </c>
      <c r="D83">
        <v>750</v>
      </c>
      <c r="E83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s="15">
        <f t="shared" si="6"/>
        <v>41104.126388888893</v>
      </c>
      <c r="L83" s="15">
        <f t="shared" si="7"/>
        <v>41100.158877314811</v>
      </c>
      <c r="M83" t="b">
        <v>0</v>
      </c>
      <c r="N83">
        <v>28</v>
      </c>
      <c r="O83" t="b">
        <v>1</v>
      </c>
      <c r="P83" t="s">
        <v>148</v>
      </c>
      <c r="Q83" s="7">
        <f t="shared" si="8"/>
        <v>198</v>
      </c>
      <c r="R83" s="9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194</v>
      </c>
      <c r="C84" s="3" t="s">
        <v>195</v>
      </c>
      <c r="D84">
        <v>4000</v>
      </c>
      <c r="E84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s="15">
        <f t="shared" si="6"/>
        <v>40825.820150462961</v>
      </c>
      <c r="L84" s="15">
        <f t="shared" si="7"/>
        <v>40795.820150462961</v>
      </c>
      <c r="M84" t="b">
        <v>0</v>
      </c>
      <c r="N84">
        <v>100</v>
      </c>
      <c r="O84" t="b">
        <v>1</v>
      </c>
      <c r="P84" t="s">
        <v>148</v>
      </c>
      <c r="Q84" s="7">
        <f t="shared" si="8"/>
        <v>100.01249999999999</v>
      </c>
      <c r="R84" s="9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196</v>
      </c>
      <c r="C85" s="3" t="s">
        <v>197</v>
      </c>
      <c r="D85">
        <v>200</v>
      </c>
      <c r="E85">
        <v>205</v>
      </c>
      <c r="F85" t="s">
        <v>16</v>
      </c>
      <c r="G85" t="s">
        <v>24</v>
      </c>
      <c r="H85" t="s">
        <v>25</v>
      </c>
      <c r="I85">
        <v>1424604600</v>
      </c>
      <c r="J85">
        <v>1423320389</v>
      </c>
      <c r="K85" s="15">
        <f t="shared" si="6"/>
        <v>42057.479166666672</v>
      </c>
      <c r="L85" s="15">
        <f t="shared" si="7"/>
        <v>42042.615613425922</v>
      </c>
      <c r="M85" t="b">
        <v>0</v>
      </c>
      <c r="N85">
        <v>13</v>
      </c>
      <c r="O85" t="b">
        <v>1</v>
      </c>
      <c r="P85" t="s">
        <v>148</v>
      </c>
      <c r="Q85" s="7">
        <f t="shared" si="8"/>
        <v>102.49999999999999</v>
      </c>
      <c r="R85" s="9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198</v>
      </c>
      <c r="C86" s="3" t="s">
        <v>199</v>
      </c>
      <c r="D86">
        <v>500</v>
      </c>
      <c r="E86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s="15">
        <f t="shared" si="6"/>
        <v>40678.757939814815</v>
      </c>
      <c r="L86" s="15">
        <f t="shared" si="7"/>
        <v>40648.757939814815</v>
      </c>
      <c r="M86" t="b">
        <v>0</v>
      </c>
      <c r="N86">
        <v>7</v>
      </c>
      <c r="O86" t="b">
        <v>1</v>
      </c>
      <c r="P86" t="s">
        <v>148</v>
      </c>
      <c r="Q86" s="7">
        <f t="shared" si="8"/>
        <v>100</v>
      </c>
      <c r="R86" s="9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200</v>
      </c>
      <c r="C87" s="3" t="s">
        <v>201</v>
      </c>
      <c r="D87">
        <v>1200</v>
      </c>
      <c r="E87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s="15">
        <f t="shared" si="6"/>
        <v>40809.125428240739</v>
      </c>
      <c r="L87" s="15">
        <f t="shared" si="7"/>
        <v>40779.125428240739</v>
      </c>
      <c r="M87" t="b">
        <v>0</v>
      </c>
      <c r="N87">
        <v>21</v>
      </c>
      <c r="O87" t="b">
        <v>1</v>
      </c>
      <c r="P87" t="s">
        <v>148</v>
      </c>
      <c r="Q87" s="7">
        <f t="shared" si="8"/>
        <v>125.49999999999999</v>
      </c>
      <c r="R87" s="9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202</v>
      </c>
      <c r="C88" s="3" t="s">
        <v>203</v>
      </c>
      <c r="D88">
        <v>6000</v>
      </c>
      <c r="E88">
        <v>6388</v>
      </c>
      <c r="F88" t="s">
        <v>16</v>
      </c>
      <c r="G88" t="s">
        <v>179</v>
      </c>
      <c r="H88" t="s">
        <v>55</v>
      </c>
      <c r="I88">
        <v>1451226045</v>
      </c>
      <c r="J88">
        <v>1444828845</v>
      </c>
      <c r="K88" s="15">
        <f t="shared" si="6"/>
        <v>42365.59774305555</v>
      </c>
      <c r="L88" s="15">
        <f t="shared" si="7"/>
        <v>42291.556076388893</v>
      </c>
      <c r="M88" t="b">
        <v>0</v>
      </c>
      <c r="N88">
        <v>17</v>
      </c>
      <c r="O88" t="b">
        <v>1</v>
      </c>
      <c r="P88" t="s">
        <v>148</v>
      </c>
      <c r="Q88" s="7">
        <f t="shared" si="8"/>
        <v>106.46666666666667</v>
      </c>
      <c r="R88" s="9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204</v>
      </c>
      <c r="C89" s="3" t="s">
        <v>205</v>
      </c>
      <c r="D89">
        <v>2500</v>
      </c>
      <c r="E89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s="15">
        <f t="shared" si="6"/>
        <v>40332.070138888885</v>
      </c>
      <c r="L89" s="15">
        <f t="shared" si="7"/>
        <v>40322.539386574077</v>
      </c>
      <c r="M89" t="b">
        <v>0</v>
      </c>
      <c r="N89">
        <v>25</v>
      </c>
      <c r="O89" t="b">
        <v>1</v>
      </c>
      <c r="P89" t="s">
        <v>148</v>
      </c>
      <c r="Q89" s="7">
        <f t="shared" si="8"/>
        <v>104.60000000000001</v>
      </c>
      <c r="R89" s="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206</v>
      </c>
      <c r="C90" s="3" t="s">
        <v>207</v>
      </c>
      <c r="D90">
        <v>3500</v>
      </c>
      <c r="E90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s="15">
        <f t="shared" si="6"/>
        <v>41812.65892361111</v>
      </c>
      <c r="L90" s="15">
        <f t="shared" si="7"/>
        <v>41786.65892361111</v>
      </c>
      <c r="M90" t="b">
        <v>0</v>
      </c>
      <c r="N90">
        <v>60</v>
      </c>
      <c r="O90" t="b">
        <v>1</v>
      </c>
      <c r="P90" t="s">
        <v>148</v>
      </c>
      <c r="Q90" s="7">
        <f t="shared" si="8"/>
        <v>102.85714285714285</v>
      </c>
      <c r="R90" s="9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208</v>
      </c>
      <c r="C91" s="3" t="s">
        <v>209</v>
      </c>
      <c r="D91">
        <v>6000</v>
      </c>
      <c r="E91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s="15">
        <f t="shared" si="6"/>
        <v>41427.752222222218</v>
      </c>
      <c r="L91" s="15">
        <f t="shared" si="7"/>
        <v>41402.752222222218</v>
      </c>
      <c r="M91" t="b">
        <v>0</v>
      </c>
      <c r="N91">
        <v>56</v>
      </c>
      <c r="O91" t="b">
        <v>1</v>
      </c>
      <c r="P91" t="s">
        <v>148</v>
      </c>
      <c r="Q91" s="7">
        <f t="shared" si="8"/>
        <v>115.06666666666668</v>
      </c>
      <c r="R91" s="9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210</v>
      </c>
      <c r="C92" s="3" t="s">
        <v>211</v>
      </c>
      <c r="D92">
        <v>500</v>
      </c>
      <c r="E92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s="15">
        <f t="shared" si="6"/>
        <v>40736.297442129631</v>
      </c>
      <c r="L92" s="15">
        <f t="shared" si="7"/>
        <v>40706.297442129631</v>
      </c>
      <c r="M92" t="b">
        <v>0</v>
      </c>
      <c r="N92">
        <v>16</v>
      </c>
      <c r="O92" t="b">
        <v>1</v>
      </c>
      <c r="P92" t="s">
        <v>148</v>
      </c>
      <c r="Q92" s="7">
        <f t="shared" si="8"/>
        <v>100.4</v>
      </c>
      <c r="R92" s="9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212</v>
      </c>
      <c r="C93" s="3" t="s">
        <v>213</v>
      </c>
      <c r="D93">
        <v>3000</v>
      </c>
      <c r="E93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s="15">
        <f t="shared" si="6"/>
        <v>40680.402361111112</v>
      </c>
      <c r="L93" s="15">
        <f t="shared" si="7"/>
        <v>40619.402361111112</v>
      </c>
      <c r="M93" t="b">
        <v>0</v>
      </c>
      <c r="N93">
        <v>46</v>
      </c>
      <c r="O93" t="b">
        <v>1</v>
      </c>
      <c r="P93" t="s">
        <v>148</v>
      </c>
      <c r="Q93" s="7">
        <f t="shared" si="8"/>
        <v>120</v>
      </c>
      <c r="R93" s="9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214</v>
      </c>
      <c r="C94" s="3" t="s">
        <v>215</v>
      </c>
      <c r="D94">
        <v>5000</v>
      </c>
      <c r="E94">
        <v>5260</v>
      </c>
      <c r="F94" t="s">
        <v>16</v>
      </c>
      <c r="G94" t="s">
        <v>159</v>
      </c>
      <c r="H94" t="s">
        <v>160</v>
      </c>
      <c r="I94">
        <v>1485936000</v>
      </c>
      <c r="J94">
        <v>1481949983</v>
      </c>
      <c r="K94" s="15">
        <f t="shared" si="6"/>
        <v>42767.333333333328</v>
      </c>
      <c r="L94" s="15">
        <f t="shared" si="7"/>
        <v>42721.198877314819</v>
      </c>
      <c r="M94" t="b">
        <v>0</v>
      </c>
      <c r="N94">
        <v>43</v>
      </c>
      <c r="O94" t="b">
        <v>1</v>
      </c>
      <c r="P94" t="s">
        <v>148</v>
      </c>
      <c r="Q94" s="7">
        <f t="shared" si="8"/>
        <v>105.2</v>
      </c>
      <c r="R94" s="9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216</v>
      </c>
      <c r="C95" s="3" t="s">
        <v>217</v>
      </c>
      <c r="D95">
        <v>1000</v>
      </c>
      <c r="E95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s="15">
        <f t="shared" si="6"/>
        <v>41093.875</v>
      </c>
      <c r="L95" s="15">
        <f t="shared" si="7"/>
        <v>41065.858067129629</v>
      </c>
      <c r="M95" t="b">
        <v>0</v>
      </c>
      <c r="N95">
        <v>15</v>
      </c>
      <c r="O95" t="b">
        <v>1</v>
      </c>
      <c r="P95" t="s">
        <v>148</v>
      </c>
      <c r="Q95" s="7">
        <f t="shared" si="8"/>
        <v>110.60000000000001</v>
      </c>
      <c r="R95" s="9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218</v>
      </c>
      <c r="C96" s="3" t="s">
        <v>219</v>
      </c>
      <c r="D96">
        <v>250</v>
      </c>
      <c r="E96">
        <v>260</v>
      </c>
      <c r="F96" t="s">
        <v>16</v>
      </c>
      <c r="G96" t="s">
        <v>24</v>
      </c>
      <c r="H96" t="s">
        <v>25</v>
      </c>
      <c r="I96">
        <v>1396890822</v>
      </c>
      <c r="J96">
        <v>1395162822</v>
      </c>
      <c r="K96" s="15">
        <f t="shared" si="6"/>
        <v>41736.717847222222</v>
      </c>
      <c r="L96" s="15">
        <f t="shared" si="7"/>
        <v>41716.717847222222</v>
      </c>
      <c r="M96" t="b">
        <v>0</v>
      </c>
      <c r="N96">
        <v>12</v>
      </c>
      <c r="O96" t="b">
        <v>1</v>
      </c>
      <c r="P96" t="s">
        <v>148</v>
      </c>
      <c r="Q96" s="7">
        <f t="shared" si="8"/>
        <v>104</v>
      </c>
      <c r="R96" s="9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220</v>
      </c>
      <c r="C97" s="3" t="s">
        <v>221</v>
      </c>
      <c r="D97">
        <v>350</v>
      </c>
      <c r="E97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s="15">
        <f t="shared" si="6"/>
        <v>40965.005104166667</v>
      </c>
      <c r="L97" s="15">
        <f t="shared" si="7"/>
        <v>40935.005104166667</v>
      </c>
      <c r="M97" t="b">
        <v>0</v>
      </c>
      <c r="N97">
        <v>21</v>
      </c>
      <c r="O97" t="b">
        <v>1</v>
      </c>
      <c r="P97" t="s">
        <v>148</v>
      </c>
      <c r="Q97" s="7">
        <f t="shared" si="8"/>
        <v>131.42857142857142</v>
      </c>
      <c r="R97" s="9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222</v>
      </c>
      <c r="C98" s="3" t="s">
        <v>223</v>
      </c>
      <c r="D98">
        <v>1500</v>
      </c>
      <c r="E98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s="15">
        <f t="shared" si="6"/>
        <v>40391.125</v>
      </c>
      <c r="L98" s="15">
        <f t="shared" si="7"/>
        <v>40324.662511574075</v>
      </c>
      <c r="M98" t="b">
        <v>0</v>
      </c>
      <c r="N98">
        <v>34</v>
      </c>
      <c r="O98" t="b">
        <v>1</v>
      </c>
      <c r="P98" t="s">
        <v>148</v>
      </c>
      <c r="Q98" s="7">
        <f t="shared" si="8"/>
        <v>114.66666666666667</v>
      </c>
      <c r="R98" s="9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224</v>
      </c>
      <c r="C99" s="3" t="s">
        <v>225</v>
      </c>
      <c r="D99">
        <v>400</v>
      </c>
      <c r="E99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s="15">
        <f t="shared" si="6"/>
        <v>40736.135208333333</v>
      </c>
      <c r="L99" s="15">
        <f t="shared" si="7"/>
        <v>40706.135208333333</v>
      </c>
      <c r="M99" t="b">
        <v>0</v>
      </c>
      <c r="N99">
        <v>8</v>
      </c>
      <c r="O99" t="b">
        <v>1</v>
      </c>
      <c r="P99" t="s">
        <v>148</v>
      </c>
      <c r="Q99" s="7">
        <f t="shared" si="8"/>
        <v>106.25</v>
      </c>
      <c r="R99" s="9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226</v>
      </c>
      <c r="C100" s="3" t="s">
        <v>227</v>
      </c>
      <c r="D100">
        <v>3200</v>
      </c>
      <c r="E100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s="15">
        <f t="shared" si="6"/>
        <v>41250.979166666664</v>
      </c>
      <c r="L100" s="15">
        <f t="shared" si="7"/>
        <v>41214.794837962967</v>
      </c>
      <c r="M100" t="b">
        <v>0</v>
      </c>
      <c r="N100">
        <v>60</v>
      </c>
      <c r="O100" t="b">
        <v>1</v>
      </c>
      <c r="P100" t="s">
        <v>148</v>
      </c>
      <c r="Q100" s="7">
        <f t="shared" si="8"/>
        <v>106.25</v>
      </c>
      <c r="R100" s="9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228</v>
      </c>
      <c r="C101" s="3" t="s">
        <v>229</v>
      </c>
      <c r="D101">
        <v>1500</v>
      </c>
      <c r="E101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s="15">
        <f t="shared" si="6"/>
        <v>41661.902766203704</v>
      </c>
      <c r="L101" s="15">
        <f t="shared" si="7"/>
        <v>41631.902766203704</v>
      </c>
      <c r="M101" t="b">
        <v>0</v>
      </c>
      <c r="N101">
        <v>39</v>
      </c>
      <c r="O101" t="b">
        <v>1</v>
      </c>
      <c r="P101" t="s">
        <v>148</v>
      </c>
      <c r="Q101" s="7">
        <f t="shared" si="8"/>
        <v>106.01933333333334</v>
      </c>
      <c r="R101" s="9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230</v>
      </c>
      <c r="C102" s="3" t="s">
        <v>231</v>
      </c>
      <c r="D102">
        <v>5000</v>
      </c>
      <c r="E102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s="15">
        <f t="shared" si="6"/>
        <v>41217.794976851852</v>
      </c>
      <c r="L102" s="15">
        <f t="shared" si="7"/>
        <v>41197.753310185188</v>
      </c>
      <c r="M102" t="b">
        <v>0</v>
      </c>
      <c r="N102">
        <v>26</v>
      </c>
      <c r="O102" t="b">
        <v>1</v>
      </c>
      <c r="P102" t="s">
        <v>148</v>
      </c>
      <c r="Q102" s="7">
        <f t="shared" si="8"/>
        <v>100</v>
      </c>
      <c r="R102" s="9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232</v>
      </c>
      <c r="C103" s="3" t="s">
        <v>233</v>
      </c>
      <c r="D103">
        <v>3500</v>
      </c>
      <c r="E103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s="15">
        <f t="shared" si="6"/>
        <v>41298.776736111111</v>
      </c>
      <c r="L103" s="15">
        <f t="shared" si="7"/>
        <v>41274.776736111111</v>
      </c>
      <c r="M103" t="b">
        <v>0</v>
      </c>
      <c r="N103">
        <v>35</v>
      </c>
      <c r="O103" t="b">
        <v>1</v>
      </c>
      <c r="P103" t="s">
        <v>148</v>
      </c>
      <c r="Q103" s="7">
        <f t="shared" si="8"/>
        <v>100</v>
      </c>
      <c r="R103" s="9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234</v>
      </c>
      <c r="C104" s="3" t="s">
        <v>235</v>
      </c>
      <c r="D104">
        <v>6000</v>
      </c>
      <c r="E104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s="15">
        <f t="shared" si="6"/>
        <v>40535.131168981483</v>
      </c>
      <c r="L104" s="15">
        <f t="shared" si="7"/>
        <v>40505.131168981483</v>
      </c>
      <c r="M104" t="b">
        <v>0</v>
      </c>
      <c r="N104">
        <v>65</v>
      </c>
      <c r="O104" t="b">
        <v>1</v>
      </c>
      <c r="P104" t="s">
        <v>148</v>
      </c>
      <c r="Q104" s="7">
        <f t="shared" si="8"/>
        <v>127.75000000000001</v>
      </c>
      <c r="R104" s="9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236</v>
      </c>
      <c r="C105" s="3" t="s">
        <v>237</v>
      </c>
      <c r="D105">
        <v>1300</v>
      </c>
      <c r="E105">
        <v>1367</v>
      </c>
      <c r="F105" t="s">
        <v>16</v>
      </c>
      <c r="G105" t="s">
        <v>24</v>
      </c>
      <c r="H105" t="s">
        <v>25</v>
      </c>
      <c r="I105">
        <v>1394220030</v>
      </c>
      <c r="J105">
        <v>1392232830</v>
      </c>
      <c r="K105" s="15">
        <f t="shared" si="6"/>
        <v>41705.805902777778</v>
      </c>
      <c r="L105" s="15">
        <f t="shared" si="7"/>
        <v>41682.805902777778</v>
      </c>
      <c r="M105" t="b">
        <v>0</v>
      </c>
      <c r="N105">
        <v>49</v>
      </c>
      <c r="O105" t="b">
        <v>1</v>
      </c>
      <c r="P105" t="s">
        <v>148</v>
      </c>
      <c r="Q105" s="7">
        <f t="shared" si="8"/>
        <v>105.15384615384616</v>
      </c>
      <c r="R105" s="9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238</v>
      </c>
      <c r="C106" s="3" t="s">
        <v>239</v>
      </c>
      <c r="D106">
        <v>500</v>
      </c>
      <c r="E106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s="15">
        <f t="shared" si="6"/>
        <v>40636.041666666664</v>
      </c>
      <c r="L106" s="15">
        <f t="shared" si="7"/>
        <v>40612.695208333331</v>
      </c>
      <c r="M106" t="b">
        <v>0</v>
      </c>
      <c r="N106">
        <v>10</v>
      </c>
      <c r="O106" t="b">
        <v>1</v>
      </c>
      <c r="P106" t="s">
        <v>148</v>
      </c>
      <c r="Q106" s="7">
        <f t="shared" si="8"/>
        <v>120</v>
      </c>
      <c r="R106" s="9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240</v>
      </c>
      <c r="C107" s="3" t="s">
        <v>241</v>
      </c>
      <c r="D107">
        <v>2200</v>
      </c>
      <c r="E107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s="15">
        <f t="shared" si="6"/>
        <v>42504</v>
      </c>
      <c r="L107" s="15">
        <f t="shared" si="7"/>
        <v>42485.724768518514</v>
      </c>
      <c r="M107" t="b">
        <v>0</v>
      </c>
      <c r="N107">
        <v>60</v>
      </c>
      <c r="O107" t="b">
        <v>1</v>
      </c>
      <c r="P107" t="s">
        <v>148</v>
      </c>
      <c r="Q107" s="7">
        <f t="shared" si="8"/>
        <v>107.40909090909089</v>
      </c>
      <c r="R107" s="9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242</v>
      </c>
      <c r="C108" s="3" t="s">
        <v>243</v>
      </c>
      <c r="D108">
        <v>5000</v>
      </c>
      <c r="E108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s="15">
        <f t="shared" si="6"/>
        <v>41001.776631944442</v>
      </c>
      <c r="L108" s="15">
        <f t="shared" si="7"/>
        <v>40987.776631944442</v>
      </c>
      <c r="M108" t="b">
        <v>0</v>
      </c>
      <c r="N108">
        <v>27</v>
      </c>
      <c r="O108" t="b">
        <v>1</v>
      </c>
      <c r="P108" t="s">
        <v>148</v>
      </c>
      <c r="Q108" s="7">
        <f t="shared" si="8"/>
        <v>100.49999999999999</v>
      </c>
      <c r="R108" s="9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244</v>
      </c>
      <c r="C109" s="3" t="s">
        <v>245</v>
      </c>
      <c r="D109">
        <v>7500</v>
      </c>
      <c r="E109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s="15">
        <f t="shared" si="6"/>
        <v>40657.982488425929</v>
      </c>
      <c r="L109" s="15">
        <f t="shared" si="7"/>
        <v>40635.982488425929</v>
      </c>
      <c r="M109" t="b">
        <v>0</v>
      </c>
      <c r="N109">
        <v>69</v>
      </c>
      <c r="O109" t="b">
        <v>1</v>
      </c>
      <c r="P109" t="s">
        <v>148</v>
      </c>
      <c r="Q109" s="7">
        <f t="shared" si="8"/>
        <v>102.46666666666667</v>
      </c>
      <c r="R109" s="9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246</v>
      </c>
      <c r="C110" s="3" t="s">
        <v>247</v>
      </c>
      <c r="D110">
        <v>1500</v>
      </c>
      <c r="E110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s="15">
        <f t="shared" si="6"/>
        <v>41425.613078703704</v>
      </c>
      <c r="L110" s="15">
        <f t="shared" si="7"/>
        <v>41365.613078703704</v>
      </c>
      <c r="M110" t="b">
        <v>0</v>
      </c>
      <c r="N110">
        <v>47</v>
      </c>
      <c r="O110" t="b">
        <v>1</v>
      </c>
      <c r="P110" t="s">
        <v>148</v>
      </c>
      <c r="Q110" s="7">
        <f t="shared" si="8"/>
        <v>246.66666666666669</v>
      </c>
      <c r="R110" s="9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248</v>
      </c>
      <c r="C111" s="3" t="s">
        <v>249</v>
      </c>
      <c r="D111">
        <v>1000</v>
      </c>
      <c r="E111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s="15">
        <f t="shared" si="6"/>
        <v>40600.025810185187</v>
      </c>
      <c r="L111" s="15">
        <f t="shared" si="7"/>
        <v>40570.025810185187</v>
      </c>
      <c r="M111" t="b">
        <v>0</v>
      </c>
      <c r="N111">
        <v>47</v>
      </c>
      <c r="O111" t="b">
        <v>1</v>
      </c>
      <c r="P111" t="s">
        <v>148</v>
      </c>
      <c r="Q111" s="7">
        <f t="shared" si="8"/>
        <v>219.49999999999997</v>
      </c>
      <c r="R111" s="9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250</v>
      </c>
      <c r="C112" s="3" t="s">
        <v>251</v>
      </c>
      <c r="D112">
        <v>1300</v>
      </c>
      <c r="E112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s="15">
        <f t="shared" si="6"/>
        <v>41592.249305555553</v>
      </c>
      <c r="L112" s="15">
        <f t="shared" si="7"/>
        <v>41557.949687500004</v>
      </c>
      <c r="M112" t="b">
        <v>0</v>
      </c>
      <c r="N112">
        <v>26</v>
      </c>
      <c r="O112" t="b">
        <v>1</v>
      </c>
      <c r="P112" t="s">
        <v>148</v>
      </c>
      <c r="Q112" s="7">
        <f t="shared" si="8"/>
        <v>130.76923076923077</v>
      </c>
      <c r="R112" s="9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252</v>
      </c>
      <c r="C113" s="3" t="s">
        <v>253</v>
      </c>
      <c r="D113">
        <v>3500</v>
      </c>
      <c r="E113">
        <v>5410</v>
      </c>
      <c r="F113" t="s">
        <v>16</v>
      </c>
      <c r="G113" t="s">
        <v>50</v>
      </c>
      <c r="H113" t="s">
        <v>51</v>
      </c>
      <c r="I113">
        <v>1433059187</v>
      </c>
      <c r="J113">
        <v>1430467187</v>
      </c>
      <c r="K113" s="15">
        <f t="shared" si="6"/>
        <v>42155.333182870367</v>
      </c>
      <c r="L113" s="15">
        <f t="shared" si="7"/>
        <v>42125.333182870367</v>
      </c>
      <c r="M113" t="b">
        <v>0</v>
      </c>
      <c r="N113">
        <v>53</v>
      </c>
      <c r="O113" t="b">
        <v>1</v>
      </c>
      <c r="P113" t="s">
        <v>148</v>
      </c>
      <c r="Q113" s="7">
        <f t="shared" si="8"/>
        <v>154.57142857142858</v>
      </c>
      <c r="R113" s="9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254</v>
      </c>
      <c r="C114" s="3" t="s">
        <v>255</v>
      </c>
      <c r="D114">
        <v>5000</v>
      </c>
      <c r="E114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s="15">
        <f t="shared" si="6"/>
        <v>41742.083333333336</v>
      </c>
      <c r="L114" s="15">
        <f t="shared" si="7"/>
        <v>41718.043032407411</v>
      </c>
      <c r="M114" t="b">
        <v>0</v>
      </c>
      <c r="N114">
        <v>81</v>
      </c>
      <c r="O114" t="b">
        <v>1</v>
      </c>
      <c r="P114" t="s">
        <v>148</v>
      </c>
      <c r="Q114" s="7">
        <f t="shared" si="8"/>
        <v>104</v>
      </c>
      <c r="R114" s="9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256</v>
      </c>
      <c r="C115" s="3" t="s">
        <v>257</v>
      </c>
      <c r="D115">
        <v>5000</v>
      </c>
      <c r="E115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s="15">
        <f t="shared" si="6"/>
        <v>40761.625</v>
      </c>
      <c r="L115" s="15">
        <f t="shared" si="7"/>
        <v>40753.758425925924</v>
      </c>
      <c r="M115" t="b">
        <v>0</v>
      </c>
      <c r="N115">
        <v>78</v>
      </c>
      <c r="O115" t="b">
        <v>1</v>
      </c>
      <c r="P115" t="s">
        <v>148</v>
      </c>
      <c r="Q115" s="7">
        <f t="shared" si="8"/>
        <v>141</v>
      </c>
      <c r="R115" s="9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258</v>
      </c>
      <c r="C116" s="3" t="s">
        <v>259</v>
      </c>
      <c r="D116">
        <v>3000</v>
      </c>
      <c r="E116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s="15">
        <f t="shared" si="6"/>
        <v>40921.27416666667</v>
      </c>
      <c r="L116" s="15">
        <f t="shared" si="7"/>
        <v>40861.27416666667</v>
      </c>
      <c r="M116" t="b">
        <v>0</v>
      </c>
      <c r="N116">
        <v>35</v>
      </c>
      <c r="O116" t="b">
        <v>1</v>
      </c>
      <c r="P116" t="s">
        <v>148</v>
      </c>
      <c r="Q116" s="7">
        <f t="shared" si="8"/>
        <v>103.33333333333334</v>
      </c>
      <c r="R116" s="9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260</v>
      </c>
      <c r="C117" s="3" t="s">
        <v>261</v>
      </c>
      <c r="D117">
        <v>450</v>
      </c>
      <c r="E117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s="15">
        <f t="shared" si="6"/>
        <v>40943.738935185189</v>
      </c>
      <c r="L117" s="15">
        <f t="shared" si="7"/>
        <v>40918.738935185189</v>
      </c>
      <c r="M117" t="b">
        <v>0</v>
      </c>
      <c r="N117">
        <v>22</v>
      </c>
      <c r="O117" t="b">
        <v>1</v>
      </c>
      <c r="P117" t="s">
        <v>148</v>
      </c>
      <c r="Q117" s="7">
        <f t="shared" si="8"/>
        <v>140.44444444444443</v>
      </c>
      <c r="R117" s="9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262</v>
      </c>
      <c r="C118" s="3" t="s">
        <v>263</v>
      </c>
      <c r="D118">
        <v>3500</v>
      </c>
      <c r="E118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s="15">
        <f t="shared" si="6"/>
        <v>40641.455497685187</v>
      </c>
      <c r="L118" s="15">
        <f t="shared" si="7"/>
        <v>40595.497164351851</v>
      </c>
      <c r="M118" t="b">
        <v>0</v>
      </c>
      <c r="N118">
        <v>57</v>
      </c>
      <c r="O118" t="b">
        <v>1</v>
      </c>
      <c r="P118" t="s">
        <v>148</v>
      </c>
      <c r="Q118" s="7">
        <f t="shared" si="8"/>
        <v>113.65714285714286</v>
      </c>
      <c r="R118" s="9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264</v>
      </c>
      <c r="C119" s="3" t="s">
        <v>265</v>
      </c>
      <c r="D119">
        <v>4500</v>
      </c>
      <c r="E119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s="15">
        <f t="shared" si="6"/>
        <v>40338.791666666664</v>
      </c>
      <c r="L119" s="15">
        <f t="shared" si="7"/>
        <v>40248.834999999999</v>
      </c>
      <c r="M119" t="b">
        <v>0</v>
      </c>
      <c r="N119">
        <v>27</v>
      </c>
      <c r="O119" t="b">
        <v>1</v>
      </c>
      <c r="P119" t="s">
        <v>148</v>
      </c>
      <c r="Q119" s="7">
        <f t="shared" si="8"/>
        <v>100.49377777777779</v>
      </c>
      <c r="R119" s="9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266</v>
      </c>
      <c r="C120" s="3" t="s">
        <v>267</v>
      </c>
      <c r="D120">
        <v>5000</v>
      </c>
      <c r="E120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s="15">
        <f t="shared" si="6"/>
        <v>40753.053657407407</v>
      </c>
      <c r="L120" s="15">
        <f t="shared" si="7"/>
        <v>40723.053657407407</v>
      </c>
      <c r="M120" t="b">
        <v>0</v>
      </c>
      <c r="N120">
        <v>39</v>
      </c>
      <c r="O120" t="b">
        <v>1</v>
      </c>
      <c r="P120" t="s">
        <v>148</v>
      </c>
      <c r="Q120" s="7">
        <f t="shared" si="8"/>
        <v>113.03159999999998</v>
      </c>
      <c r="R120" s="9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268</v>
      </c>
      <c r="C121" s="3" t="s">
        <v>269</v>
      </c>
      <c r="D121">
        <v>3250</v>
      </c>
      <c r="E121">
        <v>3398.1</v>
      </c>
      <c r="F121" t="s">
        <v>16</v>
      </c>
      <c r="G121" t="s">
        <v>17</v>
      </c>
      <c r="H121" t="s">
        <v>18</v>
      </c>
      <c r="I121">
        <v>1313276400</v>
      </c>
      <c r="J121">
        <v>1310693986</v>
      </c>
      <c r="K121" s="15">
        <f t="shared" si="6"/>
        <v>40768.958333333336</v>
      </c>
      <c r="L121" s="15">
        <f t="shared" si="7"/>
        <v>40739.069282407407</v>
      </c>
      <c r="M121" t="b">
        <v>0</v>
      </c>
      <c r="N121">
        <v>37</v>
      </c>
      <c r="O121" t="b">
        <v>1</v>
      </c>
      <c r="P121" t="s">
        <v>148</v>
      </c>
      <c r="Q121" s="7">
        <f t="shared" si="8"/>
        <v>104.55692307692308</v>
      </c>
      <c r="R121" s="9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270</v>
      </c>
      <c r="C122" s="3" t="s">
        <v>271</v>
      </c>
      <c r="D122">
        <v>70000</v>
      </c>
      <c r="E122">
        <v>10</v>
      </c>
      <c r="F122" t="s">
        <v>272</v>
      </c>
      <c r="G122" t="s">
        <v>273</v>
      </c>
      <c r="H122" t="s">
        <v>274</v>
      </c>
      <c r="I122">
        <v>1475457107</v>
      </c>
      <c r="J122">
        <v>1472865107</v>
      </c>
      <c r="K122" s="15">
        <f t="shared" si="6"/>
        <v>42646.049849537041</v>
      </c>
      <c r="L122" s="15">
        <f t="shared" si="7"/>
        <v>42616.049849537041</v>
      </c>
      <c r="M122" t="b">
        <v>0</v>
      </c>
      <c r="N122">
        <v>1</v>
      </c>
      <c r="O122" t="b">
        <v>0</v>
      </c>
      <c r="P122" t="s">
        <v>275</v>
      </c>
      <c r="Q122" s="7">
        <f t="shared" si="8"/>
        <v>1.4285714285714287E-2</v>
      </c>
      <c r="R122" s="9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276</v>
      </c>
      <c r="C123" s="3" t="s">
        <v>277</v>
      </c>
      <c r="D123">
        <v>3000</v>
      </c>
      <c r="E123">
        <v>1</v>
      </c>
      <c r="F123" t="s">
        <v>272</v>
      </c>
      <c r="G123" t="s">
        <v>17</v>
      </c>
      <c r="H123" t="s">
        <v>18</v>
      </c>
      <c r="I123">
        <v>1429352160</v>
      </c>
      <c r="J123">
        <v>1427993710</v>
      </c>
      <c r="K123" s="15">
        <f t="shared" si="6"/>
        <v>42112.427777777775</v>
      </c>
      <c r="L123" s="15">
        <f t="shared" si="7"/>
        <v>42096.704976851848</v>
      </c>
      <c r="M123" t="b">
        <v>0</v>
      </c>
      <c r="N123">
        <v>1</v>
      </c>
      <c r="O123" t="b">
        <v>0</v>
      </c>
      <c r="P123" t="s">
        <v>275</v>
      </c>
      <c r="Q123" s="7">
        <f t="shared" si="8"/>
        <v>3.3333333333333333E-2</v>
      </c>
      <c r="R123" s="9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278</v>
      </c>
      <c r="C124" s="3" t="s">
        <v>279</v>
      </c>
      <c r="D124">
        <v>100000000</v>
      </c>
      <c r="E124">
        <v>0</v>
      </c>
      <c r="F124" t="s">
        <v>272</v>
      </c>
      <c r="G124" t="s">
        <v>17</v>
      </c>
      <c r="H124" t="s">
        <v>18</v>
      </c>
      <c r="I124">
        <v>1476094907</v>
      </c>
      <c r="J124">
        <v>1470910907</v>
      </c>
      <c r="K124" s="15">
        <f t="shared" si="6"/>
        <v>42653.431793981479</v>
      </c>
      <c r="L124" s="15">
        <f t="shared" si="7"/>
        <v>42593.431793981479</v>
      </c>
      <c r="M124" t="b">
        <v>0</v>
      </c>
      <c r="N124">
        <v>0</v>
      </c>
      <c r="O124" t="b">
        <v>0</v>
      </c>
      <c r="P124" t="s">
        <v>275</v>
      </c>
      <c r="Q124" s="7">
        <f t="shared" si="8"/>
        <v>0</v>
      </c>
      <c r="R124" s="9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280</v>
      </c>
      <c r="C125" s="3" t="s">
        <v>281</v>
      </c>
      <c r="D125">
        <v>55000</v>
      </c>
      <c r="E125">
        <v>151</v>
      </c>
      <c r="F125" t="s">
        <v>272</v>
      </c>
      <c r="G125" t="s">
        <v>17</v>
      </c>
      <c r="H125" t="s">
        <v>18</v>
      </c>
      <c r="I125">
        <v>1414533600</v>
      </c>
      <c r="J125">
        <v>1411411564</v>
      </c>
      <c r="K125" s="15">
        <f t="shared" si="6"/>
        <v>41940.916666666664</v>
      </c>
      <c r="L125" s="15">
        <f t="shared" si="7"/>
        <v>41904.781990740739</v>
      </c>
      <c r="M125" t="b">
        <v>0</v>
      </c>
      <c r="N125">
        <v>6</v>
      </c>
      <c r="O125" t="b">
        <v>0</v>
      </c>
      <c r="P125" t="s">
        <v>275</v>
      </c>
      <c r="Q125" s="7">
        <f t="shared" si="8"/>
        <v>0.27454545454545454</v>
      </c>
      <c r="R125" s="9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282</v>
      </c>
      <c r="C126" s="3" t="s">
        <v>283</v>
      </c>
      <c r="D126">
        <v>4000</v>
      </c>
      <c r="E126">
        <v>0</v>
      </c>
      <c r="F126" t="s">
        <v>272</v>
      </c>
      <c r="G126" t="s">
        <v>17</v>
      </c>
      <c r="H126" t="s">
        <v>18</v>
      </c>
      <c r="I126">
        <v>1431728242</v>
      </c>
      <c r="J126">
        <v>1429568242</v>
      </c>
      <c r="K126" s="15">
        <f t="shared" si="6"/>
        <v>42139.928726851853</v>
      </c>
      <c r="L126" s="15">
        <f t="shared" si="7"/>
        <v>42114.928726851853</v>
      </c>
      <c r="M126" t="b">
        <v>0</v>
      </c>
      <c r="N126">
        <v>0</v>
      </c>
      <c r="O126" t="b">
        <v>0</v>
      </c>
      <c r="P126" t="s">
        <v>275</v>
      </c>
      <c r="Q126" s="7">
        <f t="shared" si="8"/>
        <v>0</v>
      </c>
      <c r="R126" s="9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284</v>
      </c>
      <c r="C127" s="3" t="s">
        <v>285</v>
      </c>
      <c r="D127">
        <v>500</v>
      </c>
      <c r="E127">
        <v>70</v>
      </c>
      <c r="F127" t="s">
        <v>272</v>
      </c>
      <c r="G127" t="s">
        <v>159</v>
      </c>
      <c r="H127" t="s">
        <v>160</v>
      </c>
      <c r="I127">
        <v>1486165880</v>
      </c>
      <c r="J127">
        <v>1480981880</v>
      </c>
      <c r="K127" s="15">
        <f t="shared" si="6"/>
        <v>42769.993981481486</v>
      </c>
      <c r="L127" s="15">
        <f t="shared" si="7"/>
        <v>42709.993981481486</v>
      </c>
      <c r="M127" t="b">
        <v>0</v>
      </c>
      <c r="N127">
        <v>6</v>
      </c>
      <c r="O127" t="b">
        <v>0</v>
      </c>
      <c r="P127" t="s">
        <v>275</v>
      </c>
      <c r="Q127" s="7">
        <f t="shared" si="8"/>
        <v>14.000000000000002</v>
      </c>
      <c r="R127" s="9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286</v>
      </c>
      <c r="C128" s="3" t="s">
        <v>287</v>
      </c>
      <c r="D128">
        <v>25000</v>
      </c>
      <c r="E128">
        <v>1387</v>
      </c>
      <c r="F128" t="s">
        <v>272</v>
      </c>
      <c r="G128" t="s">
        <v>17</v>
      </c>
      <c r="H128" t="s">
        <v>18</v>
      </c>
      <c r="I128">
        <v>1433988000</v>
      </c>
      <c r="J128">
        <v>1431353337</v>
      </c>
      <c r="K128" s="15">
        <f t="shared" si="6"/>
        <v>42166.083333333328</v>
      </c>
      <c r="L128" s="15">
        <f t="shared" si="7"/>
        <v>42135.589548611111</v>
      </c>
      <c r="M128" t="b">
        <v>0</v>
      </c>
      <c r="N128">
        <v>13</v>
      </c>
      <c r="O128" t="b">
        <v>0</v>
      </c>
      <c r="P128" t="s">
        <v>275</v>
      </c>
      <c r="Q128" s="7">
        <f t="shared" si="8"/>
        <v>5.548</v>
      </c>
      <c r="R128" s="9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288</v>
      </c>
      <c r="C129" s="3" t="s">
        <v>289</v>
      </c>
      <c r="D129">
        <v>8000</v>
      </c>
      <c r="E129">
        <v>190</v>
      </c>
      <c r="F129" t="s">
        <v>272</v>
      </c>
      <c r="G129" t="s">
        <v>17</v>
      </c>
      <c r="H129" t="s">
        <v>18</v>
      </c>
      <c r="I129">
        <v>1428069541</v>
      </c>
      <c r="J129">
        <v>1425481141</v>
      </c>
      <c r="K129" s="15">
        <f t="shared" si="6"/>
        <v>42097.582650462966</v>
      </c>
      <c r="L129" s="15">
        <f t="shared" si="7"/>
        <v>42067.62431712963</v>
      </c>
      <c r="M129" t="b">
        <v>0</v>
      </c>
      <c r="N129">
        <v>4</v>
      </c>
      <c r="O129" t="b">
        <v>0</v>
      </c>
      <c r="P129" t="s">
        <v>275</v>
      </c>
      <c r="Q129" s="7">
        <f t="shared" si="8"/>
        <v>2.375</v>
      </c>
      <c r="R129" s="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290</v>
      </c>
      <c r="C130" s="3" t="s">
        <v>291</v>
      </c>
      <c r="D130">
        <v>100000</v>
      </c>
      <c r="E130">
        <v>1867</v>
      </c>
      <c r="F130" t="s">
        <v>272</v>
      </c>
      <c r="G130" t="s">
        <v>17</v>
      </c>
      <c r="H130" t="s">
        <v>18</v>
      </c>
      <c r="I130">
        <v>1476941293</v>
      </c>
      <c r="J130">
        <v>1473917293</v>
      </c>
      <c r="K130" s="15">
        <f t="shared" si="6"/>
        <v>42663.22792824074</v>
      </c>
      <c r="L130" s="15">
        <f t="shared" si="7"/>
        <v>42628.22792824074</v>
      </c>
      <c r="M130" t="b">
        <v>0</v>
      </c>
      <c r="N130">
        <v>6</v>
      </c>
      <c r="O130" t="b">
        <v>0</v>
      </c>
      <c r="P130" t="s">
        <v>275</v>
      </c>
      <c r="Q130" s="7">
        <f t="shared" si="8"/>
        <v>1.867</v>
      </c>
      <c r="R130" s="9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292</v>
      </c>
      <c r="C131" s="3" t="s">
        <v>293</v>
      </c>
      <c r="D131">
        <v>20000</v>
      </c>
      <c r="E131">
        <v>0</v>
      </c>
      <c r="F131" t="s">
        <v>272</v>
      </c>
      <c r="G131" t="s">
        <v>17</v>
      </c>
      <c r="H131" t="s">
        <v>18</v>
      </c>
      <c r="I131">
        <v>1414708183</v>
      </c>
      <c r="J131">
        <v>1409524183</v>
      </c>
      <c r="K131" s="15">
        <f t="shared" ref="K131:K194" si="12">(I131/86400)+DATE(1970,1,1)</f>
        <v>41942.937303240738</v>
      </c>
      <c r="L131" s="15">
        <f t="shared" ref="L131:L194" si="13">(J131/86400)+DATE(1970,1,1)</f>
        <v>41882.937303240738</v>
      </c>
      <c r="M131" t="b">
        <v>0</v>
      </c>
      <c r="N131">
        <v>0</v>
      </c>
      <c r="O131" t="b">
        <v>0</v>
      </c>
      <c r="P131" t="s">
        <v>275</v>
      </c>
      <c r="Q131" s="7">
        <f t="shared" ref="Q131:Q194" si="14">(E131/D131)*100</f>
        <v>0</v>
      </c>
      <c r="R131" s="9" t="e">
        <f t="shared" ref="R131:R194" si="15">E131/N131</f>
        <v>#DIV/0!</v>
      </c>
      <c r="S131" t="str">
        <f t="shared" ref="S131:S194" si="16">LEFT(P131,FIND("/",P131)-1)</f>
        <v>film &amp; video</v>
      </c>
      <c r="T131" t="str">
        <f t="shared" ref="T131:T194" si="17">REPLACE(P131,1,FIND("/",P131),"")</f>
        <v>science fiction</v>
      </c>
    </row>
    <row r="132" spans="1:20" ht="48" x14ac:dyDescent="0.2">
      <c r="A132">
        <v>130</v>
      </c>
      <c r="B132" s="3" t="s">
        <v>294</v>
      </c>
      <c r="C132" s="3" t="s">
        <v>295</v>
      </c>
      <c r="D132">
        <v>600</v>
      </c>
      <c r="E132">
        <v>0</v>
      </c>
      <c r="F132" t="s">
        <v>272</v>
      </c>
      <c r="G132" t="s">
        <v>24</v>
      </c>
      <c r="H132" t="s">
        <v>25</v>
      </c>
      <c r="I132">
        <v>1402949760</v>
      </c>
      <c r="J132">
        <v>1400536692</v>
      </c>
      <c r="K132" s="15">
        <f t="shared" si="12"/>
        <v>41806.844444444447</v>
      </c>
      <c r="L132" s="15">
        <f t="shared" si="13"/>
        <v>41778.91541666667</v>
      </c>
      <c r="M132" t="b">
        <v>0</v>
      </c>
      <c r="N132">
        <v>0</v>
      </c>
      <c r="O132" t="b">
        <v>0</v>
      </c>
      <c r="P132" t="s">
        <v>275</v>
      </c>
      <c r="Q132" s="7">
        <f t="shared" si="14"/>
        <v>0</v>
      </c>
      <c r="R132" s="9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296</v>
      </c>
      <c r="C133" s="3" t="s">
        <v>297</v>
      </c>
      <c r="D133">
        <v>1200</v>
      </c>
      <c r="E133">
        <v>0</v>
      </c>
      <c r="F133" t="s">
        <v>272</v>
      </c>
      <c r="G133" t="s">
        <v>17</v>
      </c>
      <c r="H133" t="s">
        <v>18</v>
      </c>
      <c r="I133">
        <v>1467763200</v>
      </c>
      <c r="J133">
        <v>1466453161</v>
      </c>
      <c r="K133" s="15">
        <f t="shared" si="12"/>
        <v>42557</v>
      </c>
      <c r="L133" s="15">
        <f t="shared" si="13"/>
        <v>42541.837511574078</v>
      </c>
      <c r="M133" t="b">
        <v>0</v>
      </c>
      <c r="N133">
        <v>0</v>
      </c>
      <c r="O133" t="b">
        <v>0</v>
      </c>
      <c r="P133" t="s">
        <v>275</v>
      </c>
      <c r="Q133" s="7">
        <f t="shared" si="14"/>
        <v>0</v>
      </c>
      <c r="R133" s="9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298</v>
      </c>
      <c r="C134" s="3" t="s">
        <v>299</v>
      </c>
      <c r="D134">
        <v>80000</v>
      </c>
      <c r="E134">
        <v>7655</v>
      </c>
      <c r="F134" t="s">
        <v>272</v>
      </c>
      <c r="G134" t="s">
        <v>17</v>
      </c>
      <c r="H134" t="s">
        <v>18</v>
      </c>
      <c r="I134">
        <v>1415392207</v>
      </c>
      <c r="J134">
        <v>1411500607</v>
      </c>
      <c r="K134" s="15">
        <f t="shared" si="12"/>
        <v>41950.854247685187</v>
      </c>
      <c r="L134" s="15">
        <f t="shared" si="13"/>
        <v>41905.812581018516</v>
      </c>
      <c r="M134" t="b">
        <v>0</v>
      </c>
      <c r="N134">
        <v>81</v>
      </c>
      <c r="O134" t="b">
        <v>0</v>
      </c>
      <c r="P134" t="s">
        <v>275</v>
      </c>
      <c r="Q134" s="7">
        <f t="shared" si="14"/>
        <v>9.5687499999999996</v>
      </c>
      <c r="R134" s="9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300</v>
      </c>
      <c r="C135" s="3" t="s">
        <v>301</v>
      </c>
      <c r="D135">
        <v>71764</v>
      </c>
      <c r="E135">
        <v>0</v>
      </c>
      <c r="F135" t="s">
        <v>272</v>
      </c>
      <c r="G135" t="s">
        <v>17</v>
      </c>
      <c r="H135" t="s">
        <v>18</v>
      </c>
      <c r="I135">
        <v>1464715860</v>
      </c>
      <c r="J135">
        <v>1462130584</v>
      </c>
      <c r="K135" s="15">
        <f t="shared" si="12"/>
        <v>42521.729861111111</v>
      </c>
      <c r="L135" s="15">
        <f t="shared" si="13"/>
        <v>42491.80768518518</v>
      </c>
      <c r="M135" t="b">
        <v>0</v>
      </c>
      <c r="N135">
        <v>0</v>
      </c>
      <c r="O135" t="b">
        <v>0</v>
      </c>
      <c r="P135" t="s">
        <v>275</v>
      </c>
      <c r="Q135" s="7">
        <f t="shared" si="14"/>
        <v>0</v>
      </c>
      <c r="R135" s="9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302</v>
      </c>
      <c r="C136" s="3" t="s">
        <v>303</v>
      </c>
      <c r="D136">
        <v>5000</v>
      </c>
      <c r="E136">
        <v>0</v>
      </c>
      <c r="F136" t="s">
        <v>272</v>
      </c>
      <c r="G136" t="s">
        <v>17</v>
      </c>
      <c r="H136" t="s">
        <v>18</v>
      </c>
      <c r="I136">
        <v>1441386000</v>
      </c>
      <c r="J136">
        <v>1438811418</v>
      </c>
      <c r="K136" s="15">
        <f t="shared" si="12"/>
        <v>42251.708333333328</v>
      </c>
      <c r="L136" s="15">
        <f t="shared" si="13"/>
        <v>42221.909930555557</v>
      </c>
      <c r="M136" t="b">
        <v>0</v>
      </c>
      <c r="N136">
        <v>0</v>
      </c>
      <c r="O136" t="b">
        <v>0</v>
      </c>
      <c r="P136" t="s">
        <v>275</v>
      </c>
      <c r="Q136" s="7">
        <f t="shared" si="14"/>
        <v>0</v>
      </c>
      <c r="R136" s="9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304</v>
      </c>
      <c r="C137" s="3" t="s">
        <v>305</v>
      </c>
      <c r="D137">
        <v>3000</v>
      </c>
      <c r="E137">
        <v>403</v>
      </c>
      <c r="F137" t="s">
        <v>272</v>
      </c>
      <c r="G137" t="s">
        <v>17</v>
      </c>
      <c r="H137" t="s">
        <v>18</v>
      </c>
      <c r="I137">
        <v>1404241200</v>
      </c>
      <c r="J137">
        <v>1401354597</v>
      </c>
      <c r="K137" s="15">
        <f t="shared" si="12"/>
        <v>41821.791666666664</v>
      </c>
      <c r="L137" s="15">
        <f t="shared" si="13"/>
        <v>41788.381909722222</v>
      </c>
      <c r="M137" t="b">
        <v>0</v>
      </c>
      <c r="N137">
        <v>5</v>
      </c>
      <c r="O137" t="b">
        <v>0</v>
      </c>
      <c r="P137" t="s">
        <v>275</v>
      </c>
      <c r="Q137" s="7">
        <f t="shared" si="14"/>
        <v>13.433333333333334</v>
      </c>
      <c r="R137" s="9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306</v>
      </c>
      <c r="C138" s="3" t="s">
        <v>277</v>
      </c>
      <c r="D138">
        <v>3000</v>
      </c>
      <c r="E138">
        <v>0</v>
      </c>
      <c r="F138" t="s">
        <v>272</v>
      </c>
      <c r="G138" t="s">
        <v>17</v>
      </c>
      <c r="H138" t="s">
        <v>18</v>
      </c>
      <c r="I138">
        <v>1431771360</v>
      </c>
      <c r="J138">
        <v>1427968234</v>
      </c>
      <c r="K138" s="15">
        <f t="shared" si="12"/>
        <v>42140.427777777775</v>
      </c>
      <c r="L138" s="15">
        <f t="shared" si="13"/>
        <v>42096.410115740742</v>
      </c>
      <c r="M138" t="b">
        <v>0</v>
      </c>
      <c r="N138">
        <v>0</v>
      </c>
      <c r="O138" t="b">
        <v>0</v>
      </c>
      <c r="P138" t="s">
        <v>275</v>
      </c>
      <c r="Q138" s="7">
        <f t="shared" si="14"/>
        <v>0</v>
      </c>
      <c r="R138" s="9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307</v>
      </c>
      <c r="C139" s="3" t="s">
        <v>308</v>
      </c>
      <c r="D139">
        <v>55000</v>
      </c>
      <c r="E139">
        <v>0</v>
      </c>
      <c r="F139" t="s">
        <v>272</v>
      </c>
      <c r="G139" t="s">
        <v>309</v>
      </c>
      <c r="H139" t="s">
        <v>310</v>
      </c>
      <c r="I139">
        <v>1444657593</v>
      </c>
      <c r="J139">
        <v>1440337593</v>
      </c>
      <c r="K139" s="15">
        <f t="shared" si="12"/>
        <v>42289.573993055557</v>
      </c>
      <c r="L139" s="15">
        <f t="shared" si="13"/>
        <v>42239.573993055557</v>
      </c>
      <c r="M139" t="b">
        <v>0</v>
      </c>
      <c r="N139">
        <v>0</v>
      </c>
      <c r="O139" t="b">
        <v>0</v>
      </c>
      <c r="P139" t="s">
        <v>275</v>
      </c>
      <c r="Q139" s="7">
        <f t="shared" si="14"/>
        <v>0</v>
      </c>
      <c r="R139" s="9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311</v>
      </c>
      <c r="C140" s="3" t="s">
        <v>312</v>
      </c>
      <c r="D140">
        <v>150000</v>
      </c>
      <c r="E140">
        <v>4712</v>
      </c>
      <c r="F140" t="s">
        <v>272</v>
      </c>
      <c r="G140" t="s">
        <v>17</v>
      </c>
      <c r="H140" t="s">
        <v>18</v>
      </c>
      <c r="I140">
        <v>1438405140</v>
      </c>
      <c r="J140">
        <v>1435731041</v>
      </c>
      <c r="K140" s="15">
        <f t="shared" si="12"/>
        <v>42217.207638888889</v>
      </c>
      <c r="L140" s="15">
        <f t="shared" si="13"/>
        <v>42186.257418981477</v>
      </c>
      <c r="M140" t="b">
        <v>0</v>
      </c>
      <c r="N140">
        <v>58</v>
      </c>
      <c r="O140" t="b">
        <v>0</v>
      </c>
      <c r="P140" t="s">
        <v>275</v>
      </c>
      <c r="Q140" s="7">
        <f t="shared" si="14"/>
        <v>3.1413333333333333</v>
      </c>
      <c r="R140" s="9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313</v>
      </c>
      <c r="C141" s="3" t="s">
        <v>314</v>
      </c>
      <c r="D141">
        <v>500</v>
      </c>
      <c r="E141">
        <v>500</v>
      </c>
      <c r="F141" t="s">
        <v>272</v>
      </c>
      <c r="G141" t="s">
        <v>17</v>
      </c>
      <c r="H141" t="s">
        <v>18</v>
      </c>
      <c r="I141">
        <v>1436738772</v>
      </c>
      <c r="J141">
        <v>1435874772</v>
      </c>
      <c r="K141" s="15">
        <f t="shared" si="12"/>
        <v>42197.920972222222</v>
      </c>
      <c r="L141" s="15">
        <f t="shared" si="13"/>
        <v>42187.920972222222</v>
      </c>
      <c r="M141" t="b">
        <v>0</v>
      </c>
      <c r="N141">
        <v>1</v>
      </c>
      <c r="O141" t="b">
        <v>0</v>
      </c>
      <c r="P141" t="s">
        <v>275</v>
      </c>
      <c r="Q141" s="7">
        <f t="shared" si="14"/>
        <v>100</v>
      </c>
      <c r="R141" s="9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315</v>
      </c>
      <c r="C142" s="3" t="s">
        <v>316</v>
      </c>
      <c r="D142">
        <v>200000</v>
      </c>
      <c r="E142">
        <v>0</v>
      </c>
      <c r="F142" t="s">
        <v>272</v>
      </c>
      <c r="G142" t="s">
        <v>17</v>
      </c>
      <c r="H142" t="s">
        <v>18</v>
      </c>
      <c r="I142">
        <v>1426823132</v>
      </c>
      <c r="J142">
        <v>1424234732</v>
      </c>
      <c r="K142" s="15">
        <f t="shared" si="12"/>
        <v>42083.15662037037</v>
      </c>
      <c r="L142" s="15">
        <f t="shared" si="13"/>
        <v>42053.198287037041</v>
      </c>
      <c r="M142" t="b">
        <v>0</v>
      </c>
      <c r="N142">
        <v>0</v>
      </c>
      <c r="O142" t="b">
        <v>0</v>
      </c>
      <c r="P142" t="s">
        <v>275</v>
      </c>
      <c r="Q142" s="7">
        <f t="shared" si="14"/>
        <v>0</v>
      </c>
      <c r="R142" s="9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317</v>
      </c>
      <c r="C143" s="3" t="s">
        <v>318</v>
      </c>
      <c r="D143">
        <v>12000</v>
      </c>
      <c r="E143">
        <v>1293</v>
      </c>
      <c r="F143" t="s">
        <v>272</v>
      </c>
      <c r="G143" t="s">
        <v>17</v>
      </c>
      <c r="H143" t="s">
        <v>18</v>
      </c>
      <c r="I143">
        <v>1433043623</v>
      </c>
      <c r="J143">
        <v>1429155623</v>
      </c>
      <c r="K143" s="15">
        <f t="shared" si="12"/>
        <v>42155.153043981481</v>
      </c>
      <c r="L143" s="15">
        <f t="shared" si="13"/>
        <v>42110.153043981481</v>
      </c>
      <c r="M143" t="b">
        <v>0</v>
      </c>
      <c r="N143">
        <v>28</v>
      </c>
      <c r="O143" t="b">
        <v>0</v>
      </c>
      <c r="P143" t="s">
        <v>275</v>
      </c>
      <c r="Q143" s="7">
        <f t="shared" si="14"/>
        <v>10.775</v>
      </c>
      <c r="R143" s="9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319</v>
      </c>
      <c r="C144" s="3" t="s">
        <v>320</v>
      </c>
      <c r="D144">
        <v>3000</v>
      </c>
      <c r="E144">
        <v>10</v>
      </c>
      <c r="F144" t="s">
        <v>272</v>
      </c>
      <c r="G144" t="s">
        <v>17</v>
      </c>
      <c r="H144" t="s">
        <v>18</v>
      </c>
      <c r="I144">
        <v>1416176778</v>
      </c>
      <c r="J144">
        <v>1414358778</v>
      </c>
      <c r="K144" s="15">
        <f t="shared" si="12"/>
        <v>41959.934930555552</v>
      </c>
      <c r="L144" s="15">
        <f t="shared" si="13"/>
        <v>41938.893263888887</v>
      </c>
      <c r="M144" t="b">
        <v>0</v>
      </c>
      <c r="N144">
        <v>1</v>
      </c>
      <c r="O144" t="b">
        <v>0</v>
      </c>
      <c r="P144" t="s">
        <v>275</v>
      </c>
      <c r="Q144" s="7">
        <f t="shared" si="14"/>
        <v>0.33333333333333337</v>
      </c>
      <c r="R144" s="9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321</v>
      </c>
      <c r="C145" s="3" t="s">
        <v>322</v>
      </c>
      <c r="D145">
        <v>5500</v>
      </c>
      <c r="E145">
        <v>0</v>
      </c>
      <c r="F145" t="s">
        <v>272</v>
      </c>
      <c r="G145" t="s">
        <v>50</v>
      </c>
      <c r="H145" t="s">
        <v>51</v>
      </c>
      <c r="I145">
        <v>1472882100</v>
      </c>
      <c r="J145">
        <v>1467941542</v>
      </c>
      <c r="K145" s="15">
        <f t="shared" si="12"/>
        <v>42616.246527777781</v>
      </c>
      <c r="L145" s="15">
        <f t="shared" si="13"/>
        <v>42559.064143518517</v>
      </c>
      <c r="M145" t="b">
        <v>0</v>
      </c>
      <c r="N145">
        <v>0</v>
      </c>
      <c r="O145" t="b">
        <v>0</v>
      </c>
      <c r="P145" t="s">
        <v>275</v>
      </c>
      <c r="Q145" s="7">
        <f t="shared" si="14"/>
        <v>0</v>
      </c>
      <c r="R145" s="9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323</v>
      </c>
      <c r="C146" s="3" t="s">
        <v>324</v>
      </c>
      <c r="D146">
        <v>7500</v>
      </c>
      <c r="E146">
        <v>2070</v>
      </c>
      <c r="F146" t="s">
        <v>272</v>
      </c>
      <c r="G146" t="s">
        <v>159</v>
      </c>
      <c r="H146" t="s">
        <v>160</v>
      </c>
      <c r="I146">
        <v>1428945472</v>
      </c>
      <c r="J146">
        <v>1423765072</v>
      </c>
      <c r="K146" s="15">
        <f t="shared" si="12"/>
        <v>42107.72074074074</v>
      </c>
      <c r="L146" s="15">
        <f t="shared" si="13"/>
        <v>42047.762407407412</v>
      </c>
      <c r="M146" t="b">
        <v>0</v>
      </c>
      <c r="N146">
        <v>37</v>
      </c>
      <c r="O146" t="b">
        <v>0</v>
      </c>
      <c r="P146" t="s">
        <v>275</v>
      </c>
      <c r="Q146" s="7">
        <f t="shared" si="14"/>
        <v>27.6</v>
      </c>
      <c r="R146" s="9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325</v>
      </c>
      <c r="C147" s="3" t="s">
        <v>326</v>
      </c>
      <c r="D147">
        <v>4500</v>
      </c>
      <c r="E147">
        <v>338</v>
      </c>
      <c r="F147" t="s">
        <v>272</v>
      </c>
      <c r="G147" t="s">
        <v>17</v>
      </c>
      <c r="H147" t="s">
        <v>18</v>
      </c>
      <c r="I147">
        <v>1439298052</v>
      </c>
      <c r="J147">
        <v>1436965252</v>
      </c>
      <c r="K147" s="15">
        <f t="shared" si="12"/>
        <v>42227.542268518519</v>
      </c>
      <c r="L147" s="15">
        <f t="shared" si="13"/>
        <v>42200.542268518519</v>
      </c>
      <c r="M147" t="b">
        <v>0</v>
      </c>
      <c r="N147">
        <v>9</v>
      </c>
      <c r="O147" t="b">
        <v>0</v>
      </c>
      <c r="P147" t="s">
        <v>275</v>
      </c>
      <c r="Q147" s="7">
        <f t="shared" si="14"/>
        <v>7.5111111111111111</v>
      </c>
      <c r="R147" s="9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327</v>
      </c>
      <c r="C148" s="3" t="s">
        <v>328</v>
      </c>
      <c r="D148">
        <v>20000</v>
      </c>
      <c r="E148">
        <v>115</v>
      </c>
      <c r="F148" t="s">
        <v>272</v>
      </c>
      <c r="G148" t="s">
        <v>17</v>
      </c>
      <c r="H148" t="s">
        <v>18</v>
      </c>
      <c r="I148">
        <v>1484698998</v>
      </c>
      <c r="J148">
        <v>1479514998</v>
      </c>
      <c r="K148" s="15">
        <f t="shared" si="12"/>
        <v>42753.016180555554</v>
      </c>
      <c r="L148" s="15">
        <f t="shared" si="13"/>
        <v>42693.016180555554</v>
      </c>
      <c r="M148" t="b">
        <v>0</v>
      </c>
      <c r="N148">
        <v>3</v>
      </c>
      <c r="O148" t="b">
        <v>0</v>
      </c>
      <c r="P148" t="s">
        <v>275</v>
      </c>
      <c r="Q148" s="7">
        <f t="shared" si="14"/>
        <v>0.57499999999999996</v>
      </c>
      <c r="R148" s="9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329</v>
      </c>
      <c r="C149" s="3" t="s">
        <v>330</v>
      </c>
      <c r="D149">
        <v>7000</v>
      </c>
      <c r="E149">
        <v>0</v>
      </c>
      <c r="F149" t="s">
        <v>272</v>
      </c>
      <c r="G149" t="s">
        <v>24</v>
      </c>
      <c r="H149" t="s">
        <v>25</v>
      </c>
      <c r="I149">
        <v>1420741080</v>
      </c>
      <c r="J149">
        <v>1417026340</v>
      </c>
      <c r="K149" s="15">
        <f t="shared" si="12"/>
        <v>42012.762499999997</v>
      </c>
      <c r="L149" s="15">
        <f t="shared" si="13"/>
        <v>41969.767824074079</v>
      </c>
      <c r="M149" t="b">
        <v>0</v>
      </c>
      <c r="N149">
        <v>0</v>
      </c>
      <c r="O149" t="b">
        <v>0</v>
      </c>
      <c r="P149" t="s">
        <v>275</v>
      </c>
      <c r="Q149" s="7">
        <f t="shared" si="14"/>
        <v>0</v>
      </c>
      <c r="R149" s="9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331</v>
      </c>
      <c r="C150" s="3" t="s">
        <v>332</v>
      </c>
      <c r="D150">
        <v>50000</v>
      </c>
      <c r="E150">
        <v>40</v>
      </c>
      <c r="F150" t="s">
        <v>272</v>
      </c>
      <c r="G150" t="s">
        <v>17</v>
      </c>
      <c r="H150" t="s">
        <v>18</v>
      </c>
      <c r="I150">
        <v>1456555536</v>
      </c>
      <c r="J150">
        <v>1453963536</v>
      </c>
      <c r="K150" s="15">
        <f t="shared" si="12"/>
        <v>42427.281666666662</v>
      </c>
      <c r="L150" s="15">
        <f t="shared" si="13"/>
        <v>42397.281666666662</v>
      </c>
      <c r="M150" t="b">
        <v>0</v>
      </c>
      <c r="N150">
        <v>2</v>
      </c>
      <c r="O150" t="b">
        <v>0</v>
      </c>
      <c r="P150" t="s">
        <v>275</v>
      </c>
      <c r="Q150" s="7">
        <f t="shared" si="14"/>
        <v>0.08</v>
      </c>
      <c r="R150" s="9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333</v>
      </c>
      <c r="C151" s="3" t="s">
        <v>334</v>
      </c>
      <c r="D151">
        <v>10000</v>
      </c>
      <c r="E151">
        <v>92</v>
      </c>
      <c r="F151" t="s">
        <v>272</v>
      </c>
      <c r="G151" t="s">
        <v>17</v>
      </c>
      <c r="H151" t="s">
        <v>18</v>
      </c>
      <c r="I151">
        <v>1419494400</v>
      </c>
      <c r="J151">
        <v>1416888470</v>
      </c>
      <c r="K151" s="15">
        <f t="shared" si="12"/>
        <v>41998.333333333328</v>
      </c>
      <c r="L151" s="15">
        <f t="shared" si="13"/>
        <v>41968.172106481477</v>
      </c>
      <c r="M151" t="b">
        <v>0</v>
      </c>
      <c r="N151">
        <v>6</v>
      </c>
      <c r="O151" t="b">
        <v>0</v>
      </c>
      <c r="P151" t="s">
        <v>275</v>
      </c>
      <c r="Q151" s="7">
        <f t="shared" si="14"/>
        <v>0.91999999999999993</v>
      </c>
      <c r="R151" s="9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335</v>
      </c>
      <c r="C152" s="3" t="s">
        <v>336</v>
      </c>
      <c r="D152">
        <v>130000</v>
      </c>
      <c r="E152">
        <v>30112</v>
      </c>
      <c r="F152" t="s">
        <v>272</v>
      </c>
      <c r="G152" t="s">
        <v>17</v>
      </c>
      <c r="H152" t="s">
        <v>18</v>
      </c>
      <c r="I152">
        <v>1432612382</v>
      </c>
      <c r="J152">
        <v>1427428382</v>
      </c>
      <c r="K152" s="15">
        <f t="shared" si="12"/>
        <v>42150.161828703705</v>
      </c>
      <c r="L152" s="15">
        <f t="shared" si="13"/>
        <v>42090.161828703705</v>
      </c>
      <c r="M152" t="b">
        <v>0</v>
      </c>
      <c r="N152">
        <v>67</v>
      </c>
      <c r="O152" t="b">
        <v>0</v>
      </c>
      <c r="P152" t="s">
        <v>275</v>
      </c>
      <c r="Q152" s="7">
        <f t="shared" si="14"/>
        <v>23.163076923076922</v>
      </c>
      <c r="R152" s="9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337</v>
      </c>
      <c r="C153" s="3" t="s">
        <v>338</v>
      </c>
      <c r="D153">
        <v>250000</v>
      </c>
      <c r="E153">
        <v>140</v>
      </c>
      <c r="F153" t="s">
        <v>272</v>
      </c>
      <c r="G153" t="s">
        <v>50</v>
      </c>
      <c r="H153" t="s">
        <v>51</v>
      </c>
      <c r="I153">
        <v>1434633191</v>
      </c>
      <c r="J153">
        <v>1429449191</v>
      </c>
      <c r="K153" s="15">
        <f t="shared" si="12"/>
        <v>42173.550821759258</v>
      </c>
      <c r="L153" s="15">
        <f t="shared" si="13"/>
        <v>42113.550821759258</v>
      </c>
      <c r="M153" t="b">
        <v>0</v>
      </c>
      <c r="N153">
        <v>5</v>
      </c>
      <c r="O153" t="b">
        <v>0</v>
      </c>
      <c r="P153" t="s">
        <v>275</v>
      </c>
      <c r="Q153" s="7">
        <f t="shared" si="14"/>
        <v>5.5999999999999994E-2</v>
      </c>
      <c r="R153" s="9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339</v>
      </c>
      <c r="C154" s="3" t="s">
        <v>340</v>
      </c>
      <c r="D154">
        <v>380000</v>
      </c>
      <c r="E154">
        <v>30</v>
      </c>
      <c r="F154" t="s">
        <v>272</v>
      </c>
      <c r="G154" t="s">
        <v>17</v>
      </c>
      <c r="H154" t="s">
        <v>18</v>
      </c>
      <c r="I154">
        <v>1411437100</v>
      </c>
      <c r="J154">
        <v>1408845100</v>
      </c>
      <c r="K154" s="15">
        <f t="shared" si="12"/>
        <v>41905.077546296292</v>
      </c>
      <c r="L154" s="15">
        <f t="shared" si="13"/>
        <v>41875.077546296292</v>
      </c>
      <c r="M154" t="b">
        <v>0</v>
      </c>
      <c r="N154">
        <v>2</v>
      </c>
      <c r="O154" t="b">
        <v>0</v>
      </c>
      <c r="P154" t="s">
        <v>275</v>
      </c>
      <c r="Q154" s="7">
        <f t="shared" si="14"/>
        <v>7.8947368421052634E-3</v>
      </c>
      <c r="R154" s="9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341</v>
      </c>
      <c r="C155" s="3" t="s">
        <v>342</v>
      </c>
      <c r="D155">
        <v>50000</v>
      </c>
      <c r="E155">
        <v>359</v>
      </c>
      <c r="F155" t="s">
        <v>272</v>
      </c>
      <c r="G155" t="s">
        <v>17</v>
      </c>
      <c r="H155" t="s">
        <v>18</v>
      </c>
      <c r="I155">
        <v>1417532644</v>
      </c>
      <c r="J155">
        <v>1413900244</v>
      </c>
      <c r="K155" s="15">
        <f t="shared" si="12"/>
        <v>41975.627824074079</v>
      </c>
      <c r="L155" s="15">
        <f t="shared" si="13"/>
        <v>41933.586157407408</v>
      </c>
      <c r="M155" t="b">
        <v>0</v>
      </c>
      <c r="N155">
        <v>10</v>
      </c>
      <c r="O155" t="b">
        <v>0</v>
      </c>
      <c r="P155" t="s">
        <v>275</v>
      </c>
      <c r="Q155" s="7">
        <f t="shared" si="14"/>
        <v>0.71799999999999997</v>
      </c>
      <c r="R155" s="9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343</v>
      </c>
      <c r="C156" s="3" t="s">
        <v>344</v>
      </c>
      <c r="D156">
        <v>1500</v>
      </c>
      <c r="E156">
        <v>40</v>
      </c>
      <c r="F156" t="s">
        <v>272</v>
      </c>
      <c r="G156" t="s">
        <v>17</v>
      </c>
      <c r="H156" t="s">
        <v>18</v>
      </c>
      <c r="I156">
        <v>1433336895</v>
      </c>
      <c r="J156">
        <v>1429621695</v>
      </c>
      <c r="K156" s="15">
        <f t="shared" si="12"/>
        <v>42158.547395833331</v>
      </c>
      <c r="L156" s="15">
        <f t="shared" si="13"/>
        <v>42115.547395833331</v>
      </c>
      <c r="M156" t="b">
        <v>0</v>
      </c>
      <c r="N156">
        <v>3</v>
      </c>
      <c r="O156" t="b">
        <v>0</v>
      </c>
      <c r="P156" t="s">
        <v>275</v>
      </c>
      <c r="Q156" s="7">
        <f t="shared" si="14"/>
        <v>2.666666666666667</v>
      </c>
      <c r="R156" s="9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345</v>
      </c>
      <c r="C157" s="3" t="s">
        <v>346</v>
      </c>
      <c r="D157">
        <v>1350000</v>
      </c>
      <c r="E157">
        <v>81</v>
      </c>
      <c r="F157" t="s">
        <v>272</v>
      </c>
      <c r="G157" t="s">
        <v>17</v>
      </c>
      <c r="H157" t="s">
        <v>18</v>
      </c>
      <c r="I157">
        <v>1437657935</v>
      </c>
      <c r="J157">
        <v>1434201935</v>
      </c>
      <c r="K157" s="15">
        <f t="shared" si="12"/>
        <v>42208.559432870374</v>
      </c>
      <c r="L157" s="15">
        <f t="shared" si="13"/>
        <v>42168.559432870374</v>
      </c>
      <c r="M157" t="b">
        <v>0</v>
      </c>
      <c r="N157">
        <v>4</v>
      </c>
      <c r="O157" t="b">
        <v>0</v>
      </c>
      <c r="P157" t="s">
        <v>275</v>
      </c>
      <c r="Q157" s="7">
        <f t="shared" si="14"/>
        <v>6.0000000000000001E-3</v>
      </c>
      <c r="R157" s="9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347</v>
      </c>
      <c r="C158" s="3" t="s">
        <v>348</v>
      </c>
      <c r="D158">
        <v>35000</v>
      </c>
      <c r="E158">
        <v>1785</v>
      </c>
      <c r="F15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s="15">
        <f t="shared" si="12"/>
        <v>41854.124953703707</v>
      </c>
      <c r="L158" s="15">
        <f t="shared" si="13"/>
        <v>41794.124953703707</v>
      </c>
      <c r="M158" t="b">
        <v>0</v>
      </c>
      <c r="N158">
        <v>15</v>
      </c>
      <c r="O158" t="b">
        <v>0</v>
      </c>
      <c r="P158" t="s">
        <v>275</v>
      </c>
      <c r="Q158" s="7">
        <f t="shared" si="14"/>
        <v>5.0999999999999996</v>
      </c>
      <c r="R158" s="9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349</v>
      </c>
      <c r="C159" s="3" t="s">
        <v>350</v>
      </c>
      <c r="D159">
        <v>2995</v>
      </c>
      <c r="E159">
        <v>8</v>
      </c>
      <c r="F159" t="s">
        <v>272</v>
      </c>
      <c r="G159" t="s">
        <v>17</v>
      </c>
      <c r="H159" t="s">
        <v>18</v>
      </c>
      <c r="I159">
        <v>1456523572</v>
      </c>
      <c r="J159">
        <v>1453931572</v>
      </c>
      <c r="K159" s="15">
        <f t="shared" si="12"/>
        <v>42426.911712962959</v>
      </c>
      <c r="L159" s="15">
        <f t="shared" si="13"/>
        <v>42396.911712962959</v>
      </c>
      <c r="M159" t="b">
        <v>0</v>
      </c>
      <c r="N159">
        <v>2</v>
      </c>
      <c r="O159" t="b">
        <v>0</v>
      </c>
      <c r="P159" t="s">
        <v>275</v>
      </c>
      <c r="Q159" s="7">
        <f t="shared" si="14"/>
        <v>0.26711185308848079</v>
      </c>
      <c r="R159" s="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351</v>
      </c>
      <c r="C160" s="3" t="s">
        <v>352</v>
      </c>
      <c r="D160">
        <v>5000</v>
      </c>
      <c r="E160">
        <v>0</v>
      </c>
      <c r="F160" t="s">
        <v>272</v>
      </c>
      <c r="G160" t="s">
        <v>17</v>
      </c>
      <c r="H160" t="s">
        <v>18</v>
      </c>
      <c r="I160">
        <v>1413942628</v>
      </c>
      <c r="J160">
        <v>1411350628</v>
      </c>
      <c r="K160" s="15">
        <f t="shared" si="12"/>
        <v>41934.07671296296</v>
      </c>
      <c r="L160" s="15">
        <f t="shared" si="13"/>
        <v>41904.07671296296</v>
      </c>
      <c r="M160" t="b">
        <v>0</v>
      </c>
      <c r="N160">
        <v>0</v>
      </c>
      <c r="O160" t="b">
        <v>0</v>
      </c>
      <c r="P160" t="s">
        <v>275</v>
      </c>
      <c r="Q160" s="7">
        <f t="shared" si="14"/>
        <v>0</v>
      </c>
      <c r="R160" s="9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353</v>
      </c>
      <c r="C161" s="3" t="s">
        <v>354</v>
      </c>
      <c r="D161">
        <v>500000</v>
      </c>
      <c r="E161">
        <v>10</v>
      </c>
      <c r="F161" t="s">
        <v>272</v>
      </c>
      <c r="G161" t="s">
        <v>17</v>
      </c>
      <c r="H161" t="s">
        <v>18</v>
      </c>
      <c r="I161">
        <v>1467541545</v>
      </c>
      <c r="J161">
        <v>1464085545</v>
      </c>
      <c r="K161" s="15">
        <f t="shared" si="12"/>
        <v>42554.434548611112</v>
      </c>
      <c r="L161" s="15">
        <f t="shared" si="13"/>
        <v>42514.434548611112</v>
      </c>
      <c r="M161" t="b">
        <v>0</v>
      </c>
      <c r="N161">
        <v>1</v>
      </c>
      <c r="O161" t="b">
        <v>0</v>
      </c>
      <c r="P161" t="s">
        <v>275</v>
      </c>
      <c r="Q161" s="7">
        <f t="shared" si="14"/>
        <v>2E-3</v>
      </c>
      <c r="R161" s="9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355</v>
      </c>
      <c r="C162" s="3" t="s">
        <v>356</v>
      </c>
      <c r="D162">
        <v>5000</v>
      </c>
      <c r="E162">
        <v>0</v>
      </c>
      <c r="F162" t="s">
        <v>357</v>
      </c>
      <c r="G162" t="s">
        <v>17</v>
      </c>
      <c r="H162" t="s">
        <v>18</v>
      </c>
      <c r="I162">
        <v>1439675691</v>
      </c>
      <c r="J162">
        <v>1434491691</v>
      </c>
      <c r="K162" s="15">
        <f t="shared" si="12"/>
        <v>42231.913090277776</v>
      </c>
      <c r="L162" s="15">
        <f t="shared" si="13"/>
        <v>42171.913090277776</v>
      </c>
      <c r="M162" t="b">
        <v>0</v>
      </c>
      <c r="N162">
        <v>0</v>
      </c>
      <c r="O162" t="b">
        <v>0</v>
      </c>
      <c r="P162" t="s">
        <v>358</v>
      </c>
      <c r="Q162" s="7">
        <f t="shared" si="14"/>
        <v>0</v>
      </c>
      <c r="R162" s="9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359</v>
      </c>
      <c r="C163" s="3" t="s">
        <v>360</v>
      </c>
      <c r="D163">
        <v>50000</v>
      </c>
      <c r="E163">
        <v>5</v>
      </c>
      <c r="F163" t="s">
        <v>357</v>
      </c>
      <c r="G163" t="s">
        <v>17</v>
      </c>
      <c r="H163" t="s">
        <v>18</v>
      </c>
      <c r="I163">
        <v>1404318595</v>
      </c>
      <c r="J163">
        <v>1401726595</v>
      </c>
      <c r="K163" s="15">
        <f t="shared" si="12"/>
        <v>41822.687442129631</v>
      </c>
      <c r="L163" s="15">
        <f t="shared" si="13"/>
        <v>41792.687442129631</v>
      </c>
      <c r="M163" t="b">
        <v>0</v>
      </c>
      <c r="N163">
        <v>1</v>
      </c>
      <c r="O163" t="b">
        <v>0</v>
      </c>
      <c r="P163" t="s">
        <v>358</v>
      </c>
      <c r="Q163" s="7">
        <f t="shared" si="14"/>
        <v>0.01</v>
      </c>
      <c r="R163" s="9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361</v>
      </c>
      <c r="C164" s="3" t="s">
        <v>362</v>
      </c>
      <c r="D164">
        <v>2800</v>
      </c>
      <c r="E164">
        <v>435</v>
      </c>
      <c r="F164" t="s">
        <v>357</v>
      </c>
      <c r="G164" t="s">
        <v>17</v>
      </c>
      <c r="H164" t="s">
        <v>18</v>
      </c>
      <c r="I164">
        <v>1408232520</v>
      </c>
      <c r="J164">
        <v>1405393356</v>
      </c>
      <c r="K164" s="15">
        <f t="shared" si="12"/>
        <v>41867.987500000003</v>
      </c>
      <c r="L164" s="15">
        <f t="shared" si="13"/>
        <v>41835.126805555556</v>
      </c>
      <c r="M164" t="b">
        <v>0</v>
      </c>
      <c r="N164">
        <v>10</v>
      </c>
      <c r="O164" t="b">
        <v>0</v>
      </c>
      <c r="P164" t="s">
        <v>358</v>
      </c>
      <c r="Q164" s="7">
        <f t="shared" si="14"/>
        <v>15.535714285714286</v>
      </c>
      <c r="R164" s="9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363</v>
      </c>
      <c r="C165" s="3" t="s">
        <v>364</v>
      </c>
      <c r="D165">
        <v>2000000</v>
      </c>
      <c r="E165">
        <v>0</v>
      </c>
      <c r="F165" t="s">
        <v>357</v>
      </c>
      <c r="G165" t="s">
        <v>17</v>
      </c>
      <c r="H165" t="s">
        <v>18</v>
      </c>
      <c r="I165">
        <v>1443657600</v>
      </c>
      <c r="J165">
        <v>1440716654</v>
      </c>
      <c r="K165" s="15">
        <f t="shared" si="12"/>
        <v>42278</v>
      </c>
      <c r="L165" s="15">
        <f t="shared" si="13"/>
        <v>42243.961273148147</v>
      </c>
      <c r="M165" t="b">
        <v>0</v>
      </c>
      <c r="N165">
        <v>0</v>
      </c>
      <c r="O165" t="b">
        <v>0</v>
      </c>
      <c r="P165" t="s">
        <v>358</v>
      </c>
      <c r="Q165" s="7">
        <f t="shared" si="14"/>
        <v>0</v>
      </c>
      <c r="R165" s="9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365</v>
      </c>
      <c r="C166" s="3" t="s">
        <v>366</v>
      </c>
      <c r="D166">
        <v>120000</v>
      </c>
      <c r="E166">
        <v>640</v>
      </c>
      <c r="F166" t="s">
        <v>357</v>
      </c>
      <c r="G166" t="s">
        <v>17</v>
      </c>
      <c r="H166" t="s">
        <v>18</v>
      </c>
      <c r="I166">
        <v>1411150701</v>
      </c>
      <c r="J166">
        <v>1405966701</v>
      </c>
      <c r="K166" s="15">
        <f t="shared" si="12"/>
        <v>41901.762743055559</v>
      </c>
      <c r="L166" s="15">
        <f t="shared" si="13"/>
        <v>41841.762743055559</v>
      </c>
      <c r="M166" t="b">
        <v>0</v>
      </c>
      <c r="N166">
        <v>7</v>
      </c>
      <c r="O166" t="b">
        <v>0</v>
      </c>
      <c r="P166" t="s">
        <v>358</v>
      </c>
      <c r="Q166" s="7">
        <f t="shared" si="14"/>
        <v>0.53333333333333333</v>
      </c>
      <c r="R166" s="9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367</v>
      </c>
      <c r="C167" s="3" t="s">
        <v>368</v>
      </c>
      <c r="D167">
        <v>17000</v>
      </c>
      <c r="E167">
        <v>0</v>
      </c>
      <c r="F167" t="s">
        <v>357</v>
      </c>
      <c r="G167" t="s">
        <v>24</v>
      </c>
      <c r="H167" t="s">
        <v>25</v>
      </c>
      <c r="I167">
        <v>1452613724</v>
      </c>
      <c r="J167">
        <v>1450021724</v>
      </c>
      <c r="K167" s="15">
        <f t="shared" si="12"/>
        <v>42381.658842592587</v>
      </c>
      <c r="L167" s="15">
        <f t="shared" si="13"/>
        <v>42351.658842592587</v>
      </c>
      <c r="M167" t="b">
        <v>0</v>
      </c>
      <c r="N167">
        <v>0</v>
      </c>
      <c r="O167" t="b">
        <v>0</v>
      </c>
      <c r="P167" t="s">
        <v>358</v>
      </c>
      <c r="Q167" s="7">
        <f t="shared" si="14"/>
        <v>0</v>
      </c>
      <c r="R167" s="9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369</v>
      </c>
      <c r="C168" s="3" t="s">
        <v>370</v>
      </c>
      <c r="D168">
        <v>5000</v>
      </c>
      <c r="E168">
        <v>3000</v>
      </c>
      <c r="F168" t="s">
        <v>357</v>
      </c>
      <c r="G168" t="s">
        <v>17</v>
      </c>
      <c r="H168" t="s">
        <v>18</v>
      </c>
      <c r="I168">
        <v>1484531362</v>
      </c>
      <c r="J168">
        <v>1481939362</v>
      </c>
      <c r="K168" s="15">
        <f t="shared" si="12"/>
        <v>42751.075949074075</v>
      </c>
      <c r="L168" s="15">
        <f t="shared" si="13"/>
        <v>42721.075949074075</v>
      </c>
      <c r="M168" t="b">
        <v>0</v>
      </c>
      <c r="N168">
        <v>1</v>
      </c>
      <c r="O168" t="b">
        <v>0</v>
      </c>
      <c r="P168" t="s">
        <v>358</v>
      </c>
      <c r="Q168" s="7">
        <f t="shared" si="14"/>
        <v>60</v>
      </c>
      <c r="R168" s="9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371</v>
      </c>
      <c r="C169" s="3" t="s">
        <v>372</v>
      </c>
      <c r="D169">
        <v>110000</v>
      </c>
      <c r="E169">
        <v>11</v>
      </c>
      <c r="F169" t="s">
        <v>357</v>
      </c>
      <c r="G169" t="s">
        <v>17</v>
      </c>
      <c r="H169" t="s">
        <v>18</v>
      </c>
      <c r="I169">
        <v>1438726535</v>
      </c>
      <c r="J169">
        <v>1433542535</v>
      </c>
      <c r="K169" s="15">
        <f t="shared" si="12"/>
        <v>42220.927488425921</v>
      </c>
      <c r="L169" s="15">
        <f t="shared" si="13"/>
        <v>42160.927488425921</v>
      </c>
      <c r="M169" t="b">
        <v>0</v>
      </c>
      <c r="N169">
        <v>2</v>
      </c>
      <c r="O169" t="b">
        <v>0</v>
      </c>
      <c r="P169" t="s">
        <v>358</v>
      </c>
      <c r="Q169" s="7">
        <f t="shared" si="14"/>
        <v>0.01</v>
      </c>
      <c r="R169" s="9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373</v>
      </c>
      <c r="C170" s="3" t="s">
        <v>374</v>
      </c>
      <c r="D170">
        <v>8000</v>
      </c>
      <c r="E170">
        <v>325</v>
      </c>
      <c r="F170" t="s">
        <v>357</v>
      </c>
      <c r="G170" t="s">
        <v>17</v>
      </c>
      <c r="H170" t="s">
        <v>18</v>
      </c>
      <c r="I170">
        <v>1426791770</v>
      </c>
      <c r="J170">
        <v>1424203370</v>
      </c>
      <c r="K170" s="15">
        <f t="shared" si="12"/>
        <v>42082.793634259258</v>
      </c>
      <c r="L170" s="15">
        <f t="shared" si="13"/>
        <v>42052.83530092593</v>
      </c>
      <c r="M170" t="b">
        <v>0</v>
      </c>
      <c r="N170">
        <v>3</v>
      </c>
      <c r="O170" t="b">
        <v>0</v>
      </c>
      <c r="P170" t="s">
        <v>358</v>
      </c>
      <c r="Q170" s="7">
        <f t="shared" si="14"/>
        <v>4.0625</v>
      </c>
      <c r="R170" s="9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375</v>
      </c>
      <c r="C171" s="3" t="s">
        <v>376</v>
      </c>
      <c r="D171">
        <v>2500</v>
      </c>
      <c r="E171">
        <v>560</v>
      </c>
      <c r="F171" t="s">
        <v>357</v>
      </c>
      <c r="G171" t="s">
        <v>24</v>
      </c>
      <c r="H171" t="s">
        <v>25</v>
      </c>
      <c r="I171">
        <v>1413634059</v>
      </c>
      <c r="J171">
        <v>1411042059</v>
      </c>
      <c r="K171" s="15">
        <f t="shared" si="12"/>
        <v>41930.505312499998</v>
      </c>
      <c r="L171" s="15">
        <f t="shared" si="13"/>
        <v>41900.505312499998</v>
      </c>
      <c r="M171" t="b">
        <v>0</v>
      </c>
      <c r="N171">
        <v>10</v>
      </c>
      <c r="O171" t="b">
        <v>0</v>
      </c>
      <c r="P171" t="s">
        <v>358</v>
      </c>
      <c r="Q171" s="7">
        <f t="shared" si="14"/>
        <v>22.400000000000002</v>
      </c>
      <c r="R171" s="9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377</v>
      </c>
      <c r="C172" s="3" t="s">
        <v>378</v>
      </c>
      <c r="D172">
        <v>10000</v>
      </c>
      <c r="E172">
        <v>325</v>
      </c>
      <c r="F172" t="s">
        <v>357</v>
      </c>
      <c r="G172" t="s">
        <v>17</v>
      </c>
      <c r="H172" t="s">
        <v>18</v>
      </c>
      <c r="I172">
        <v>1440912480</v>
      </c>
      <c r="J172">
        <v>1438385283</v>
      </c>
      <c r="K172" s="15">
        <f t="shared" si="12"/>
        <v>42246.227777777778</v>
      </c>
      <c r="L172" s="15">
        <f t="shared" si="13"/>
        <v>42216.977812500001</v>
      </c>
      <c r="M172" t="b">
        <v>0</v>
      </c>
      <c r="N172">
        <v>10</v>
      </c>
      <c r="O172" t="b">
        <v>0</v>
      </c>
      <c r="P172" t="s">
        <v>358</v>
      </c>
      <c r="Q172" s="7">
        <f t="shared" si="14"/>
        <v>3.25</v>
      </c>
      <c r="R172" s="9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379</v>
      </c>
      <c r="C173" s="3" t="s">
        <v>380</v>
      </c>
      <c r="D173">
        <v>50000</v>
      </c>
      <c r="E173">
        <v>1</v>
      </c>
      <c r="F173" t="s">
        <v>357</v>
      </c>
      <c r="G173" t="s">
        <v>17</v>
      </c>
      <c r="H173" t="s">
        <v>18</v>
      </c>
      <c r="I173">
        <v>1470975614</v>
      </c>
      <c r="J173">
        <v>1465791614</v>
      </c>
      <c r="K173" s="15">
        <f t="shared" si="12"/>
        <v>42594.180717592593</v>
      </c>
      <c r="L173" s="15">
        <f t="shared" si="13"/>
        <v>42534.180717592593</v>
      </c>
      <c r="M173" t="b">
        <v>0</v>
      </c>
      <c r="N173">
        <v>1</v>
      </c>
      <c r="O173" t="b">
        <v>0</v>
      </c>
      <c r="P173" t="s">
        <v>358</v>
      </c>
      <c r="Q173" s="7">
        <f t="shared" si="14"/>
        <v>2E-3</v>
      </c>
      <c r="R173" s="9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381</v>
      </c>
      <c r="C174" s="3" t="s">
        <v>382</v>
      </c>
      <c r="D174">
        <v>95000</v>
      </c>
      <c r="E174">
        <v>0</v>
      </c>
      <c r="F174" t="s">
        <v>357</v>
      </c>
      <c r="G174" t="s">
        <v>17</v>
      </c>
      <c r="H174" t="s">
        <v>18</v>
      </c>
      <c r="I174">
        <v>1426753723</v>
      </c>
      <c r="J174">
        <v>1423733323</v>
      </c>
      <c r="K174" s="15">
        <f t="shared" si="12"/>
        <v>42082.353275462963</v>
      </c>
      <c r="L174" s="15">
        <f t="shared" si="13"/>
        <v>42047.394942129627</v>
      </c>
      <c r="M174" t="b">
        <v>0</v>
      </c>
      <c r="N174">
        <v>0</v>
      </c>
      <c r="O174" t="b">
        <v>0</v>
      </c>
      <c r="P174" t="s">
        <v>358</v>
      </c>
      <c r="Q174" s="7">
        <f t="shared" si="14"/>
        <v>0</v>
      </c>
      <c r="R174" s="9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383</v>
      </c>
      <c r="C175" s="3" t="s">
        <v>384</v>
      </c>
      <c r="D175">
        <v>1110</v>
      </c>
      <c r="E175">
        <v>0</v>
      </c>
      <c r="F175" t="s">
        <v>357</v>
      </c>
      <c r="G175" t="s">
        <v>24</v>
      </c>
      <c r="H175" t="s">
        <v>25</v>
      </c>
      <c r="I175">
        <v>1425131108</v>
      </c>
      <c r="J175">
        <v>1422539108</v>
      </c>
      <c r="K175" s="15">
        <f t="shared" si="12"/>
        <v>42063.573009259257</v>
      </c>
      <c r="L175" s="15">
        <f t="shared" si="13"/>
        <v>42033.573009259257</v>
      </c>
      <c r="M175" t="b">
        <v>0</v>
      </c>
      <c r="N175">
        <v>0</v>
      </c>
      <c r="O175" t="b">
        <v>0</v>
      </c>
      <c r="P175" t="s">
        <v>358</v>
      </c>
      <c r="Q175" s="7">
        <f t="shared" si="14"/>
        <v>0</v>
      </c>
      <c r="R175" s="9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385</v>
      </c>
      <c r="C176" s="3" t="s">
        <v>386</v>
      </c>
      <c r="D176">
        <v>6000</v>
      </c>
      <c r="E176">
        <v>0</v>
      </c>
      <c r="F176" t="s">
        <v>357</v>
      </c>
      <c r="G176" t="s">
        <v>387</v>
      </c>
      <c r="H176" t="s">
        <v>55</v>
      </c>
      <c r="I176">
        <v>1431108776</v>
      </c>
      <c r="J176">
        <v>1425924776</v>
      </c>
      <c r="K176" s="15">
        <f t="shared" si="12"/>
        <v>42132.758981481486</v>
      </c>
      <c r="L176" s="15">
        <f t="shared" si="13"/>
        <v>42072.758981481486</v>
      </c>
      <c r="M176" t="b">
        <v>0</v>
      </c>
      <c r="N176">
        <v>0</v>
      </c>
      <c r="O176" t="b">
        <v>0</v>
      </c>
      <c r="P176" t="s">
        <v>358</v>
      </c>
      <c r="Q176" s="7">
        <f t="shared" si="14"/>
        <v>0</v>
      </c>
      <c r="R176" s="9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388</v>
      </c>
      <c r="C177" s="3" t="s">
        <v>389</v>
      </c>
      <c r="D177">
        <v>20000</v>
      </c>
      <c r="E177">
        <v>1297</v>
      </c>
      <c r="F177" t="s">
        <v>357</v>
      </c>
      <c r="G177" t="s">
        <v>24</v>
      </c>
      <c r="H177" t="s">
        <v>25</v>
      </c>
      <c r="I177">
        <v>1409337611</v>
      </c>
      <c r="J177">
        <v>1407177611</v>
      </c>
      <c r="K177" s="15">
        <f t="shared" si="12"/>
        <v>41880.777905092589</v>
      </c>
      <c r="L177" s="15">
        <f t="shared" si="13"/>
        <v>41855.777905092589</v>
      </c>
      <c r="M177" t="b">
        <v>0</v>
      </c>
      <c r="N177">
        <v>26</v>
      </c>
      <c r="O177" t="b">
        <v>0</v>
      </c>
      <c r="P177" t="s">
        <v>358</v>
      </c>
      <c r="Q177" s="7">
        <f t="shared" si="14"/>
        <v>6.4850000000000003</v>
      </c>
      <c r="R177" s="9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390</v>
      </c>
      <c r="C178" s="3" t="s">
        <v>391</v>
      </c>
      <c r="D178">
        <v>1500</v>
      </c>
      <c r="E178">
        <v>0</v>
      </c>
      <c r="F178" t="s">
        <v>357</v>
      </c>
      <c r="G178" t="s">
        <v>17</v>
      </c>
      <c r="H178" t="s">
        <v>18</v>
      </c>
      <c r="I178">
        <v>1438803999</v>
      </c>
      <c r="J178">
        <v>1436211999</v>
      </c>
      <c r="K178" s="15">
        <f t="shared" si="12"/>
        <v>42221.824062500003</v>
      </c>
      <c r="L178" s="15">
        <f t="shared" si="13"/>
        <v>42191.824062500003</v>
      </c>
      <c r="M178" t="b">
        <v>0</v>
      </c>
      <c r="N178">
        <v>0</v>
      </c>
      <c r="O178" t="b">
        <v>0</v>
      </c>
      <c r="P178" t="s">
        <v>358</v>
      </c>
      <c r="Q178" s="7">
        <f t="shared" si="14"/>
        <v>0</v>
      </c>
      <c r="R178" s="9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392</v>
      </c>
      <c r="C179" s="3" t="s">
        <v>393</v>
      </c>
      <c r="D179">
        <v>450</v>
      </c>
      <c r="E179">
        <v>180</v>
      </c>
      <c r="F179" t="s">
        <v>357</v>
      </c>
      <c r="G179" t="s">
        <v>17</v>
      </c>
      <c r="H179" t="s">
        <v>18</v>
      </c>
      <c r="I179">
        <v>1427155726</v>
      </c>
      <c r="J179">
        <v>1425690526</v>
      </c>
      <c r="K179" s="15">
        <f t="shared" si="12"/>
        <v>42087.00608796296</v>
      </c>
      <c r="L179" s="15">
        <f t="shared" si="13"/>
        <v>42070.047754629632</v>
      </c>
      <c r="M179" t="b">
        <v>0</v>
      </c>
      <c r="N179">
        <v>7</v>
      </c>
      <c r="O179" t="b">
        <v>0</v>
      </c>
      <c r="P179" t="s">
        <v>358</v>
      </c>
      <c r="Q179" s="7">
        <f t="shared" si="14"/>
        <v>40</v>
      </c>
      <c r="R179" s="9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394</v>
      </c>
      <c r="C180" s="3" t="s">
        <v>395</v>
      </c>
      <c r="D180">
        <v>500000</v>
      </c>
      <c r="E180">
        <v>0</v>
      </c>
      <c r="F180" t="s">
        <v>357</v>
      </c>
      <c r="G180" t="s">
        <v>54</v>
      </c>
      <c r="H180" t="s">
        <v>55</v>
      </c>
      <c r="I180">
        <v>1448582145</v>
      </c>
      <c r="J180">
        <v>1445986545</v>
      </c>
      <c r="K180" s="15">
        <f t="shared" si="12"/>
        <v>42334.997048611112</v>
      </c>
      <c r="L180" s="15">
        <f t="shared" si="13"/>
        <v>42304.955381944441</v>
      </c>
      <c r="M180" t="b">
        <v>0</v>
      </c>
      <c r="N180">
        <v>0</v>
      </c>
      <c r="O180" t="b">
        <v>0</v>
      </c>
      <c r="P180" t="s">
        <v>358</v>
      </c>
      <c r="Q180" s="7">
        <f t="shared" si="14"/>
        <v>0</v>
      </c>
      <c r="R180" s="9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396</v>
      </c>
      <c r="C181" s="3" t="s">
        <v>397</v>
      </c>
      <c r="D181">
        <v>1000</v>
      </c>
      <c r="E181">
        <v>200</v>
      </c>
      <c r="F181" t="s">
        <v>357</v>
      </c>
      <c r="G181" t="s">
        <v>17</v>
      </c>
      <c r="H181" t="s">
        <v>18</v>
      </c>
      <c r="I181">
        <v>1457056555</v>
      </c>
      <c r="J181">
        <v>1454464555</v>
      </c>
      <c r="K181" s="15">
        <f t="shared" si="12"/>
        <v>42433.080497685187</v>
      </c>
      <c r="L181" s="15">
        <f t="shared" si="13"/>
        <v>42403.080497685187</v>
      </c>
      <c r="M181" t="b">
        <v>0</v>
      </c>
      <c r="N181">
        <v>2</v>
      </c>
      <c r="O181" t="b">
        <v>0</v>
      </c>
      <c r="P181" t="s">
        <v>358</v>
      </c>
      <c r="Q181" s="7">
        <f t="shared" si="14"/>
        <v>20</v>
      </c>
      <c r="R181" s="9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398</v>
      </c>
      <c r="C182" s="3" t="s">
        <v>399</v>
      </c>
      <c r="D182">
        <v>1200</v>
      </c>
      <c r="E182">
        <v>401</v>
      </c>
      <c r="F182" t="s">
        <v>357</v>
      </c>
      <c r="G182" t="s">
        <v>24</v>
      </c>
      <c r="H182" t="s">
        <v>25</v>
      </c>
      <c r="I182">
        <v>1428951600</v>
      </c>
      <c r="J182">
        <v>1425512843</v>
      </c>
      <c r="K182" s="15">
        <f t="shared" si="12"/>
        <v>42107.791666666672</v>
      </c>
      <c r="L182" s="15">
        <f t="shared" si="13"/>
        <v>42067.991238425922</v>
      </c>
      <c r="M182" t="b">
        <v>0</v>
      </c>
      <c r="N182">
        <v>13</v>
      </c>
      <c r="O182" t="b">
        <v>0</v>
      </c>
      <c r="P182" t="s">
        <v>358</v>
      </c>
      <c r="Q182" s="7">
        <f t="shared" si="14"/>
        <v>33.416666666666664</v>
      </c>
      <c r="R182" s="9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400</v>
      </c>
      <c r="C183" s="3" t="s">
        <v>401</v>
      </c>
      <c r="D183">
        <v>3423</v>
      </c>
      <c r="E183">
        <v>722</v>
      </c>
      <c r="F183" t="s">
        <v>357</v>
      </c>
      <c r="G183" t="s">
        <v>24</v>
      </c>
      <c r="H183" t="s">
        <v>25</v>
      </c>
      <c r="I183">
        <v>1434995295</v>
      </c>
      <c r="J183">
        <v>1432403295</v>
      </c>
      <c r="K183" s="15">
        <f t="shared" si="12"/>
        <v>42177.741840277777</v>
      </c>
      <c r="L183" s="15">
        <f t="shared" si="13"/>
        <v>42147.741840277777</v>
      </c>
      <c r="M183" t="b">
        <v>0</v>
      </c>
      <c r="N183">
        <v>4</v>
      </c>
      <c r="O183" t="b">
        <v>0</v>
      </c>
      <c r="P183" t="s">
        <v>358</v>
      </c>
      <c r="Q183" s="7">
        <f t="shared" si="14"/>
        <v>21.092608822670172</v>
      </c>
      <c r="R183" s="9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402</v>
      </c>
      <c r="C184" s="3" t="s">
        <v>403</v>
      </c>
      <c r="D184">
        <v>1000</v>
      </c>
      <c r="E184">
        <v>0</v>
      </c>
      <c r="F184" t="s">
        <v>357</v>
      </c>
      <c r="G184" t="s">
        <v>17</v>
      </c>
      <c r="H184" t="s">
        <v>18</v>
      </c>
      <c r="I184">
        <v>1483748232</v>
      </c>
      <c r="J184">
        <v>1481156232</v>
      </c>
      <c r="K184" s="15">
        <f t="shared" si="12"/>
        <v>42742.011944444443</v>
      </c>
      <c r="L184" s="15">
        <f t="shared" si="13"/>
        <v>42712.011944444443</v>
      </c>
      <c r="M184" t="b">
        <v>0</v>
      </c>
      <c r="N184">
        <v>0</v>
      </c>
      <c r="O184" t="b">
        <v>0</v>
      </c>
      <c r="P184" t="s">
        <v>358</v>
      </c>
      <c r="Q184" s="7">
        <f t="shared" si="14"/>
        <v>0</v>
      </c>
      <c r="R184" s="9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404</v>
      </c>
      <c r="C185" s="3" t="s">
        <v>405</v>
      </c>
      <c r="D185">
        <v>12500</v>
      </c>
      <c r="E185">
        <v>4482</v>
      </c>
      <c r="F185" t="s">
        <v>357</v>
      </c>
      <c r="G185" t="s">
        <v>24</v>
      </c>
      <c r="H185" t="s">
        <v>25</v>
      </c>
      <c r="I185">
        <v>1417033610</v>
      </c>
      <c r="J185">
        <v>1414438010</v>
      </c>
      <c r="K185" s="15">
        <f t="shared" si="12"/>
        <v>41969.851967592593</v>
      </c>
      <c r="L185" s="15">
        <f t="shared" si="13"/>
        <v>41939.810300925928</v>
      </c>
      <c r="M185" t="b">
        <v>0</v>
      </c>
      <c r="N185">
        <v>12</v>
      </c>
      <c r="O185" t="b">
        <v>0</v>
      </c>
      <c r="P185" t="s">
        <v>358</v>
      </c>
      <c r="Q185" s="7">
        <f t="shared" si="14"/>
        <v>35.856000000000002</v>
      </c>
      <c r="R185" s="9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406</v>
      </c>
      <c r="C186" s="3" t="s">
        <v>407</v>
      </c>
      <c r="D186">
        <v>1500</v>
      </c>
      <c r="E186">
        <v>51</v>
      </c>
      <c r="F186" t="s">
        <v>357</v>
      </c>
      <c r="G186" t="s">
        <v>159</v>
      </c>
      <c r="H186" t="s">
        <v>160</v>
      </c>
      <c r="I186">
        <v>1409543940</v>
      </c>
      <c r="J186">
        <v>1404586762</v>
      </c>
      <c r="K186" s="15">
        <f t="shared" si="12"/>
        <v>41883.165972222225</v>
      </c>
      <c r="L186" s="15">
        <f t="shared" si="13"/>
        <v>41825.791226851856</v>
      </c>
      <c r="M186" t="b">
        <v>0</v>
      </c>
      <c r="N186">
        <v>2</v>
      </c>
      <c r="O186" t="b">
        <v>0</v>
      </c>
      <c r="P186" t="s">
        <v>358</v>
      </c>
      <c r="Q186" s="7">
        <f t="shared" si="14"/>
        <v>3.4000000000000004</v>
      </c>
      <c r="R186" s="9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408</v>
      </c>
      <c r="C187" s="3" t="s">
        <v>409</v>
      </c>
      <c r="D187">
        <v>40000</v>
      </c>
      <c r="E187">
        <v>2200</v>
      </c>
      <c r="F187" t="s">
        <v>357</v>
      </c>
      <c r="G187" t="s">
        <v>410</v>
      </c>
      <c r="H187" t="s">
        <v>411</v>
      </c>
      <c r="I187">
        <v>1471557139</v>
      </c>
      <c r="J187">
        <v>1468965139</v>
      </c>
      <c r="K187" s="15">
        <f t="shared" si="12"/>
        <v>42600.91133101852</v>
      </c>
      <c r="L187" s="15">
        <f t="shared" si="13"/>
        <v>42570.91133101852</v>
      </c>
      <c r="M187" t="b">
        <v>0</v>
      </c>
      <c r="N187">
        <v>10</v>
      </c>
      <c r="O187" t="b">
        <v>0</v>
      </c>
      <c r="P187" t="s">
        <v>358</v>
      </c>
      <c r="Q187" s="7">
        <f t="shared" si="14"/>
        <v>5.5</v>
      </c>
      <c r="R187" s="9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412</v>
      </c>
      <c r="C188" s="3" t="s">
        <v>413</v>
      </c>
      <c r="D188">
        <v>5000</v>
      </c>
      <c r="E188">
        <v>0</v>
      </c>
      <c r="F188" t="s">
        <v>357</v>
      </c>
      <c r="G188" t="s">
        <v>17</v>
      </c>
      <c r="H188" t="s">
        <v>18</v>
      </c>
      <c r="I188">
        <v>1488571200</v>
      </c>
      <c r="J188">
        <v>1485977434</v>
      </c>
      <c r="K188" s="15">
        <f t="shared" si="12"/>
        <v>42797.833333333328</v>
      </c>
      <c r="L188" s="15">
        <f t="shared" si="13"/>
        <v>42767.812893518523</v>
      </c>
      <c r="M188" t="b">
        <v>0</v>
      </c>
      <c r="N188">
        <v>0</v>
      </c>
      <c r="O188" t="b">
        <v>0</v>
      </c>
      <c r="P188" t="s">
        <v>358</v>
      </c>
      <c r="Q188" s="7">
        <f t="shared" si="14"/>
        <v>0</v>
      </c>
      <c r="R188" s="9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414</v>
      </c>
      <c r="C189" s="3" t="s">
        <v>415</v>
      </c>
      <c r="D189">
        <v>5000</v>
      </c>
      <c r="E189">
        <v>800</v>
      </c>
      <c r="F189" t="s">
        <v>357</v>
      </c>
      <c r="G189" t="s">
        <v>17</v>
      </c>
      <c r="H189" t="s">
        <v>18</v>
      </c>
      <c r="I189">
        <v>1437461940</v>
      </c>
      <c r="J189">
        <v>1435383457</v>
      </c>
      <c r="K189" s="15">
        <f t="shared" si="12"/>
        <v>42206.290972222225</v>
      </c>
      <c r="L189" s="15">
        <f t="shared" si="13"/>
        <v>42182.234456018516</v>
      </c>
      <c r="M189" t="b">
        <v>0</v>
      </c>
      <c r="N189">
        <v>5</v>
      </c>
      <c r="O189" t="b">
        <v>0</v>
      </c>
      <c r="P189" t="s">
        <v>358</v>
      </c>
      <c r="Q189" s="7">
        <f t="shared" si="14"/>
        <v>16</v>
      </c>
      <c r="R189" s="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416</v>
      </c>
      <c r="C190" s="3" t="s">
        <v>417</v>
      </c>
      <c r="D190">
        <v>1500</v>
      </c>
      <c r="E190">
        <v>0</v>
      </c>
      <c r="F190" t="s">
        <v>357</v>
      </c>
      <c r="G190" t="s">
        <v>17</v>
      </c>
      <c r="H190" t="s">
        <v>18</v>
      </c>
      <c r="I190">
        <v>1409891015</v>
      </c>
      <c r="J190">
        <v>1407299015</v>
      </c>
      <c r="K190" s="15">
        <f t="shared" si="12"/>
        <v>41887.18304398148</v>
      </c>
      <c r="L190" s="15">
        <f t="shared" si="13"/>
        <v>41857.18304398148</v>
      </c>
      <c r="M190" t="b">
        <v>0</v>
      </c>
      <c r="N190">
        <v>0</v>
      </c>
      <c r="O190" t="b">
        <v>0</v>
      </c>
      <c r="P190" t="s">
        <v>358</v>
      </c>
      <c r="Q190" s="7">
        <f t="shared" si="14"/>
        <v>0</v>
      </c>
      <c r="R190" s="9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418</v>
      </c>
      <c r="C191" s="3" t="s">
        <v>419</v>
      </c>
      <c r="D191">
        <v>500000</v>
      </c>
      <c r="E191">
        <v>345</v>
      </c>
      <c r="F191" t="s">
        <v>357</v>
      </c>
      <c r="G191" t="s">
        <v>17</v>
      </c>
      <c r="H191" t="s">
        <v>18</v>
      </c>
      <c r="I191">
        <v>1472920477</v>
      </c>
      <c r="J191">
        <v>1467736477</v>
      </c>
      <c r="K191" s="15">
        <f t="shared" si="12"/>
        <v>42616.690706018519</v>
      </c>
      <c r="L191" s="15">
        <f t="shared" si="13"/>
        <v>42556.690706018519</v>
      </c>
      <c r="M191" t="b">
        <v>0</v>
      </c>
      <c r="N191">
        <v>5</v>
      </c>
      <c r="O191" t="b">
        <v>0</v>
      </c>
      <c r="P191" t="s">
        <v>358</v>
      </c>
      <c r="Q191" s="7">
        <f t="shared" si="14"/>
        <v>6.8999999999999992E-2</v>
      </c>
      <c r="R191" s="9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420</v>
      </c>
      <c r="C192" s="3" t="s">
        <v>421</v>
      </c>
      <c r="D192">
        <v>12000</v>
      </c>
      <c r="E192">
        <v>50</v>
      </c>
      <c r="F192" t="s">
        <v>357</v>
      </c>
      <c r="G192" t="s">
        <v>17</v>
      </c>
      <c r="H192" t="s">
        <v>18</v>
      </c>
      <c r="I192">
        <v>1466091446</v>
      </c>
      <c r="J192">
        <v>1465227446</v>
      </c>
      <c r="K192" s="15">
        <f t="shared" si="12"/>
        <v>42537.650995370372</v>
      </c>
      <c r="L192" s="15">
        <f t="shared" si="13"/>
        <v>42527.650995370372</v>
      </c>
      <c r="M192" t="b">
        <v>0</v>
      </c>
      <c r="N192">
        <v>1</v>
      </c>
      <c r="O192" t="b">
        <v>0</v>
      </c>
      <c r="P192" t="s">
        <v>358</v>
      </c>
      <c r="Q192" s="7">
        <f t="shared" si="14"/>
        <v>0.41666666666666669</v>
      </c>
      <c r="R192" s="9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422</v>
      </c>
      <c r="C193" s="3" t="s">
        <v>423</v>
      </c>
      <c r="D193">
        <v>5000</v>
      </c>
      <c r="E193">
        <v>250</v>
      </c>
      <c r="F193" t="s">
        <v>357</v>
      </c>
      <c r="G193" t="s">
        <v>50</v>
      </c>
      <c r="H193" t="s">
        <v>51</v>
      </c>
      <c r="I193">
        <v>1443782138</v>
      </c>
      <c r="J193">
        <v>1440326138</v>
      </c>
      <c r="K193" s="15">
        <f t="shared" si="12"/>
        <v>42279.441412037035</v>
      </c>
      <c r="L193" s="15">
        <f t="shared" si="13"/>
        <v>42239.441412037035</v>
      </c>
      <c r="M193" t="b">
        <v>0</v>
      </c>
      <c r="N193">
        <v>3</v>
      </c>
      <c r="O193" t="b">
        <v>0</v>
      </c>
      <c r="P193" t="s">
        <v>358</v>
      </c>
      <c r="Q193" s="7">
        <f t="shared" si="14"/>
        <v>5</v>
      </c>
      <c r="R193" s="9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424</v>
      </c>
      <c r="C194" s="3" t="s">
        <v>425</v>
      </c>
      <c r="D194">
        <v>1000000</v>
      </c>
      <c r="E194">
        <v>17</v>
      </c>
      <c r="F194" t="s">
        <v>357</v>
      </c>
      <c r="G194" t="s">
        <v>17</v>
      </c>
      <c r="H194" t="s">
        <v>18</v>
      </c>
      <c r="I194">
        <v>1413572432</v>
      </c>
      <c r="J194">
        <v>1410980432</v>
      </c>
      <c r="K194" s="15">
        <f t="shared" si="12"/>
        <v>41929.792037037041</v>
      </c>
      <c r="L194" s="15">
        <f t="shared" si="13"/>
        <v>41899.792037037041</v>
      </c>
      <c r="M194" t="b">
        <v>0</v>
      </c>
      <c r="N194">
        <v>3</v>
      </c>
      <c r="O194" t="b">
        <v>0</v>
      </c>
      <c r="P194" t="s">
        <v>358</v>
      </c>
      <c r="Q194" s="7">
        <f t="shared" si="14"/>
        <v>1.6999999999999999E-3</v>
      </c>
      <c r="R194" s="9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426</v>
      </c>
      <c r="C195" s="3" t="s">
        <v>427</v>
      </c>
      <c r="D195">
        <v>1000</v>
      </c>
      <c r="E195">
        <v>0</v>
      </c>
      <c r="F195" t="s">
        <v>357</v>
      </c>
      <c r="G195" t="s">
        <v>24</v>
      </c>
      <c r="H195" t="s">
        <v>25</v>
      </c>
      <c r="I195">
        <v>1417217166</v>
      </c>
      <c r="J195">
        <v>1412029566</v>
      </c>
      <c r="K195" s="15">
        <f t="shared" ref="K195:K258" si="18">(I195/86400)+DATE(1970,1,1)</f>
        <v>41971.976458333331</v>
      </c>
      <c r="L195" s="15">
        <f t="shared" ref="L195:L258" si="19">(J195/86400)+DATE(1970,1,1)</f>
        <v>41911.934791666667</v>
      </c>
      <c r="M195" t="b">
        <v>0</v>
      </c>
      <c r="N195">
        <v>0</v>
      </c>
      <c r="O195" t="b">
        <v>0</v>
      </c>
      <c r="P195" t="s">
        <v>358</v>
      </c>
      <c r="Q195" s="7">
        <f t="shared" ref="Q195:Q258" si="20">(E195/D195)*100</f>
        <v>0</v>
      </c>
      <c r="R195" s="9" t="e">
        <f t="shared" ref="R195:R258" si="21">E195/N195</f>
        <v>#DIV/0!</v>
      </c>
      <c r="S195" t="str">
        <f t="shared" ref="S195:S258" si="22">LEFT(P195,FIND("/",P195)-1)</f>
        <v>film &amp; video</v>
      </c>
      <c r="T195" t="str">
        <f t="shared" ref="T195:T258" si="23">REPLACE(P195,1,FIND("/",P195),"")</f>
        <v>drama</v>
      </c>
    </row>
    <row r="196" spans="1:20" ht="48" x14ac:dyDescent="0.2">
      <c r="A196">
        <v>194</v>
      </c>
      <c r="B196" s="3" t="s">
        <v>428</v>
      </c>
      <c r="C196" s="3" t="s">
        <v>429</v>
      </c>
      <c r="D196">
        <v>2500</v>
      </c>
      <c r="E196">
        <v>3</v>
      </c>
      <c r="F196" t="s">
        <v>357</v>
      </c>
      <c r="G196" t="s">
        <v>24</v>
      </c>
      <c r="H196" t="s">
        <v>25</v>
      </c>
      <c r="I196">
        <v>1457308531</v>
      </c>
      <c r="J196">
        <v>1452124531</v>
      </c>
      <c r="K196" s="15">
        <f t="shared" si="18"/>
        <v>42435.996886574074</v>
      </c>
      <c r="L196" s="15">
        <f t="shared" si="19"/>
        <v>42375.996886574074</v>
      </c>
      <c r="M196" t="b">
        <v>0</v>
      </c>
      <c r="N196">
        <v>3</v>
      </c>
      <c r="O196" t="b">
        <v>0</v>
      </c>
      <c r="P196" t="s">
        <v>358</v>
      </c>
      <c r="Q196" s="7">
        <f t="shared" si="20"/>
        <v>0.12</v>
      </c>
      <c r="R196" s="9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430</v>
      </c>
      <c r="C197" s="3" t="s">
        <v>431</v>
      </c>
      <c r="D197">
        <v>2000000</v>
      </c>
      <c r="E197">
        <v>0</v>
      </c>
      <c r="F197" t="s">
        <v>357</v>
      </c>
      <c r="G197" t="s">
        <v>17</v>
      </c>
      <c r="H197" t="s">
        <v>18</v>
      </c>
      <c r="I197">
        <v>1436544332</v>
      </c>
      <c r="J197">
        <v>1431360332</v>
      </c>
      <c r="K197" s="15">
        <f t="shared" si="18"/>
        <v>42195.67050925926</v>
      </c>
      <c r="L197" s="15">
        <f t="shared" si="19"/>
        <v>42135.67050925926</v>
      </c>
      <c r="M197" t="b">
        <v>0</v>
      </c>
      <c r="N197">
        <v>0</v>
      </c>
      <c r="O197" t="b">
        <v>0</v>
      </c>
      <c r="P197" t="s">
        <v>358</v>
      </c>
      <c r="Q197" s="7">
        <f t="shared" si="20"/>
        <v>0</v>
      </c>
      <c r="R197" s="9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432</v>
      </c>
      <c r="C198" s="3" t="s">
        <v>433</v>
      </c>
      <c r="D198">
        <v>3500</v>
      </c>
      <c r="E198">
        <v>1465</v>
      </c>
      <c r="F198" t="s">
        <v>357</v>
      </c>
      <c r="G198" t="s">
        <v>24</v>
      </c>
      <c r="H198" t="s">
        <v>25</v>
      </c>
      <c r="I198">
        <v>1444510800</v>
      </c>
      <c r="J198">
        <v>1442062898</v>
      </c>
      <c r="K198" s="15">
        <f t="shared" si="18"/>
        <v>42287.875</v>
      </c>
      <c r="L198" s="15">
        <f t="shared" si="19"/>
        <v>42259.542800925927</v>
      </c>
      <c r="M198" t="b">
        <v>0</v>
      </c>
      <c r="N198">
        <v>19</v>
      </c>
      <c r="O198" t="b">
        <v>0</v>
      </c>
      <c r="P198" t="s">
        <v>358</v>
      </c>
      <c r="Q198" s="7">
        <f t="shared" si="20"/>
        <v>41.857142857142861</v>
      </c>
      <c r="R198" s="9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434</v>
      </c>
      <c r="C199" s="3" t="s">
        <v>435</v>
      </c>
      <c r="D199">
        <v>2500</v>
      </c>
      <c r="E199">
        <v>262</v>
      </c>
      <c r="F199" t="s">
        <v>357</v>
      </c>
      <c r="G199" t="s">
        <v>24</v>
      </c>
      <c r="H199" t="s">
        <v>25</v>
      </c>
      <c r="I199">
        <v>1487365200</v>
      </c>
      <c r="J199">
        <v>1483734100</v>
      </c>
      <c r="K199" s="15">
        <f t="shared" si="18"/>
        <v>42783.875</v>
      </c>
      <c r="L199" s="15">
        <f t="shared" si="19"/>
        <v>42741.848379629635</v>
      </c>
      <c r="M199" t="b">
        <v>0</v>
      </c>
      <c r="N199">
        <v>8</v>
      </c>
      <c r="O199" t="b">
        <v>0</v>
      </c>
      <c r="P199" t="s">
        <v>358</v>
      </c>
      <c r="Q199" s="7">
        <f t="shared" si="20"/>
        <v>10.48</v>
      </c>
      <c r="R199" s="9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436</v>
      </c>
      <c r="C200" s="3" t="s">
        <v>437</v>
      </c>
      <c r="D200">
        <v>25000</v>
      </c>
      <c r="E200">
        <v>279</v>
      </c>
      <c r="F200" t="s">
        <v>357</v>
      </c>
      <c r="G200" t="s">
        <v>17</v>
      </c>
      <c r="H200" t="s">
        <v>18</v>
      </c>
      <c r="I200">
        <v>1412500322</v>
      </c>
      <c r="J200">
        <v>1409908322</v>
      </c>
      <c r="K200" s="15">
        <f t="shared" si="18"/>
        <v>41917.383356481485</v>
      </c>
      <c r="L200" s="15">
        <f t="shared" si="19"/>
        <v>41887.383356481485</v>
      </c>
      <c r="M200" t="b">
        <v>0</v>
      </c>
      <c r="N200">
        <v>6</v>
      </c>
      <c r="O200" t="b">
        <v>0</v>
      </c>
      <c r="P200" t="s">
        <v>358</v>
      </c>
      <c r="Q200" s="7">
        <f t="shared" si="20"/>
        <v>1.1159999999999999</v>
      </c>
      <c r="R200" s="9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438</v>
      </c>
      <c r="C201" s="3" t="s">
        <v>439</v>
      </c>
      <c r="D201">
        <v>10000</v>
      </c>
      <c r="E201">
        <v>0</v>
      </c>
      <c r="F201" t="s">
        <v>357</v>
      </c>
      <c r="G201" t="s">
        <v>17</v>
      </c>
      <c r="H201" t="s">
        <v>18</v>
      </c>
      <c r="I201">
        <v>1472698702</v>
      </c>
      <c r="J201">
        <v>1470106702</v>
      </c>
      <c r="K201" s="15">
        <f t="shared" si="18"/>
        <v>42614.123865740738</v>
      </c>
      <c r="L201" s="15">
        <f t="shared" si="19"/>
        <v>42584.123865740738</v>
      </c>
      <c r="M201" t="b">
        <v>0</v>
      </c>
      <c r="N201">
        <v>0</v>
      </c>
      <c r="O201" t="b">
        <v>0</v>
      </c>
      <c r="P201" t="s">
        <v>358</v>
      </c>
      <c r="Q201" s="7">
        <f t="shared" si="20"/>
        <v>0</v>
      </c>
      <c r="R201" s="9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440</v>
      </c>
      <c r="C202" s="3" t="s">
        <v>441</v>
      </c>
      <c r="D202">
        <v>6000</v>
      </c>
      <c r="E202">
        <v>1571.55</v>
      </c>
      <c r="F202" t="s">
        <v>357</v>
      </c>
      <c r="G202" t="s">
        <v>17</v>
      </c>
      <c r="H202" t="s">
        <v>18</v>
      </c>
      <c r="I202">
        <v>1410746403</v>
      </c>
      <c r="J202">
        <v>1408154403</v>
      </c>
      <c r="K202" s="15">
        <f t="shared" si="18"/>
        <v>41897.083368055552</v>
      </c>
      <c r="L202" s="15">
        <f t="shared" si="19"/>
        <v>41867.083368055552</v>
      </c>
      <c r="M202" t="b">
        <v>0</v>
      </c>
      <c r="N202">
        <v>18</v>
      </c>
      <c r="O202" t="b">
        <v>0</v>
      </c>
      <c r="P202" t="s">
        <v>358</v>
      </c>
      <c r="Q202" s="7">
        <f t="shared" si="20"/>
        <v>26.192500000000003</v>
      </c>
      <c r="R202" s="9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442</v>
      </c>
      <c r="C203" s="3" t="s">
        <v>443</v>
      </c>
      <c r="D203">
        <v>650</v>
      </c>
      <c r="E203">
        <v>380</v>
      </c>
      <c r="F203" t="s">
        <v>357</v>
      </c>
      <c r="G203" t="s">
        <v>17</v>
      </c>
      <c r="H203" t="s">
        <v>18</v>
      </c>
      <c r="I203">
        <v>1423424329</v>
      </c>
      <c r="J203">
        <v>1421696329</v>
      </c>
      <c r="K203" s="15">
        <f t="shared" si="18"/>
        <v>42043.818622685183</v>
      </c>
      <c r="L203" s="15">
        <f t="shared" si="19"/>
        <v>42023.818622685183</v>
      </c>
      <c r="M203" t="b">
        <v>0</v>
      </c>
      <c r="N203">
        <v>7</v>
      </c>
      <c r="O203" t="b">
        <v>0</v>
      </c>
      <c r="P203" t="s">
        <v>358</v>
      </c>
      <c r="Q203" s="7">
        <f t="shared" si="20"/>
        <v>58.461538461538467</v>
      </c>
      <c r="R203" s="9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444</v>
      </c>
      <c r="C204" s="3" t="s">
        <v>445</v>
      </c>
      <c r="D204">
        <v>6000</v>
      </c>
      <c r="E204">
        <v>0</v>
      </c>
      <c r="F204" t="s">
        <v>357</v>
      </c>
      <c r="G204" t="s">
        <v>17</v>
      </c>
      <c r="H204" t="s">
        <v>18</v>
      </c>
      <c r="I204">
        <v>1444337940</v>
      </c>
      <c r="J204">
        <v>1441750564</v>
      </c>
      <c r="K204" s="15">
        <f t="shared" si="18"/>
        <v>42285.874305555553</v>
      </c>
      <c r="L204" s="15">
        <f t="shared" si="19"/>
        <v>42255.927824074075</v>
      </c>
      <c r="M204" t="b">
        <v>0</v>
      </c>
      <c r="N204">
        <v>0</v>
      </c>
      <c r="O204" t="b">
        <v>0</v>
      </c>
      <c r="P204" t="s">
        <v>358</v>
      </c>
      <c r="Q204" s="7">
        <f t="shared" si="20"/>
        <v>0</v>
      </c>
      <c r="R204" s="9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446</v>
      </c>
      <c r="C205" s="3" t="s">
        <v>447</v>
      </c>
      <c r="D205">
        <v>2500</v>
      </c>
      <c r="E205">
        <v>746</v>
      </c>
      <c r="F205" t="s">
        <v>357</v>
      </c>
      <c r="G205" t="s">
        <v>24</v>
      </c>
      <c r="H205" t="s">
        <v>25</v>
      </c>
      <c r="I205">
        <v>1422562864</v>
      </c>
      <c r="J205">
        <v>1417378864</v>
      </c>
      <c r="K205" s="15">
        <f t="shared" si="18"/>
        <v>42033.847962962958</v>
      </c>
      <c r="L205" s="15">
        <f t="shared" si="19"/>
        <v>41973.847962962958</v>
      </c>
      <c r="M205" t="b">
        <v>0</v>
      </c>
      <c r="N205">
        <v>8</v>
      </c>
      <c r="O205" t="b">
        <v>0</v>
      </c>
      <c r="P205" t="s">
        <v>358</v>
      </c>
      <c r="Q205" s="7">
        <f t="shared" si="20"/>
        <v>29.84</v>
      </c>
      <c r="R205" s="9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448</v>
      </c>
      <c r="C206" s="3" t="s">
        <v>449</v>
      </c>
      <c r="D206">
        <v>300000</v>
      </c>
      <c r="E206">
        <v>152165</v>
      </c>
      <c r="F206" t="s">
        <v>357</v>
      </c>
      <c r="G206" t="s">
        <v>50</v>
      </c>
      <c r="H206" t="s">
        <v>51</v>
      </c>
      <c r="I206">
        <v>1470319203</v>
      </c>
      <c r="J206">
        <v>1467727203</v>
      </c>
      <c r="K206" s="15">
        <f t="shared" si="18"/>
        <v>42586.583368055552</v>
      </c>
      <c r="L206" s="15">
        <f t="shared" si="19"/>
        <v>42556.583368055552</v>
      </c>
      <c r="M206" t="b">
        <v>0</v>
      </c>
      <c r="N206">
        <v>1293</v>
      </c>
      <c r="O206" t="b">
        <v>0</v>
      </c>
      <c r="P206" t="s">
        <v>358</v>
      </c>
      <c r="Q206" s="7">
        <f t="shared" si="20"/>
        <v>50.721666666666664</v>
      </c>
      <c r="R206" s="9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450</v>
      </c>
      <c r="C207" s="3" t="s">
        <v>451</v>
      </c>
      <c r="D207">
        <v>8000</v>
      </c>
      <c r="E207">
        <v>1300</v>
      </c>
      <c r="F207" t="s">
        <v>357</v>
      </c>
      <c r="G207" t="s">
        <v>17</v>
      </c>
      <c r="H207" t="s">
        <v>18</v>
      </c>
      <c r="I207">
        <v>1444144222</v>
      </c>
      <c r="J207">
        <v>1441120222</v>
      </c>
      <c r="K207" s="15">
        <f t="shared" si="18"/>
        <v>42283.632199074069</v>
      </c>
      <c r="L207" s="15">
        <f t="shared" si="19"/>
        <v>42248.632199074069</v>
      </c>
      <c r="M207" t="b">
        <v>0</v>
      </c>
      <c r="N207">
        <v>17</v>
      </c>
      <c r="O207" t="b">
        <v>0</v>
      </c>
      <c r="P207" t="s">
        <v>358</v>
      </c>
      <c r="Q207" s="7">
        <f t="shared" si="20"/>
        <v>16.25</v>
      </c>
      <c r="R207" s="9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452</v>
      </c>
      <c r="C208" s="3" t="s">
        <v>453</v>
      </c>
      <c r="D208">
        <v>12700</v>
      </c>
      <c r="E208">
        <v>0</v>
      </c>
      <c r="F208" t="s">
        <v>357</v>
      </c>
      <c r="G208" t="s">
        <v>17</v>
      </c>
      <c r="H208" t="s">
        <v>18</v>
      </c>
      <c r="I208">
        <v>1470441983</v>
      </c>
      <c r="J208">
        <v>1468627583</v>
      </c>
      <c r="K208" s="15">
        <f t="shared" si="18"/>
        <v>42588.004432870366</v>
      </c>
      <c r="L208" s="15">
        <f t="shared" si="19"/>
        <v>42567.004432870366</v>
      </c>
      <c r="M208" t="b">
        <v>0</v>
      </c>
      <c r="N208">
        <v>0</v>
      </c>
      <c r="O208" t="b">
        <v>0</v>
      </c>
      <c r="P208" t="s">
        <v>358</v>
      </c>
      <c r="Q208" s="7">
        <f t="shared" si="20"/>
        <v>0</v>
      </c>
      <c r="R208" s="9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454</v>
      </c>
      <c r="C209" s="3" t="s">
        <v>455</v>
      </c>
      <c r="D209">
        <v>14000</v>
      </c>
      <c r="E209">
        <v>2130</v>
      </c>
      <c r="F209" t="s">
        <v>357</v>
      </c>
      <c r="G209" t="s">
        <v>159</v>
      </c>
      <c r="H209" t="s">
        <v>160</v>
      </c>
      <c r="I209">
        <v>1420346638</v>
      </c>
      <c r="J209">
        <v>1417754638</v>
      </c>
      <c r="K209" s="15">
        <f t="shared" si="18"/>
        <v>42008.197199074071</v>
      </c>
      <c r="L209" s="15">
        <f t="shared" si="19"/>
        <v>41978.197199074071</v>
      </c>
      <c r="M209" t="b">
        <v>0</v>
      </c>
      <c r="N209">
        <v>13</v>
      </c>
      <c r="O209" t="b">
        <v>0</v>
      </c>
      <c r="P209" t="s">
        <v>358</v>
      </c>
      <c r="Q209" s="7">
        <f t="shared" si="20"/>
        <v>15.214285714285714</v>
      </c>
      <c r="R209" s="9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456</v>
      </c>
      <c r="C210" s="3" t="s">
        <v>457</v>
      </c>
      <c r="D210">
        <v>50000</v>
      </c>
      <c r="E210">
        <v>0</v>
      </c>
      <c r="F210" t="s">
        <v>357</v>
      </c>
      <c r="G210" t="s">
        <v>50</v>
      </c>
      <c r="H210" t="s">
        <v>51</v>
      </c>
      <c r="I210">
        <v>1418719967</v>
      </c>
      <c r="J210">
        <v>1416127967</v>
      </c>
      <c r="K210" s="15">
        <f t="shared" si="18"/>
        <v>41989.369988425926</v>
      </c>
      <c r="L210" s="15">
        <f t="shared" si="19"/>
        <v>41959.369988425926</v>
      </c>
      <c r="M210" t="b">
        <v>0</v>
      </c>
      <c r="N210">
        <v>0</v>
      </c>
      <c r="O210" t="b">
        <v>0</v>
      </c>
      <c r="P210" t="s">
        <v>358</v>
      </c>
      <c r="Q210" s="7">
        <f t="shared" si="20"/>
        <v>0</v>
      </c>
      <c r="R210" s="9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458</v>
      </c>
      <c r="C211" s="3" t="s">
        <v>459</v>
      </c>
      <c r="D211">
        <v>25000</v>
      </c>
      <c r="E211">
        <v>0</v>
      </c>
      <c r="F211" t="s">
        <v>357</v>
      </c>
      <c r="G211" t="s">
        <v>17</v>
      </c>
      <c r="H211" t="s">
        <v>18</v>
      </c>
      <c r="I211">
        <v>1436566135</v>
      </c>
      <c r="J211">
        <v>1433974135</v>
      </c>
      <c r="K211" s="15">
        <f t="shared" si="18"/>
        <v>42195.922858796301</v>
      </c>
      <c r="L211" s="15">
        <f t="shared" si="19"/>
        <v>42165.922858796301</v>
      </c>
      <c r="M211" t="b">
        <v>0</v>
      </c>
      <c r="N211">
        <v>0</v>
      </c>
      <c r="O211" t="b">
        <v>0</v>
      </c>
      <c r="P211" t="s">
        <v>358</v>
      </c>
      <c r="Q211" s="7">
        <f t="shared" si="20"/>
        <v>0</v>
      </c>
      <c r="R211" s="9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460</v>
      </c>
      <c r="C212" s="3" t="s">
        <v>461</v>
      </c>
      <c r="D212">
        <v>12000</v>
      </c>
      <c r="E212">
        <v>3030</v>
      </c>
      <c r="F212" t="s">
        <v>357</v>
      </c>
      <c r="G212" t="s">
        <v>17</v>
      </c>
      <c r="H212" t="s">
        <v>18</v>
      </c>
      <c r="I212">
        <v>1443675600</v>
      </c>
      <c r="J212">
        <v>1441157592</v>
      </c>
      <c r="K212" s="15">
        <f t="shared" si="18"/>
        <v>42278.208333333328</v>
      </c>
      <c r="L212" s="15">
        <f t="shared" si="19"/>
        <v>42249.064722222218</v>
      </c>
      <c r="M212" t="b">
        <v>0</v>
      </c>
      <c r="N212">
        <v>33</v>
      </c>
      <c r="O212" t="b">
        <v>0</v>
      </c>
      <c r="P212" t="s">
        <v>358</v>
      </c>
      <c r="Q212" s="7">
        <f t="shared" si="20"/>
        <v>25.25</v>
      </c>
      <c r="R212" s="9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462</v>
      </c>
      <c r="C213" s="3" t="s">
        <v>463</v>
      </c>
      <c r="D213">
        <v>5000</v>
      </c>
      <c r="E213">
        <v>2230</v>
      </c>
      <c r="F213" t="s">
        <v>357</v>
      </c>
      <c r="G213" t="s">
        <v>17</v>
      </c>
      <c r="H213" t="s">
        <v>18</v>
      </c>
      <c r="I213">
        <v>1442634617</v>
      </c>
      <c r="J213">
        <v>1440042617</v>
      </c>
      <c r="K213" s="15">
        <f t="shared" si="18"/>
        <v>42266.159918981481</v>
      </c>
      <c r="L213" s="15">
        <f t="shared" si="19"/>
        <v>42236.159918981481</v>
      </c>
      <c r="M213" t="b">
        <v>0</v>
      </c>
      <c r="N213">
        <v>12</v>
      </c>
      <c r="O213" t="b">
        <v>0</v>
      </c>
      <c r="P213" t="s">
        <v>358</v>
      </c>
      <c r="Q213" s="7">
        <f t="shared" si="20"/>
        <v>44.6</v>
      </c>
      <c r="R213" s="9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464</v>
      </c>
      <c r="C214" s="3" t="s">
        <v>465</v>
      </c>
      <c r="D214">
        <v>6300</v>
      </c>
      <c r="E214">
        <v>1</v>
      </c>
      <c r="F214" t="s">
        <v>357</v>
      </c>
      <c r="G214" t="s">
        <v>17</v>
      </c>
      <c r="H214" t="s">
        <v>18</v>
      </c>
      <c r="I214">
        <v>1460837320</v>
      </c>
      <c r="J214">
        <v>1455656920</v>
      </c>
      <c r="K214" s="15">
        <f t="shared" si="18"/>
        <v>42476.839351851857</v>
      </c>
      <c r="L214" s="15">
        <f t="shared" si="19"/>
        <v>42416.881018518514</v>
      </c>
      <c r="M214" t="b">
        <v>0</v>
      </c>
      <c r="N214">
        <v>1</v>
      </c>
      <c r="O214" t="b">
        <v>0</v>
      </c>
      <c r="P214" t="s">
        <v>358</v>
      </c>
      <c r="Q214" s="7">
        <f t="shared" si="20"/>
        <v>1.5873015873015872E-2</v>
      </c>
      <c r="R214" s="9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466</v>
      </c>
      <c r="C215" s="3" t="s">
        <v>467</v>
      </c>
      <c r="D215">
        <v>50000</v>
      </c>
      <c r="E215">
        <v>20</v>
      </c>
      <c r="F215" t="s">
        <v>357</v>
      </c>
      <c r="G215" t="s">
        <v>17</v>
      </c>
      <c r="H215" t="s">
        <v>18</v>
      </c>
      <c r="I215">
        <v>1439734001</v>
      </c>
      <c r="J215">
        <v>1437142547</v>
      </c>
      <c r="K215" s="15">
        <f t="shared" si="18"/>
        <v>42232.587974537033</v>
      </c>
      <c r="L215" s="15">
        <f t="shared" si="19"/>
        <v>42202.594293981485</v>
      </c>
      <c r="M215" t="b">
        <v>0</v>
      </c>
      <c r="N215">
        <v>1</v>
      </c>
      <c r="O215" t="b">
        <v>0</v>
      </c>
      <c r="P215" t="s">
        <v>358</v>
      </c>
      <c r="Q215" s="7">
        <f t="shared" si="20"/>
        <v>0.04</v>
      </c>
      <c r="R215" s="9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468</v>
      </c>
      <c r="C216" s="3" t="s">
        <v>469</v>
      </c>
      <c r="D216">
        <v>12500</v>
      </c>
      <c r="E216">
        <v>1</v>
      </c>
      <c r="F216" t="s">
        <v>357</v>
      </c>
      <c r="G216" t="s">
        <v>17</v>
      </c>
      <c r="H216" t="s">
        <v>18</v>
      </c>
      <c r="I216">
        <v>1425655349</v>
      </c>
      <c r="J216">
        <v>1420471349</v>
      </c>
      <c r="K216" s="15">
        <f t="shared" si="18"/>
        <v>42069.64061342593</v>
      </c>
      <c r="L216" s="15">
        <f t="shared" si="19"/>
        <v>42009.64061342593</v>
      </c>
      <c r="M216" t="b">
        <v>0</v>
      </c>
      <c r="N216">
        <v>1</v>
      </c>
      <c r="O216" t="b">
        <v>0</v>
      </c>
      <c r="P216" t="s">
        <v>358</v>
      </c>
      <c r="Q216" s="7">
        <f t="shared" si="20"/>
        <v>8.0000000000000002E-3</v>
      </c>
      <c r="R216" s="9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470</v>
      </c>
      <c r="C217" s="3" t="s">
        <v>471</v>
      </c>
      <c r="D217">
        <v>4400</v>
      </c>
      <c r="E217">
        <v>10</v>
      </c>
      <c r="F217" t="s">
        <v>357</v>
      </c>
      <c r="G217" t="s">
        <v>24</v>
      </c>
      <c r="H217" t="s">
        <v>25</v>
      </c>
      <c r="I217">
        <v>1455753540</v>
      </c>
      <c r="J217">
        <v>1452058282</v>
      </c>
      <c r="K217" s="15">
        <f t="shared" si="18"/>
        <v>42417.999305555553</v>
      </c>
      <c r="L217" s="15">
        <f t="shared" si="19"/>
        <v>42375.230115740742</v>
      </c>
      <c r="M217" t="b">
        <v>0</v>
      </c>
      <c r="N217">
        <v>1</v>
      </c>
      <c r="O217" t="b">
        <v>0</v>
      </c>
      <c r="P217" t="s">
        <v>358</v>
      </c>
      <c r="Q217" s="7">
        <f t="shared" si="20"/>
        <v>0.22727272727272727</v>
      </c>
      <c r="R217" s="9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472</v>
      </c>
      <c r="C218" s="3" t="s">
        <v>473</v>
      </c>
      <c r="D218">
        <v>50000</v>
      </c>
      <c r="E218">
        <v>27849.22</v>
      </c>
      <c r="F218" t="s">
        <v>357</v>
      </c>
      <c r="G218" t="s">
        <v>17</v>
      </c>
      <c r="H218" t="s">
        <v>18</v>
      </c>
      <c r="I218">
        <v>1429740037</v>
      </c>
      <c r="J218">
        <v>1425423637</v>
      </c>
      <c r="K218" s="15">
        <f t="shared" si="18"/>
        <v>42116.917094907403</v>
      </c>
      <c r="L218" s="15">
        <f t="shared" si="19"/>
        <v>42066.958761574075</v>
      </c>
      <c r="M218" t="b">
        <v>0</v>
      </c>
      <c r="N218">
        <v>84</v>
      </c>
      <c r="O218" t="b">
        <v>0</v>
      </c>
      <c r="P218" t="s">
        <v>358</v>
      </c>
      <c r="Q218" s="7">
        <f t="shared" si="20"/>
        <v>55.698440000000005</v>
      </c>
      <c r="R218" s="9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474</v>
      </c>
      <c r="C219" s="3" t="s">
        <v>475</v>
      </c>
      <c r="D219">
        <v>100000</v>
      </c>
      <c r="E219">
        <v>11943</v>
      </c>
      <c r="F219" t="s">
        <v>357</v>
      </c>
      <c r="G219" t="s">
        <v>476</v>
      </c>
      <c r="H219" t="s">
        <v>477</v>
      </c>
      <c r="I219">
        <v>1419780149</v>
      </c>
      <c r="J219">
        <v>1417101749</v>
      </c>
      <c r="K219" s="15">
        <f t="shared" si="18"/>
        <v>42001.64061342593</v>
      </c>
      <c r="L219" s="15">
        <f t="shared" si="19"/>
        <v>41970.64061342593</v>
      </c>
      <c r="M219" t="b">
        <v>0</v>
      </c>
      <c r="N219">
        <v>38</v>
      </c>
      <c r="O219" t="b">
        <v>0</v>
      </c>
      <c r="P219" t="s">
        <v>358</v>
      </c>
      <c r="Q219" s="7">
        <f t="shared" si="20"/>
        <v>11.943</v>
      </c>
      <c r="R219" s="9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478</v>
      </c>
      <c r="C220" s="3" t="s">
        <v>479</v>
      </c>
      <c r="D220">
        <v>5000</v>
      </c>
      <c r="E220">
        <v>100</v>
      </c>
      <c r="F220" t="s">
        <v>357</v>
      </c>
      <c r="G220" t="s">
        <v>17</v>
      </c>
      <c r="H220" t="s">
        <v>18</v>
      </c>
      <c r="I220">
        <v>1431702289</v>
      </c>
      <c r="J220">
        <v>1426518289</v>
      </c>
      <c r="K220" s="15">
        <f t="shared" si="18"/>
        <v>42139.628344907411</v>
      </c>
      <c r="L220" s="15">
        <f t="shared" si="19"/>
        <v>42079.628344907411</v>
      </c>
      <c r="M220" t="b">
        <v>0</v>
      </c>
      <c r="N220">
        <v>1</v>
      </c>
      <c r="O220" t="b">
        <v>0</v>
      </c>
      <c r="P220" t="s">
        <v>358</v>
      </c>
      <c r="Q220" s="7">
        <f t="shared" si="20"/>
        <v>2</v>
      </c>
      <c r="R220" s="9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480</v>
      </c>
      <c r="C221" s="3" t="s">
        <v>481</v>
      </c>
      <c r="D221">
        <v>50000</v>
      </c>
      <c r="E221">
        <v>8815</v>
      </c>
      <c r="F221" t="s">
        <v>357</v>
      </c>
      <c r="G221" t="s">
        <v>17</v>
      </c>
      <c r="H221" t="s">
        <v>18</v>
      </c>
      <c r="I221">
        <v>1459493940</v>
      </c>
      <c r="J221">
        <v>1456732225</v>
      </c>
      <c r="K221" s="15">
        <f t="shared" si="18"/>
        <v>42461.290972222225</v>
      </c>
      <c r="L221" s="15">
        <f t="shared" si="19"/>
        <v>42429.326678240745</v>
      </c>
      <c r="M221" t="b">
        <v>0</v>
      </c>
      <c r="N221">
        <v>76</v>
      </c>
      <c r="O221" t="b">
        <v>0</v>
      </c>
      <c r="P221" t="s">
        <v>358</v>
      </c>
      <c r="Q221" s="7">
        <f t="shared" si="20"/>
        <v>17.630000000000003</v>
      </c>
      <c r="R221" s="9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482</v>
      </c>
      <c r="C222" s="3" t="s">
        <v>483</v>
      </c>
      <c r="D222">
        <v>50000</v>
      </c>
      <c r="E222">
        <v>360</v>
      </c>
      <c r="F222" t="s">
        <v>357</v>
      </c>
      <c r="G222" t="s">
        <v>17</v>
      </c>
      <c r="H222" t="s">
        <v>18</v>
      </c>
      <c r="I222">
        <v>1440101160</v>
      </c>
      <c r="J222">
        <v>1436542030</v>
      </c>
      <c r="K222" s="15">
        <f t="shared" si="18"/>
        <v>42236.837500000001</v>
      </c>
      <c r="L222" s="15">
        <f t="shared" si="19"/>
        <v>42195.643865740742</v>
      </c>
      <c r="M222" t="b">
        <v>0</v>
      </c>
      <c r="N222">
        <v>3</v>
      </c>
      <c r="O222" t="b">
        <v>0</v>
      </c>
      <c r="P222" t="s">
        <v>358</v>
      </c>
      <c r="Q222" s="7">
        <f t="shared" si="20"/>
        <v>0.72</v>
      </c>
      <c r="R222" s="9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484</v>
      </c>
      <c r="C223" s="3" t="s">
        <v>485</v>
      </c>
      <c r="D223">
        <v>50000</v>
      </c>
      <c r="E223">
        <v>0</v>
      </c>
      <c r="F223" t="s">
        <v>357</v>
      </c>
      <c r="G223" t="s">
        <v>17</v>
      </c>
      <c r="H223" t="s">
        <v>18</v>
      </c>
      <c r="I223">
        <v>1427569564</v>
      </c>
      <c r="J223">
        <v>1422389164</v>
      </c>
      <c r="K223" s="15">
        <f t="shared" si="18"/>
        <v>42091.79587962963</v>
      </c>
      <c r="L223" s="15">
        <f t="shared" si="19"/>
        <v>42031.837546296301</v>
      </c>
      <c r="M223" t="b">
        <v>0</v>
      </c>
      <c r="N223">
        <v>0</v>
      </c>
      <c r="O223" t="b">
        <v>0</v>
      </c>
      <c r="P223" t="s">
        <v>358</v>
      </c>
      <c r="Q223" s="7">
        <f t="shared" si="20"/>
        <v>0</v>
      </c>
      <c r="R223" s="9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486</v>
      </c>
      <c r="C224" s="3" t="s">
        <v>487</v>
      </c>
      <c r="D224">
        <v>1000</v>
      </c>
      <c r="E224">
        <v>130</v>
      </c>
      <c r="F224" t="s">
        <v>357</v>
      </c>
      <c r="G224" t="s">
        <v>17</v>
      </c>
      <c r="H224" t="s">
        <v>18</v>
      </c>
      <c r="I224">
        <v>1427423940</v>
      </c>
      <c r="J224">
        <v>1422383318</v>
      </c>
      <c r="K224" s="15">
        <f t="shared" si="18"/>
        <v>42090.110416666663</v>
      </c>
      <c r="L224" s="15">
        <f t="shared" si="19"/>
        <v>42031.769884259258</v>
      </c>
      <c r="M224" t="b">
        <v>0</v>
      </c>
      <c r="N224">
        <v>2</v>
      </c>
      <c r="O224" t="b">
        <v>0</v>
      </c>
      <c r="P224" t="s">
        <v>358</v>
      </c>
      <c r="Q224" s="7">
        <f t="shared" si="20"/>
        <v>13</v>
      </c>
      <c r="R224" s="9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488</v>
      </c>
      <c r="C225" s="3" t="s">
        <v>489</v>
      </c>
      <c r="D225">
        <v>1500000</v>
      </c>
      <c r="E225">
        <v>0</v>
      </c>
      <c r="F225" t="s">
        <v>357</v>
      </c>
      <c r="G225" t="s">
        <v>17</v>
      </c>
      <c r="H225" t="s">
        <v>18</v>
      </c>
      <c r="I225">
        <v>1463879100</v>
      </c>
      <c r="J225">
        <v>1461287350</v>
      </c>
      <c r="K225" s="15">
        <f t="shared" si="18"/>
        <v>42512.045138888891</v>
      </c>
      <c r="L225" s="15">
        <f t="shared" si="19"/>
        <v>42482.048032407409</v>
      </c>
      <c r="M225" t="b">
        <v>0</v>
      </c>
      <c r="N225">
        <v>0</v>
      </c>
      <c r="O225" t="b">
        <v>0</v>
      </c>
      <c r="P225" t="s">
        <v>358</v>
      </c>
      <c r="Q225" s="7">
        <f t="shared" si="20"/>
        <v>0</v>
      </c>
      <c r="R225" s="9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490</v>
      </c>
      <c r="C226" s="3" t="s">
        <v>491</v>
      </c>
      <c r="D226">
        <v>6000000</v>
      </c>
      <c r="E226">
        <v>0</v>
      </c>
      <c r="F226" t="s">
        <v>357</v>
      </c>
      <c r="G226" t="s">
        <v>50</v>
      </c>
      <c r="H226" t="s">
        <v>51</v>
      </c>
      <c r="I226">
        <v>1436506726</v>
      </c>
      <c r="J226">
        <v>1431322726</v>
      </c>
      <c r="K226" s="15">
        <f t="shared" si="18"/>
        <v>42195.235254629632</v>
      </c>
      <c r="L226" s="15">
        <f t="shared" si="19"/>
        <v>42135.235254629632</v>
      </c>
      <c r="M226" t="b">
        <v>0</v>
      </c>
      <c r="N226">
        <v>0</v>
      </c>
      <c r="O226" t="b">
        <v>0</v>
      </c>
      <c r="P226" t="s">
        <v>358</v>
      </c>
      <c r="Q226" s="7">
        <f t="shared" si="20"/>
        <v>0</v>
      </c>
      <c r="R226" s="9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492</v>
      </c>
      <c r="C227" s="3" t="s">
        <v>493</v>
      </c>
      <c r="D227">
        <v>200</v>
      </c>
      <c r="E227">
        <v>0</v>
      </c>
      <c r="F227" t="s">
        <v>357</v>
      </c>
      <c r="G227" t="s">
        <v>17</v>
      </c>
      <c r="H227" t="s">
        <v>18</v>
      </c>
      <c r="I227">
        <v>1460153054</v>
      </c>
      <c r="J227">
        <v>1457564654</v>
      </c>
      <c r="K227" s="15">
        <f t="shared" si="18"/>
        <v>42468.919606481482</v>
      </c>
      <c r="L227" s="15">
        <f t="shared" si="19"/>
        <v>42438.961273148147</v>
      </c>
      <c r="M227" t="b">
        <v>0</v>
      </c>
      <c r="N227">
        <v>0</v>
      </c>
      <c r="O227" t="b">
        <v>0</v>
      </c>
      <c r="P227" t="s">
        <v>358</v>
      </c>
      <c r="Q227" s="7">
        <f t="shared" si="20"/>
        <v>0</v>
      </c>
      <c r="R227" s="9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494</v>
      </c>
      <c r="C228" s="3" t="s">
        <v>495</v>
      </c>
      <c r="D228">
        <v>29000</v>
      </c>
      <c r="E228">
        <v>250</v>
      </c>
      <c r="F228" t="s">
        <v>357</v>
      </c>
      <c r="G228" t="s">
        <v>24</v>
      </c>
      <c r="H228" t="s">
        <v>25</v>
      </c>
      <c r="I228">
        <v>1433064540</v>
      </c>
      <c r="J228">
        <v>1428854344</v>
      </c>
      <c r="K228" s="15">
        <f t="shared" si="18"/>
        <v>42155.395138888889</v>
      </c>
      <c r="L228" s="15">
        <f t="shared" si="19"/>
        <v>42106.666018518517</v>
      </c>
      <c r="M228" t="b">
        <v>0</v>
      </c>
      <c r="N228">
        <v>2</v>
      </c>
      <c r="O228" t="b">
        <v>0</v>
      </c>
      <c r="P228" t="s">
        <v>358</v>
      </c>
      <c r="Q228" s="7">
        <f t="shared" si="20"/>
        <v>0.86206896551724133</v>
      </c>
      <c r="R228" s="9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496</v>
      </c>
      <c r="C229" s="3" t="s">
        <v>497</v>
      </c>
      <c r="D229">
        <v>28000</v>
      </c>
      <c r="E229">
        <v>0</v>
      </c>
      <c r="F229" t="s">
        <v>357</v>
      </c>
      <c r="G229" t="s">
        <v>17</v>
      </c>
      <c r="H229" t="s">
        <v>18</v>
      </c>
      <c r="I229">
        <v>1436477241</v>
      </c>
      <c r="J229">
        <v>1433885241</v>
      </c>
      <c r="K229" s="15">
        <f t="shared" si="18"/>
        <v>42194.893993055557</v>
      </c>
      <c r="L229" s="15">
        <f t="shared" si="19"/>
        <v>42164.893993055557</v>
      </c>
      <c r="M229" t="b">
        <v>0</v>
      </c>
      <c r="N229">
        <v>0</v>
      </c>
      <c r="O229" t="b">
        <v>0</v>
      </c>
      <c r="P229" t="s">
        <v>358</v>
      </c>
      <c r="Q229" s="7">
        <f t="shared" si="20"/>
        <v>0</v>
      </c>
      <c r="R229" s="9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498</v>
      </c>
      <c r="C230" s="3" t="s">
        <v>499</v>
      </c>
      <c r="D230">
        <v>8000</v>
      </c>
      <c r="E230">
        <v>0</v>
      </c>
      <c r="F230" t="s">
        <v>357</v>
      </c>
      <c r="G230" t="s">
        <v>24</v>
      </c>
      <c r="H230" t="s">
        <v>25</v>
      </c>
      <c r="I230">
        <v>1433176105</v>
      </c>
      <c r="J230">
        <v>1427992105</v>
      </c>
      <c r="K230" s="15">
        <f t="shared" si="18"/>
        <v>42156.686400462961</v>
      </c>
      <c r="L230" s="15">
        <f t="shared" si="19"/>
        <v>42096.686400462961</v>
      </c>
      <c r="M230" t="b">
        <v>0</v>
      </c>
      <c r="N230">
        <v>0</v>
      </c>
      <c r="O230" t="b">
        <v>0</v>
      </c>
      <c r="P230" t="s">
        <v>358</v>
      </c>
      <c r="Q230" s="7">
        <f t="shared" si="20"/>
        <v>0</v>
      </c>
      <c r="R230" s="9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500</v>
      </c>
      <c r="C231" s="3" t="s">
        <v>501</v>
      </c>
      <c r="D231">
        <v>3000</v>
      </c>
      <c r="E231">
        <v>0</v>
      </c>
      <c r="F231" t="s">
        <v>357</v>
      </c>
      <c r="G231" t="s">
        <v>502</v>
      </c>
      <c r="H231" t="s">
        <v>55</v>
      </c>
      <c r="I231">
        <v>1455402297</v>
      </c>
      <c r="J231">
        <v>1452810297</v>
      </c>
      <c r="K231" s="15">
        <f t="shared" si="18"/>
        <v>42413.933993055558</v>
      </c>
      <c r="L231" s="15">
        <f t="shared" si="19"/>
        <v>42383.933993055558</v>
      </c>
      <c r="M231" t="b">
        <v>0</v>
      </c>
      <c r="N231">
        <v>0</v>
      </c>
      <c r="O231" t="b">
        <v>0</v>
      </c>
      <c r="P231" t="s">
        <v>358</v>
      </c>
      <c r="Q231" s="7">
        <f t="shared" si="20"/>
        <v>0</v>
      </c>
      <c r="R231" s="9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503</v>
      </c>
      <c r="C232" s="3" t="s">
        <v>504</v>
      </c>
      <c r="D232">
        <v>15000</v>
      </c>
      <c r="E232">
        <v>60</v>
      </c>
      <c r="F232" t="s">
        <v>357</v>
      </c>
      <c r="G232" t="s">
        <v>17</v>
      </c>
      <c r="H232" t="s">
        <v>18</v>
      </c>
      <c r="I232">
        <v>1433443151</v>
      </c>
      <c r="J232">
        <v>1430851151</v>
      </c>
      <c r="K232" s="15">
        <f t="shared" si="18"/>
        <v>42159.77721064815</v>
      </c>
      <c r="L232" s="15">
        <f t="shared" si="19"/>
        <v>42129.77721064815</v>
      </c>
      <c r="M232" t="b">
        <v>0</v>
      </c>
      <c r="N232">
        <v>2</v>
      </c>
      <c r="O232" t="b">
        <v>0</v>
      </c>
      <c r="P232" t="s">
        <v>358</v>
      </c>
      <c r="Q232" s="7">
        <f t="shared" si="20"/>
        <v>0.4</v>
      </c>
      <c r="R232" s="9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505</v>
      </c>
      <c r="C233" s="3" t="s">
        <v>506</v>
      </c>
      <c r="D233">
        <v>1500000</v>
      </c>
      <c r="E233">
        <v>0</v>
      </c>
      <c r="F233" t="s">
        <v>357</v>
      </c>
      <c r="G233" t="s">
        <v>17</v>
      </c>
      <c r="H233" t="s">
        <v>18</v>
      </c>
      <c r="I233">
        <v>1451775651</v>
      </c>
      <c r="J233">
        <v>1449183651</v>
      </c>
      <c r="K233" s="15">
        <f t="shared" si="18"/>
        <v>42371.958923611106</v>
      </c>
      <c r="L233" s="15">
        <f t="shared" si="19"/>
        <v>42341.958923611106</v>
      </c>
      <c r="M233" t="b">
        <v>0</v>
      </c>
      <c r="N233">
        <v>0</v>
      </c>
      <c r="O233" t="b">
        <v>0</v>
      </c>
      <c r="P233" t="s">
        <v>358</v>
      </c>
      <c r="Q233" s="7">
        <f t="shared" si="20"/>
        <v>0</v>
      </c>
      <c r="R233" s="9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507</v>
      </c>
      <c r="C234" s="3" t="s">
        <v>508</v>
      </c>
      <c r="D234">
        <v>4000</v>
      </c>
      <c r="E234">
        <v>110</v>
      </c>
      <c r="F234" t="s">
        <v>357</v>
      </c>
      <c r="G234" t="s">
        <v>24</v>
      </c>
      <c r="H234" t="s">
        <v>25</v>
      </c>
      <c r="I234">
        <v>1425066546</v>
      </c>
      <c r="J234">
        <v>1422474546</v>
      </c>
      <c r="K234" s="15">
        <f t="shared" si="18"/>
        <v>42062.82576388889</v>
      </c>
      <c r="L234" s="15">
        <f t="shared" si="19"/>
        <v>42032.82576388889</v>
      </c>
      <c r="M234" t="b">
        <v>0</v>
      </c>
      <c r="N234">
        <v>7</v>
      </c>
      <c r="O234" t="b">
        <v>0</v>
      </c>
      <c r="P234" t="s">
        <v>358</v>
      </c>
      <c r="Q234" s="7">
        <f t="shared" si="20"/>
        <v>2.75</v>
      </c>
      <c r="R234" s="9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509</v>
      </c>
      <c r="C235" s="3" t="s">
        <v>510</v>
      </c>
      <c r="D235">
        <v>350000</v>
      </c>
      <c r="E235">
        <v>0</v>
      </c>
      <c r="F235" t="s">
        <v>357</v>
      </c>
      <c r="G235" t="s">
        <v>17</v>
      </c>
      <c r="H235" t="s">
        <v>18</v>
      </c>
      <c r="I235">
        <v>1475185972</v>
      </c>
      <c r="J235">
        <v>1472593972</v>
      </c>
      <c r="K235" s="15">
        <f t="shared" si="18"/>
        <v>42642.911712962959</v>
      </c>
      <c r="L235" s="15">
        <f t="shared" si="19"/>
        <v>42612.911712962959</v>
      </c>
      <c r="M235" t="b">
        <v>0</v>
      </c>
      <c r="N235">
        <v>0</v>
      </c>
      <c r="O235" t="b">
        <v>0</v>
      </c>
      <c r="P235" t="s">
        <v>358</v>
      </c>
      <c r="Q235" s="7">
        <f t="shared" si="20"/>
        <v>0</v>
      </c>
      <c r="R235" s="9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511</v>
      </c>
      <c r="C236" s="3" t="s">
        <v>512</v>
      </c>
      <c r="D236">
        <v>1000</v>
      </c>
      <c r="E236">
        <v>401</v>
      </c>
      <c r="F236" t="s">
        <v>357</v>
      </c>
      <c r="G236" t="s">
        <v>17</v>
      </c>
      <c r="H236" t="s">
        <v>18</v>
      </c>
      <c r="I236">
        <v>1434847859</v>
      </c>
      <c r="J236">
        <v>1431391859</v>
      </c>
      <c r="K236" s="15">
        <f t="shared" si="18"/>
        <v>42176.035405092596</v>
      </c>
      <c r="L236" s="15">
        <f t="shared" si="19"/>
        <v>42136.035405092596</v>
      </c>
      <c r="M236" t="b">
        <v>0</v>
      </c>
      <c r="N236">
        <v>5</v>
      </c>
      <c r="O236" t="b">
        <v>0</v>
      </c>
      <c r="P236" t="s">
        <v>358</v>
      </c>
      <c r="Q236" s="7">
        <f t="shared" si="20"/>
        <v>40.1</v>
      </c>
      <c r="R236" s="9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513</v>
      </c>
      <c r="C237" s="3" t="s">
        <v>514</v>
      </c>
      <c r="D237">
        <v>10000</v>
      </c>
      <c r="E237">
        <v>0</v>
      </c>
      <c r="F237" t="s">
        <v>357</v>
      </c>
      <c r="G237" t="s">
        <v>17</v>
      </c>
      <c r="H237" t="s">
        <v>18</v>
      </c>
      <c r="I237">
        <v>1436478497</v>
      </c>
      <c r="J237">
        <v>1433886497</v>
      </c>
      <c r="K237" s="15">
        <f t="shared" si="18"/>
        <v>42194.908530092594</v>
      </c>
      <c r="L237" s="15">
        <f t="shared" si="19"/>
        <v>42164.908530092594</v>
      </c>
      <c r="M237" t="b">
        <v>0</v>
      </c>
      <c r="N237">
        <v>0</v>
      </c>
      <c r="O237" t="b">
        <v>0</v>
      </c>
      <c r="P237" t="s">
        <v>358</v>
      </c>
      <c r="Q237" s="7">
        <f t="shared" si="20"/>
        <v>0</v>
      </c>
      <c r="R237" s="9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515</v>
      </c>
      <c r="C238" s="3" t="s">
        <v>516</v>
      </c>
      <c r="D238">
        <v>150000</v>
      </c>
      <c r="E238">
        <v>0</v>
      </c>
      <c r="F238" t="s">
        <v>357</v>
      </c>
      <c r="G238" t="s">
        <v>17</v>
      </c>
      <c r="H238" t="s">
        <v>18</v>
      </c>
      <c r="I238">
        <v>1451952000</v>
      </c>
      <c r="J238">
        <v>1447380099</v>
      </c>
      <c r="K238" s="15">
        <f t="shared" si="18"/>
        <v>42374</v>
      </c>
      <c r="L238" s="15">
        <f t="shared" si="19"/>
        <v>42321.084479166668</v>
      </c>
      <c r="M238" t="b">
        <v>0</v>
      </c>
      <c r="N238">
        <v>0</v>
      </c>
      <c r="O238" t="b">
        <v>0</v>
      </c>
      <c r="P238" t="s">
        <v>358</v>
      </c>
      <c r="Q238" s="7">
        <f t="shared" si="20"/>
        <v>0</v>
      </c>
      <c r="R238" s="9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517</v>
      </c>
      <c r="C239" s="3" t="s">
        <v>518</v>
      </c>
      <c r="D239">
        <v>15000</v>
      </c>
      <c r="E239">
        <v>50</v>
      </c>
      <c r="F239" t="s">
        <v>357</v>
      </c>
      <c r="G239" t="s">
        <v>17</v>
      </c>
      <c r="H239" t="s">
        <v>18</v>
      </c>
      <c r="I239">
        <v>1457445069</v>
      </c>
      <c r="J239">
        <v>1452261069</v>
      </c>
      <c r="K239" s="15">
        <f t="shared" si="18"/>
        <v>42437.577187499999</v>
      </c>
      <c r="L239" s="15">
        <f t="shared" si="19"/>
        <v>42377.577187499999</v>
      </c>
      <c r="M239" t="b">
        <v>0</v>
      </c>
      <c r="N239">
        <v>1</v>
      </c>
      <c r="O239" t="b">
        <v>0</v>
      </c>
      <c r="P239" t="s">
        <v>358</v>
      </c>
      <c r="Q239" s="7">
        <f t="shared" si="20"/>
        <v>0.33333333333333337</v>
      </c>
      <c r="R239" s="9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519</v>
      </c>
      <c r="C240" s="3" t="s">
        <v>520</v>
      </c>
      <c r="D240">
        <v>26000</v>
      </c>
      <c r="E240">
        <v>0</v>
      </c>
      <c r="F240" t="s">
        <v>357</v>
      </c>
      <c r="G240" t="s">
        <v>17</v>
      </c>
      <c r="H240" t="s">
        <v>18</v>
      </c>
      <c r="I240">
        <v>1483088400</v>
      </c>
      <c r="J240">
        <v>1481324760</v>
      </c>
      <c r="K240" s="15">
        <f t="shared" si="18"/>
        <v>42734.375</v>
      </c>
      <c r="L240" s="15">
        <f t="shared" si="19"/>
        <v>42713.962500000001</v>
      </c>
      <c r="M240" t="b">
        <v>0</v>
      </c>
      <c r="N240">
        <v>0</v>
      </c>
      <c r="O240" t="b">
        <v>0</v>
      </c>
      <c r="P240" t="s">
        <v>358</v>
      </c>
      <c r="Q240" s="7">
        <f t="shared" si="20"/>
        <v>0</v>
      </c>
      <c r="R240" s="9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521</v>
      </c>
      <c r="C241" s="3" t="s">
        <v>522</v>
      </c>
      <c r="D241">
        <v>1000</v>
      </c>
      <c r="E241">
        <v>250</v>
      </c>
      <c r="F241" t="s">
        <v>357</v>
      </c>
      <c r="G241" t="s">
        <v>50</v>
      </c>
      <c r="H241" t="s">
        <v>51</v>
      </c>
      <c r="I241">
        <v>1446984000</v>
      </c>
      <c r="J241">
        <v>1445308730</v>
      </c>
      <c r="K241" s="15">
        <f t="shared" si="18"/>
        <v>42316.5</v>
      </c>
      <c r="L241" s="15">
        <f t="shared" si="19"/>
        <v>42297.110300925924</v>
      </c>
      <c r="M241" t="b">
        <v>0</v>
      </c>
      <c r="N241">
        <v>5</v>
      </c>
      <c r="O241" t="b">
        <v>0</v>
      </c>
      <c r="P241" t="s">
        <v>358</v>
      </c>
      <c r="Q241" s="7">
        <f t="shared" si="20"/>
        <v>25</v>
      </c>
      <c r="R241" s="9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523</v>
      </c>
      <c r="C242" s="3" t="s">
        <v>524</v>
      </c>
      <c r="D242">
        <v>15000</v>
      </c>
      <c r="E242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s="15">
        <f t="shared" si="18"/>
        <v>41399.708460648151</v>
      </c>
      <c r="L242" s="15">
        <f t="shared" si="19"/>
        <v>41354.708460648151</v>
      </c>
      <c r="M242" t="b">
        <v>1</v>
      </c>
      <c r="N242">
        <v>137</v>
      </c>
      <c r="O242" t="b">
        <v>1</v>
      </c>
      <c r="P242" t="s">
        <v>525</v>
      </c>
      <c r="Q242" s="7">
        <f t="shared" si="20"/>
        <v>107.63413333333334</v>
      </c>
      <c r="R242" s="9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526</v>
      </c>
      <c r="C243" s="3" t="s">
        <v>527</v>
      </c>
      <c r="D243">
        <v>36400</v>
      </c>
      <c r="E243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s="15">
        <f t="shared" si="18"/>
        <v>41994.697962962964</v>
      </c>
      <c r="L243" s="15">
        <f t="shared" si="19"/>
        <v>41949.697962962964</v>
      </c>
      <c r="M243" t="b">
        <v>1</v>
      </c>
      <c r="N243">
        <v>376</v>
      </c>
      <c r="O243" t="b">
        <v>1</v>
      </c>
      <c r="P243" t="s">
        <v>525</v>
      </c>
      <c r="Q243" s="7">
        <f t="shared" si="20"/>
        <v>112.63736263736264</v>
      </c>
      <c r="R243" s="9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528</v>
      </c>
      <c r="C244" s="3" t="s">
        <v>529</v>
      </c>
      <c r="D244">
        <v>13000</v>
      </c>
      <c r="E244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s="15">
        <f t="shared" si="18"/>
        <v>40897.492939814816</v>
      </c>
      <c r="L244" s="15">
        <f t="shared" si="19"/>
        <v>40862.492939814816</v>
      </c>
      <c r="M244" t="b">
        <v>1</v>
      </c>
      <c r="N244">
        <v>202</v>
      </c>
      <c r="O244" t="b">
        <v>1</v>
      </c>
      <c r="P244" t="s">
        <v>525</v>
      </c>
      <c r="Q244" s="7">
        <f t="shared" si="20"/>
        <v>113.46153846153845</v>
      </c>
      <c r="R244" s="9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530</v>
      </c>
      <c r="C245" s="3" t="s">
        <v>531</v>
      </c>
      <c r="D245">
        <v>25000</v>
      </c>
      <c r="E245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s="15">
        <f t="shared" si="18"/>
        <v>41692.047500000001</v>
      </c>
      <c r="L245" s="15">
        <f t="shared" si="19"/>
        <v>41662.047500000001</v>
      </c>
      <c r="M245" t="b">
        <v>1</v>
      </c>
      <c r="N245">
        <v>328</v>
      </c>
      <c r="O245" t="b">
        <v>1</v>
      </c>
      <c r="P245" t="s">
        <v>525</v>
      </c>
      <c r="Q245" s="7">
        <f t="shared" si="20"/>
        <v>102.592</v>
      </c>
      <c r="R245" s="9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532</v>
      </c>
      <c r="D246">
        <v>3500</v>
      </c>
      <c r="E246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s="15">
        <f t="shared" si="18"/>
        <v>40253.295833333337</v>
      </c>
      <c r="L246" s="15">
        <f t="shared" si="19"/>
        <v>40213.323599537034</v>
      </c>
      <c r="M246" t="b">
        <v>1</v>
      </c>
      <c r="N246">
        <v>84</v>
      </c>
      <c r="O246" t="b">
        <v>1</v>
      </c>
      <c r="P246" t="s">
        <v>525</v>
      </c>
      <c r="Q246" s="7">
        <f t="shared" si="20"/>
        <v>113.75714285714287</v>
      </c>
      <c r="R246" s="9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533</v>
      </c>
      <c r="C247" s="3" t="s">
        <v>534</v>
      </c>
      <c r="D247">
        <v>5000</v>
      </c>
      <c r="E247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s="15">
        <f t="shared" si="18"/>
        <v>41137.053067129629</v>
      </c>
      <c r="L247" s="15">
        <f t="shared" si="19"/>
        <v>41107.053067129629</v>
      </c>
      <c r="M247" t="b">
        <v>1</v>
      </c>
      <c r="N247">
        <v>96</v>
      </c>
      <c r="O247" t="b">
        <v>1</v>
      </c>
      <c r="P247" t="s">
        <v>525</v>
      </c>
      <c r="Q247" s="7">
        <f t="shared" si="20"/>
        <v>103.71999999999998</v>
      </c>
      <c r="R247" s="9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535</v>
      </c>
      <c r="C248" s="3" t="s">
        <v>536</v>
      </c>
      <c r="D248">
        <v>5000</v>
      </c>
      <c r="E248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s="15">
        <f t="shared" si="18"/>
        <v>40530.405150462961</v>
      </c>
      <c r="L248" s="15">
        <f t="shared" si="19"/>
        <v>40480.363483796296</v>
      </c>
      <c r="M248" t="b">
        <v>1</v>
      </c>
      <c r="N248">
        <v>223</v>
      </c>
      <c r="O248" t="b">
        <v>1</v>
      </c>
      <c r="P248" t="s">
        <v>525</v>
      </c>
      <c r="Q248" s="7">
        <f t="shared" si="20"/>
        <v>305.46000000000004</v>
      </c>
      <c r="R248" s="9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537</v>
      </c>
      <c r="C249" s="3" t="s">
        <v>538</v>
      </c>
      <c r="D249">
        <v>5000</v>
      </c>
      <c r="E249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s="15">
        <f t="shared" si="18"/>
        <v>40467.152083333334</v>
      </c>
      <c r="L249" s="15">
        <f t="shared" si="19"/>
        <v>40430.604328703703</v>
      </c>
      <c r="M249" t="b">
        <v>1</v>
      </c>
      <c r="N249">
        <v>62</v>
      </c>
      <c r="O249" t="b">
        <v>1</v>
      </c>
      <c r="P249" t="s">
        <v>525</v>
      </c>
      <c r="Q249" s="7">
        <f t="shared" si="20"/>
        <v>134.1</v>
      </c>
      <c r="R249" s="9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539</v>
      </c>
      <c r="C250" s="3" t="s">
        <v>540</v>
      </c>
      <c r="D250">
        <v>85000</v>
      </c>
      <c r="E250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s="15">
        <f t="shared" si="18"/>
        <v>40915.774409722224</v>
      </c>
      <c r="L250" s="15">
        <f t="shared" si="19"/>
        <v>40870.774409722224</v>
      </c>
      <c r="M250" t="b">
        <v>1</v>
      </c>
      <c r="N250">
        <v>146</v>
      </c>
      <c r="O250" t="b">
        <v>1</v>
      </c>
      <c r="P250" t="s">
        <v>525</v>
      </c>
      <c r="Q250" s="7">
        <f t="shared" si="20"/>
        <v>101.33294117647058</v>
      </c>
      <c r="R250" s="9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541</v>
      </c>
      <c r="C251" s="3" t="s">
        <v>542</v>
      </c>
      <c r="D251">
        <v>10000</v>
      </c>
      <c r="E251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s="15">
        <f t="shared" si="18"/>
        <v>40412.736111111109</v>
      </c>
      <c r="L251" s="15">
        <f t="shared" si="19"/>
        <v>40332.923842592594</v>
      </c>
      <c r="M251" t="b">
        <v>1</v>
      </c>
      <c r="N251">
        <v>235</v>
      </c>
      <c r="O251" t="b">
        <v>1</v>
      </c>
      <c r="P251" t="s">
        <v>525</v>
      </c>
      <c r="Q251" s="7">
        <f t="shared" si="20"/>
        <v>112.92</v>
      </c>
      <c r="R251" s="9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543</v>
      </c>
      <c r="C252" s="3" t="s">
        <v>544</v>
      </c>
      <c r="D252">
        <v>30000</v>
      </c>
      <c r="E252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s="15">
        <f t="shared" si="18"/>
        <v>41431.565868055557</v>
      </c>
      <c r="L252" s="15">
        <f t="shared" si="19"/>
        <v>41401.565868055557</v>
      </c>
      <c r="M252" t="b">
        <v>1</v>
      </c>
      <c r="N252">
        <v>437</v>
      </c>
      <c r="O252" t="b">
        <v>1</v>
      </c>
      <c r="P252" t="s">
        <v>525</v>
      </c>
      <c r="Q252" s="7">
        <f t="shared" si="20"/>
        <v>105.58333333333334</v>
      </c>
      <c r="R252" s="9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545</v>
      </c>
      <c r="C253" s="3" t="s">
        <v>546</v>
      </c>
      <c r="D253">
        <v>3500</v>
      </c>
      <c r="E253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s="15">
        <f t="shared" si="18"/>
        <v>41045.791666666664</v>
      </c>
      <c r="L253" s="15">
        <f t="shared" si="19"/>
        <v>41013.787569444445</v>
      </c>
      <c r="M253" t="b">
        <v>1</v>
      </c>
      <c r="N253">
        <v>77</v>
      </c>
      <c r="O253" t="b">
        <v>1</v>
      </c>
      <c r="P253" t="s">
        <v>525</v>
      </c>
      <c r="Q253" s="7">
        <f t="shared" si="20"/>
        <v>125.57142857142858</v>
      </c>
      <c r="R253" s="9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547</v>
      </c>
      <c r="C254" s="3" t="s">
        <v>548</v>
      </c>
      <c r="D254">
        <v>5000</v>
      </c>
      <c r="E254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s="15">
        <f t="shared" si="18"/>
        <v>40330.165972222225</v>
      </c>
      <c r="L254" s="15">
        <f t="shared" si="19"/>
        <v>40266.66270833333</v>
      </c>
      <c r="M254" t="b">
        <v>1</v>
      </c>
      <c r="N254">
        <v>108</v>
      </c>
      <c r="O254" t="b">
        <v>1</v>
      </c>
      <c r="P254" t="s">
        <v>525</v>
      </c>
      <c r="Q254" s="7">
        <f t="shared" si="20"/>
        <v>184.56</v>
      </c>
      <c r="R254" s="9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549</v>
      </c>
      <c r="C255" s="3" t="s">
        <v>550</v>
      </c>
      <c r="D255">
        <v>1500</v>
      </c>
      <c r="E255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s="15">
        <f t="shared" si="18"/>
        <v>40954.650868055556</v>
      </c>
      <c r="L255" s="15">
        <f t="shared" si="19"/>
        <v>40924.650868055556</v>
      </c>
      <c r="M255" t="b">
        <v>1</v>
      </c>
      <c r="N255">
        <v>7</v>
      </c>
      <c r="O255" t="b">
        <v>1</v>
      </c>
      <c r="P255" t="s">
        <v>525</v>
      </c>
      <c r="Q255" s="7">
        <f t="shared" si="20"/>
        <v>100.73333333333335</v>
      </c>
      <c r="R255" s="9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551</v>
      </c>
      <c r="C256" s="3" t="s">
        <v>552</v>
      </c>
      <c r="D256">
        <v>24000</v>
      </c>
      <c r="E256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s="15">
        <f t="shared" si="18"/>
        <v>42294.083333333328</v>
      </c>
      <c r="L256" s="15">
        <f t="shared" si="19"/>
        <v>42263.952662037038</v>
      </c>
      <c r="M256" t="b">
        <v>1</v>
      </c>
      <c r="N256">
        <v>314</v>
      </c>
      <c r="O256" t="b">
        <v>1</v>
      </c>
      <c r="P256" t="s">
        <v>525</v>
      </c>
      <c r="Q256" s="7">
        <f t="shared" si="20"/>
        <v>116.94725</v>
      </c>
      <c r="R256" s="9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553</v>
      </c>
      <c r="C257" s="3" t="s">
        <v>554</v>
      </c>
      <c r="D257">
        <v>8000</v>
      </c>
      <c r="E257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s="15">
        <f t="shared" si="18"/>
        <v>40618.48474537037</v>
      </c>
      <c r="L257" s="15">
        <f t="shared" si="19"/>
        <v>40588.526412037041</v>
      </c>
      <c r="M257" t="b">
        <v>1</v>
      </c>
      <c r="N257">
        <v>188</v>
      </c>
      <c r="O257" t="b">
        <v>1</v>
      </c>
      <c r="P257" t="s">
        <v>525</v>
      </c>
      <c r="Q257" s="7">
        <f t="shared" si="20"/>
        <v>106.73325</v>
      </c>
      <c r="R257" s="9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555</v>
      </c>
      <c r="C258" s="3" t="s">
        <v>556</v>
      </c>
      <c r="D258">
        <v>13000</v>
      </c>
      <c r="E258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s="15">
        <f t="shared" si="18"/>
        <v>41349.769293981481</v>
      </c>
      <c r="L258" s="15">
        <f t="shared" si="19"/>
        <v>41319.769293981481</v>
      </c>
      <c r="M258" t="b">
        <v>1</v>
      </c>
      <c r="N258">
        <v>275</v>
      </c>
      <c r="O258" t="b">
        <v>1</v>
      </c>
      <c r="P258" t="s">
        <v>525</v>
      </c>
      <c r="Q258" s="7">
        <f t="shared" si="20"/>
        <v>139.1</v>
      </c>
      <c r="R258" s="9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557</v>
      </c>
      <c r="C259" s="3" t="s">
        <v>558</v>
      </c>
      <c r="D259">
        <v>35000</v>
      </c>
      <c r="E259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s="15">
        <f t="shared" ref="K259:K322" si="24">(I259/86400)+DATE(1970,1,1)</f>
        <v>42509.626875000002</v>
      </c>
      <c r="L259" s="15">
        <f t="shared" ref="L259:L322" si="25">(J259/86400)+DATE(1970,1,1)</f>
        <v>42479.626875000002</v>
      </c>
      <c r="M259" t="b">
        <v>1</v>
      </c>
      <c r="N259">
        <v>560</v>
      </c>
      <c r="O259" t="b">
        <v>1</v>
      </c>
      <c r="P259" t="s">
        <v>525</v>
      </c>
      <c r="Q259" s="7">
        <f t="shared" ref="Q259:Q322" si="26">(E259/D259)*100</f>
        <v>106.72648571428572</v>
      </c>
      <c r="R259" s="9">
        <f t="shared" ref="R259:R322" si="27">E259/N259</f>
        <v>66.70405357142856</v>
      </c>
      <c r="S259" t="str">
        <f t="shared" ref="S259:S322" si="28">LEFT(P259,FIND("/",P259)-1)</f>
        <v>film &amp; video</v>
      </c>
      <c r="T259" t="str">
        <f t="shared" ref="T259:T322" si="29">REPLACE(P259,1,FIND("/",P259),"")</f>
        <v>documentary</v>
      </c>
    </row>
    <row r="260" spans="1:20" ht="48" x14ac:dyDescent="0.2">
      <c r="A260">
        <v>258</v>
      </c>
      <c r="B260" s="3" t="s">
        <v>559</v>
      </c>
      <c r="C260" s="3" t="s">
        <v>560</v>
      </c>
      <c r="D260">
        <v>30000</v>
      </c>
      <c r="E260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s="15">
        <f t="shared" si="24"/>
        <v>40712.051689814813</v>
      </c>
      <c r="L260" s="15">
        <f t="shared" si="25"/>
        <v>40682.051689814813</v>
      </c>
      <c r="M260" t="b">
        <v>1</v>
      </c>
      <c r="N260">
        <v>688</v>
      </c>
      <c r="O260" t="b">
        <v>1</v>
      </c>
      <c r="P260" t="s">
        <v>525</v>
      </c>
      <c r="Q260" s="7">
        <f t="shared" si="26"/>
        <v>191.14</v>
      </c>
      <c r="R260" s="9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561</v>
      </c>
      <c r="C261" s="3" t="s">
        <v>562</v>
      </c>
      <c r="D261">
        <v>75000</v>
      </c>
      <c r="E261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s="15">
        <f t="shared" si="24"/>
        <v>42102.738067129627</v>
      </c>
      <c r="L261" s="15">
        <f t="shared" si="25"/>
        <v>42072.738067129627</v>
      </c>
      <c r="M261" t="b">
        <v>1</v>
      </c>
      <c r="N261">
        <v>942</v>
      </c>
      <c r="O261" t="b">
        <v>1</v>
      </c>
      <c r="P261" t="s">
        <v>525</v>
      </c>
      <c r="Q261" s="7">
        <f t="shared" si="26"/>
        <v>131.93789333333334</v>
      </c>
      <c r="R261" s="9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563</v>
      </c>
      <c r="C262" s="3" t="s">
        <v>564</v>
      </c>
      <c r="D262">
        <v>10000</v>
      </c>
      <c r="E262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s="15">
        <f t="shared" si="24"/>
        <v>40376.415972222225</v>
      </c>
      <c r="L262" s="15">
        <f t="shared" si="25"/>
        <v>40330.755543981482</v>
      </c>
      <c r="M262" t="b">
        <v>1</v>
      </c>
      <c r="N262">
        <v>88</v>
      </c>
      <c r="O262" t="b">
        <v>1</v>
      </c>
      <c r="P262" t="s">
        <v>525</v>
      </c>
      <c r="Q262" s="7">
        <f t="shared" si="26"/>
        <v>106.4</v>
      </c>
      <c r="R262" s="9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565</v>
      </c>
      <c r="C263" s="3" t="s">
        <v>566</v>
      </c>
      <c r="D263">
        <v>20000</v>
      </c>
      <c r="E263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s="15">
        <f t="shared" si="24"/>
        <v>41067.621527777781</v>
      </c>
      <c r="L263" s="15">
        <f t="shared" si="25"/>
        <v>41017.885462962964</v>
      </c>
      <c r="M263" t="b">
        <v>1</v>
      </c>
      <c r="N263">
        <v>220</v>
      </c>
      <c r="O263" t="b">
        <v>1</v>
      </c>
      <c r="P263" t="s">
        <v>525</v>
      </c>
      <c r="Q263" s="7">
        <f t="shared" si="26"/>
        <v>107.4</v>
      </c>
      <c r="R263" s="9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567</v>
      </c>
      <c r="C264" s="3" t="s">
        <v>568</v>
      </c>
      <c r="D264">
        <v>2500</v>
      </c>
      <c r="E264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s="15">
        <f t="shared" si="24"/>
        <v>40600.24800925926</v>
      </c>
      <c r="L264" s="15">
        <f t="shared" si="25"/>
        <v>40555.24800925926</v>
      </c>
      <c r="M264" t="b">
        <v>1</v>
      </c>
      <c r="N264">
        <v>145</v>
      </c>
      <c r="O264" t="b">
        <v>1</v>
      </c>
      <c r="P264" t="s">
        <v>525</v>
      </c>
      <c r="Q264" s="7">
        <f t="shared" si="26"/>
        <v>240</v>
      </c>
      <c r="R264" s="9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569</v>
      </c>
      <c r="C265" s="3" t="s">
        <v>570</v>
      </c>
      <c r="D265">
        <v>25000</v>
      </c>
      <c r="E265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s="15">
        <f t="shared" si="24"/>
        <v>41179.954791666663</v>
      </c>
      <c r="L265" s="15">
        <f t="shared" si="25"/>
        <v>41149.954791666663</v>
      </c>
      <c r="M265" t="b">
        <v>1</v>
      </c>
      <c r="N265">
        <v>963</v>
      </c>
      <c r="O265" t="b">
        <v>1</v>
      </c>
      <c r="P265" t="s">
        <v>525</v>
      </c>
      <c r="Q265" s="7">
        <f t="shared" si="26"/>
        <v>118.08108</v>
      </c>
      <c r="R265" s="9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571</v>
      </c>
      <c r="C266" s="3" t="s">
        <v>572</v>
      </c>
      <c r="D266">
        <v>5000</v>
      </c>
      <c r="E266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s="15">
        <f t="shared" si="24"/>
        <v>41040.620312500003</v>
      </c>
      <c r="L266" s="15">
        <f t="shared" si="25"/>
        <v>41010.620312500003</v>
      </c>
      <c r="M266" t="b">
        <v>1</v>
      </c>
      <c r="N266">
        <v>91</v>
      </c>
      <c r="O266" t="b">
        <v>1</v>
      </c>
      <c r="P266" t="s">
        <v>525</v>
      </c>
      <c r="Q266" s="7">
        <f t="shared" si="26"/>
        <v>118.19999999999999</v>
      </c>
      <c r="R266" s="9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573</v>
      </c>
      <c r="C267" s="3" t="s">
        <v>574</v>
      </c>
      <c r="D267">
        <v>5000</v>
      </c>
      <c r="E267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s="15">
        <f t="shared" si="24"/>
        <v>40308.844444444447</v>
      </c>
      <c r="L267" s="15">
        <f t="shared" si="25"/>
        <v>40267.245717592596</v>
      </c>
      <c r="M267" t="b">
        <v>1</v>
      </c>
      <c r="N267">
        <v>58</v>
      </c>
      <c r="O267" t="b">
        <v>1</v>
      </c>
      <c r="P267" t="s">
        <v>525</v>
      </c>
      <c r="Q267" s="7">
        <f t="shared" si="26"/>
        <v>111.1</v>
      </c>
      <c r="R267" s="9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575</v>
      </c>
      <c r="C268" s="3" t="s">
        <v>576</v>
      </c>
      <c r="D268">
        <v>1000</v>
      </c>
      <c r="E268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s="15">
        <f t="shared" si="24"/>
        <v>40291.160416666666</v>
      </c>
      <c r="L268" s="15">
        <f t="shared" si="25"/>
        <v>40205.174849537041</v>
      </c>
      <c r="M268" t="b">
        <v>1</v>
      </c>
      <c r="N268">
        <v>36</v>
      </c>
      <c r="O268" t="b">
        <v>1</v>
      </c>
      <c r="P268" t="s">
        <v>525</v>
      </c>
      <c r="Q268" s="7">
        <f t="shared" si="26"/>
        <v>145.5</v>
      </c>
      <c r="R268" s="9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577</v>
      </c>
      <c r="C269" s="3" t="s">
        <v>578</v>
      </c>
      <c r="D269">
        <v>9850</v>
      </c>
      <c r="E269">
        <v>12965.44</v>
      </c>
      <c r="F269" t="s">
        <v>16</v>
      </c>
      <c r="G269" t="s">
        <v>24</v>
      </c>
      <c r="H269" t="s">
        <v>25</v>
      </c>
      <c r="I269">
        <v>1403693499</v>
      </c>
      <c r="J269">
        <v>1401101499</v>
      </c>
      <c r="K269" s="15">
        <f t="shared" si="24"/>
        <v>41815.452534722222</v>
      </c>
      <c r="L269" s="15">
        <f t="shared" si="25"/>
        <v>41785.452534722222</v>
      </c>
      <c r="M269" t="b">
        <v>1</v>
      </c>
      <c r="N269">
        <v>165</v>
      </c>
      <c r="O269" t="b">
        <v>1</v>
      </c>
      <c r="P269" t="s">
        <v>525</v>
      </c>
      <c r="Q269" s="7">
        <f t="shared" si="26"/>
        <v>131.62883248730967</v>
      </c>
      <c r="R269" s="9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579</v>
      </c>
      <c r="C270" s="3" t="s">
        <v>580</v>
      </c>
      <c r="D270">
        <v>5000</v>
      </c>
      <c r="E270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s="15">
        <f t="shared" si="24"/>
        <v>40854.194189814814</v>
      </c>
      <c r="L270" s="15">
        <f t="shared" si="25"/>
        <v>40809.15252314815</v>
      </c>
      <c r="M270" t="b">
        <v>1</v>
      </c>
      <c r="N270">
        <v>111</v>
      </c>
      <c r="O270" t="b">
        <v>1</v>
      </c>
      <c r="P270" t="s">
        <v>525</v>
      </c>
      <c r="Q270" s="7">
        <f t="shared" si="26"/>
        <v>111.4</v>
      </c>
      <c r="R270" s="9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581</v>
      </c>
      <c r="C271" s="3" t="s">
        <v>582</v>
      </c>
      <c r="D271">
        <v>100000</v>
      </c>
      <c r="E271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>
        <v>1485146622</v>
      </c>
      <c r="K271" s="15">
        <f t="shared" si="24"/>
        <v>42788.197013888886</v>
      </c>
      <c r="L271" s="15">
        <f t="shared" si="25"/>
        <v>42758.197013888886</v>
      </c>
      <c r="M271" t="b">
        <v>1</v>
      </c>
      <c r="N271">
        <v>1596</v>
      </c>
      <c r="O271" t="b">
        <v>1</v>
      </c>
      <c r="P271" t="s">
        <v>525</v>
      </c>
      <c r="Q271" s="7">
        <f t="shared" si="26"/>
        <v>147.23376999999999</v>
      </c>
      <c r="R271" s="9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583</v>
      </c>
      <c r="C272" s="3" t="s">
        <v>584</v>
      </c>
      <c r="D272">
        <v>2300</v>
      </c>
      <c r="E272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s="15">
        <f t="shared" si="24"/>
        <v>40688.166666666664</v>
      </c>
      <c r="L272" s="15">
        <f t="shared" si="25"/>
        <v>40637.86655092593</v>
      </c>
      <c r="M272" t="b">
        <v>1</v>
      </c>
      <c r="N272">
        <v>61</v>
      </c>
      <c r="O272" t="b">
        <v>1</v>
      </c>
      <c r="P272" t="s">
        <v>525</v>
      </c>
      <c r="Q272" s="7">
        <f t="shared" si="26"/>
        <v>152.60869565217391</v>
      </c>
      <c r="R272" s="9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585</v>
      </c>
      <c r="C273" s="3" t="s">
        <v>586</v>
      </c>
      <c r="D273">
        <v>30000</v>
      </c>
      <c r="E273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s="15">
        <f t="shared" si="24"/>
        <v>41641.333333333336</v>
      </c>
      <c r="L273" s="15">
        <f t="shared" si="25"/>
        <v>41612.100243055553</v>
      </c>
      <c r="M273" t="b">
        <v>1</v>
      </c>
      <c r="N273">
        <v>287</v>
      </c>
      <c r="O273" t="b">
        <v>1</v>
      </c>
      <c r="P273" t="s">
        <v>525</v>
      </c>
      <c r="Q273" s="7">
        <f t="shared" si="26"/>
        <v>104.67999999999999</v>
      </c>
      <c r="R273" s="9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587</v>
      </c>
      <c r="C274" s="3" t="s">
        <v>588</v>
      </c>
      <c r="D274">
        <v>3000</v>
      </c>
      <c r="E274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s="15">
        <f t="shared" si="24"/>
        <v>40296.78402777778</v>
      </c>
      <c r="L274" s="15">
        <f t="shared" si="25"/>
        <v>40235.900358796294</v>
      </c>
      <c r="M274" t="b">
        <v>1</v>
      </c>
      <c r="N274">
        <v>65</v>
      </c>
      <c r="O274" t="b">
        <v>1</v>
      </c>
      <c r="P274" t="s">
        <v>525</v>
      </c>
      <c r="Q274" s="7">
        <f t="shared" si="26"/>
        <v>177.43366666666668</v>
      </c>
      <c r="R274" s="9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589</v>
      </c>
      <c r="C275" s="3" t="s">
        <v>590</v>
      </c>
      <c r="D275">
        <v>5000</v>
      </c>
      <c r="E275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s="15">
        <f t="shared" si="24"/>
        <v>40727.498449074075</v>
      </c>
      <c r="L275" s="15">
        <f t="shared" si="25"/>
        <v>40697.498449074075</v>
      </c>
      <c r="M275" t="b">
        <v>1</v>
      </c>
      <c r="N275">
        <v>118</v>
      </c>
      <c r="O275" t="b">
        <v>1</v>
      </c>
      <c r="P275" t="s">
        <v>525</v>
      </c>
      <c r="Q275" s="7">
        <f t="shared" si="26"/>
        <v>107.7758</v>
      </c>
      <c r="R275" s="9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591</v>
      </c>
      <c r="C276" s="3" t="s">
        <v>592</v>
      </c>
      <c r="D276">
        <v>4000</v>
      </c>
      <c r="E276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s="15">
        <f t="shared" si="24"/>
        <v>41004.290972222225</v>
      </c>
      <c r="L276" s="15">
        <f t="shared" si="25"/>
        <v>40969.912372685183</v>
      </c>
      <c r="M276" t="b">
        <v>1</v>
      </c>
      <c r="N276">
        <v>113</v>
      </c>
      <c r="O276" t="b">
        <v>1</v>
      </c>
      <c r="P276" t="s">
        <v>525</v>
      </c>
      <c r="Q276" s="7">
        <f t="shared" si="26"/>
        <v>156</v>
      </c>
      <c r="R276" s="9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593</v>
      </c>
      <c r="C277" s="3" t="s">
        <v>594</v>
      </c>
      <c r="D277">
        <v>20000</v>
      </c>
      <c r="E277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s="15">
        <f t="shared" si="24"/>
        <v>41223.073680555557</v>
      </c>
      <c r="L277" s="15">
        <f t="shared" si="25"/>
        <v>41193.032013888893</v>
      </c>
      <c r="M277" t="b">
        <v>1</v>
      </c>
      <c r="N277">
        <v>332</v>
      </c>
      <c r="O277" t="b">
        <v>1</v>
      </c>
      <c r="P277" t="s">
        <v>525</v>
      </c>
      <c r="Q277" s="7">
        <f t="shared" si="26"/>
        <v>108.395</v>
      </c>
      <c r="R277" s="9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595</v>
      </c>
      <c r="C278" s="3" t="s">
        <v>596</v>
      </c>
      <c r="D278">
        <v>4000</v>
      </c>
      <c r="E278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s="15">
        <f t="shared" si="24"/>
        <v>41027.040208333332</v>
      </c>
      <c r="L278" s="15">
        <f t="shared" si="25"/>
        <v>40967.081875000003</v>
      </c>
      <c r="M278" t="b">
        <v>1</v>
      </c>
      <c r="N278">
        <v>62</v>
      </c>
      <c r="O278" t="b">
        <v>1</v>
      </c>
      <c r="P278" t="s">
        <v>525</v>
      </c>
      <c r="Q278" s="7">
        <f t="shared" si="26"/>
        <v>147.6</v>
      </c>
      <c r="R278" s="9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597</v>
      </c>
      <c r="C279" s="3" t="s">
        <v>598</v>
      </c>
      <c r="D279">
        <v>65000</v>
      </c>
      <c r="E279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s="15">
        <f t="shared" si="24"/>
        <v>42147.891423611116</v>
      </c>
      <c r="L279" s="15">
        <f t="shared" si="25"/>
        <v>42117.891423611116</v>
      </c>
      <c r="M279" t="b">
        <v>1</v>
      </c>
      <c r="N279">
        <v>951</v>
      </c>
      <c r="O279" t="b">
        <v>1</v>
      </c>
      <c r="P279" t="s">
        <v>525</v>
      </c>
      <c r="Q279" s="7">
        <f t="shared" si="26"/>
        <v>110.38153846153847</v>
      </c>
      <c r="R279" s="9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599</v>
      </c>
      <c r="C280" s="3" t="s">
        <v>600</v>
      </c>
      <c r="D280">
        <v>27000</v>
      </c>
      <c r="E280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s="15">
        <f t="shared" si="24"/>
        <v>41194.040960648148</v>
      </c>
      <c r="L280" s="15">
        <f t="shared" si="25"/>
        <v>41164.040960648148</v>
      </c>
      <c r="M280" t="b">
        <v>1</v>
      </c>
      <c r="N280">
        <v>415</v>
      </c>
      <c r="O280" t="b">
        <v>1</v>
      </c>
      <c r="P280" t="s">
        <v>525</v>
      </c>
      <c r="Q280" s="7">
        <f t="shared" si="26"/>
        <v>150.34814814814814</v>
      </c>
      <c r="R280" s="9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601</v>
      </c>
      <c r="C281" s="3" t="s">
        <v>602</v>
      </c>
      <c r="D281">
        <v>17000</v>
      </c>
      <c r="E281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s="15">
        <f t="shared" si="24"/>
        <v>42793.084027777775</v>
      </c>
      <c r="L281" s="15">
        <f t="shared" si="25"/>
        <v>42759.244166666671</v>
      </c>
      <c r="M281" t="b">
        <v>1</v>
      </c>
      <c r="N281">
        <v>305</v>
      </c>
      <c r="O281" t="b">
        <v>1</v>
      </c>
      <c r="P281" t="s">
        <v>525</v>
      </c>
      <c r="Q281" s="7">
        <f t="shared" si="26"/>
        <v>157.31829411764707</v>
      </c>
      <c r="R281" s="9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603</v>
      </c>
      <c r="C282" s="3" t="s">
        <v>604</v>
      </c>
      <c r="D282">
        <v>75000</v>
      </c>
      <c r="E282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s="15">
        <f t="shared" si="24"/>
        <v>41789.590682870374</v>
      </c>
      <c r="L282" s="15">
        <f t="shared" si="25"/>
        <v>41744.590682870374</v>
      </c>
      <c r="M282" t="b">
        <v>1</v>
      </c>
      <c r="N282">
        <v>2139</v>
      </c>
      <c r="O282" t="b">
        <v>1</v>
      </c>
      <c r="P282" t="s">
        <v>525</v>
      </c>
      <c r="Q282" s="7">
        <f t="shared" si="26"/>
        <v>156.14400000000001</v>
      </c>
      <c r="R282" s="9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605</v>
      </c>
      <c r="C283" s="3" t="s">
        <v>606</v>
      </c>
      <c r="D283">
        <v>5500</v>
      </c>
      <c r="E283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s="15">
        <f t="shared" si="24"/>
        <v>40035.80972222222</v>
      </c>
      <c r="L283" s="15">
        <f t="shared" si="25"/>
        <v>39950.163344907407</v>
      </c>
      <c r="M283" t="b">
        <v>1</v>
      </c>
      <c r="N283">
        <v>79</v>
      </c>
      <c r="O283" t="b">
        <v>1</v>
      </c>
      <c r="P283" t="s">
        <v>525</v>
      </c>
      <c r="Q283" s="7">
        <f t="shared" si="26"/>
        <v>120.58763636363636</v>
      </c>
      <c r="R283" s="9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607</v>
      </c>
      <c r="C284" s="3" t="s">
        <v>608</v>
      </c>
      <c r="D284">
        <v>45000</v>
      </c>
      <c r="E284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s="15">
        <f t="shared" si="24"/>
        <v>40231.916666666664</v>
      </c>
      <c r="L284" s="15">
        <f t="shared" si="25"/>
        <v>40194.920046296298</v>
      </c>
      <c r="M284" t="b">
        <v>1</v>
      </c>
      <c r="N284">
        <v>179</v>
      </c>
      <c r="O284" t="b">
        <v>1</v>
      </c>
      <c r="P284" t="s">
        <v>525</v>
      </c>
      <c r="Q284" s="7">
        <f t="shared" si="26"/>
        <v>101.18888888888888</v>
      </c>
      <c r="R284" s="9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609</v>
      </c>
      <c r="C285" s="3" t="s">
        <v>610</v>
      </c>
      <c r="D285">
        <v>18000</v>
      </c>
      <c r="E285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s="15">
        <f t="shared" si="24"/>
        <v>40695.207638888889</v>
      </c>
      <c r="L285" s="15">
        <f t="shared" si="25"/>
        <v>40675.71</v>
      </c>
      <c r="M285" t="b">
        <v>1</v>
      </c>
      <c r="N285">
        <v>202</v>
      </c>
      <c r="O285" t="b">
        <v>1</v>
      </c>
      <c r="P285" t="s">
        <v>525</v>
      </c>
      <c r="Q285" s="7">
        <f t="shared" si="26"/>
        <v>114.27249999999999</v>
      </c>
      <c r="R285" s="9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611</v>
      </c>
      <c r="C286" s="3" t="s">
        <v>612</v>
      </c>
      <c r="D286">
        <v>40000</v>
      </c>
      <c r="E286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s="15">
        <f t="shared" si="24"/>
        <v>40929.738194444442</v>
      </c>
      <c r="L286" s="15">
        <f t="shared" si="25"/>
        <v>40904.738194444442</v>
      </c>
      <c r="M286" t="b">
        <v>1</v>
      </c>
      <c r="N286">
        <v>760</v>
      </c>
      <c r="O286" t="b">
        <v>1</v>
      </c>
      <c r="P286" t="s">
        <v>525</v>
      </c>
      <c r="Q286" s="7">
        <f t="shared" si="26"/>
        <v>104.62615</v>
      </c>
      <c r="R286" s="9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613</v>
      </c>
      <c r="C287" s="3" t="s">
        <v>614</v>
      </c>
      <c r="D287">
        <v>14000</v>
      </c>
      <c r="E287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s="15">
        <f t="shared" si="24"/>
        <v>41536.756111111114</v>
      </c>
      <c r="L287" s="15">
        <f t="shared" si="25"/>
        <v>41506.756111111114</v>
      </c>
      <c r="M287" t="b">
        <v>1</v>
      </c>
      <c r="N287">
        <v>563</v>
      </c>
      <c r="O287" t="b">
        <v>1</v>
      </c>
      <c r="P287" t="s">
        <v>525</v>
      </c>
      <c r="Q287" s="7">
        <f t="shared" si="26"/>
        <v>228.82507142857142</v>
      </c>
      <c r="R287" s="9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615</v>
      </c>
      <c r="C288" s="3" t="s">
        <v>616</v>
      </c>
      <c r="D288">
        <v>15000</v>
      </c>
      <c r="E288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s="15">
        <f t="shared" si="24"/>
        <v>41358.774583333332</v>
      </c>
      <c r="L288" s="15">
        <f t="shared" si="25"/>
        <v>41313.816250000003</v>
      </c>
      <c r="M288" t="b">
        <v>1</v>
      </c>
      <c r="N288">
        <v>135</v>
      </c>
      <c r="O288" t="b">
        <v>1</v>
      </c>
      <c r="P288" t="s">
        <v>525</v>
      </c>
      <c r="Q288" s="7">
        <f t="shared" si="26"/>
        <v>109.15333333333332</v>
      </c>
      <c r="R288" s="9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617</v>
      </c>
      <c r="C289" s="3" t="s">
        <v>618</v>
      </c>
      <c r="D289">
        <v>15000</v>
      </c>
      <c r="E289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s="15">
        <f t="shared" si="24"/>
        <v>41215.166666666664</v>
      </c>
      <c r="L289" s="15">
        <f t="shared" si="25"/>
        <v>41184.277986111112</v>
      </c>
      <c r="M289" t="b">
        <v>1</v>
      </c>
      <c r="N289">
        <v>290</v>
      </c>
      <c r="O289" t="b">
        <v>1</v>
      </c>
      <c r="P289" t="s">
        <v>525</v>
      </c>
      <c r="Q289" s="7">
        <f t="shared" si="26"/>
        <v>176.29999999999998</v>
      </c>
      <c r="R289" s="9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619</v>
      </c>
      <c r="C290" s="3" t="s">
        <v>620</v>
      </c>
      <c r="D290">
        <v>50000</v>
      </c>
      <c r="E290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s="15">
        <f t="shared" si="24"/>
        <v>41086.168900462959</v>
      </c>
      <c r="L290" s="15">
        <f t="shared" si="25"/>
        <v>41051.168900462959</v>
      </c>
      <c r="M290" t="b">
        <v>1</v>
      </c>
      <c r="N290">
        <v>447</v>
      </c>
      <c r="O290" t="b">
        <v>1</v>
      </c>
      <c r="P290" t="s">
        <v>525</v>
      </c>
      <c r="Q290" s="7">
        <f t="shared" si="26"/>
        <v>103.21061999999999</v>
      </c>
      <c r="R290" s="9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621</v>
      </c>
      <c r="C291" s="3" t="s">
        <v>622</v>
      </c>
      <c r="D291">
        <v>15000</v>
      </c>
      <c r="E291">
        <v>15723</v>
      </c>
      <c r="F291" t="s">
        <v>16</v>
      </c>
      <c r="G291" t="s">
        <v>24</v>
      </c>
      <c r="H291" t="s">
        <v>25</v>
      </c>
      <c r="I291">
        <v>1383389834</v>
      </c>
      <c r="J291">
        <v>1380797834</v>
      </c>
      <c r="K291" s="15">
        <f t="shared" si="24"/>
        <v>41580.456412037034</v>
      </c>
      <c r="L291" s="15">
        <f t="shared" si="25"/>
        <v>41550.456412037034</v>
      </c>
      <c r="M291" t="b">
        <v>1</v>
      </c>
      <c r="N291">
        <v>232</v>
      </c>
      <c r="O291" t="b">
        <v>1</v>
      </c>
      <c r="P291" t="s">
        <v>525</v>
      </c>
      <c r="Q291" s="7">
        <f t="shared" si="26"/>
        <v>104.82000000000001</v>
      </c>
      <c r="R291" s="9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623</v>
      </c>
      <c r="C292" s="3" t="s">
        <v>624</v>
      </c>
      <c r="D292">
        <v>4500</v>
      </c>
      <c r="E292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s="15">
        <f t="shared" si="24"/>
        <v>40576.332638888889</v>
      </c>
      <c r="L292" s="15">
        <f t="shared" si="25"/>
        <v>40526.36917824074</v>
      </c>
      <c r="M292" t="b">
        <v>1</v>
      </c>
      <c r="N292">
        <v>168</v>
      </c>
      <c r="O292" t="b">
        <v>1</v>
      </c>
      <c r="P292" t="s">
        <v>525</v>
      </c>
      <c r="Q292" s="7">
        <f t="shared" si="26"/>
        <v>106.68444444444445</v>
      </c>
      <c r="R292" s="9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625</v>
      </c>
      <c r="C293" s="3" t="s">
        <v>626</v>
      </c>
      <c r="D293">
        <v>5000</v>
      </c>
      <c r="E293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s="15">
        <f t="shared" si="24"/>
        <v>41395.000694444447</v>
      </c>
      <c r="L293" s="15">
        <f t="shared" si="25"/>
        <v>41376.769050925926</v>
      </c>
      <c r="M293" t="b">
        <v>1</v>
      </c>
      <c r="N293">
        <v>128</v>
      </c>
      <c r="O293" t="b">
        <v>1</v>
      </c>
      <c r="P293" t="s">
        <v>525</v>
      </c>
      <c r="Q293" s="7">
        <f t="shared" si="26"/>
        <v>120.02</v>
      </c>
      <c r="R293" s="9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627</v>
      </c>
      <c r="C294" s="3" t="s">
        <v>628</v>
      </c>
      <c r="D294">
        <v>75000</v>
      </c>
      <c r="E294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s="15">
        <f t="shared" si="24"/>
        <v>40845.165972222225</v>
      </c>
      <c r="L294" s="15">
        <f t="shared" si="25"/>
        <v>40812.803229166668</v>
      </c>
      <c r="M294" t="b">
        <v>1</v>
      </c>
      <c r="N294">
        <v>493</v>
      </c>
      <c r="O294" t="b">
        <v>1</v>
      </c>
      <c r="P294" t="s">
        <v>525</v>
      </c>
      <c r="Q294" s="7">
        <f t="shared" si="26"/>
        <v>101.50693333333334</v>
      </c>
      <c r="R294" s="9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629</v>
      </c>
      <c r="C295" s="3" t="s">
        <v>630</v>
      </c>
      <c r="D295">
        <v>26000</v>
      </c>
      <c r="E295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s="15">
        <f t="shared" si="24"/>
        <v>41749.667986111112</v>
      </c>
      <c r="L295" s="15">
        <f t="shared" si="25"/>
        <v>41719.667986111112</v>
      </c>
      <c r="M295" t="b">
        <v>1</v>
      </c>
      <c r="N295">
        <v>131</v>
      </c>
      <c r="O295" t="b">
        <v>1</v>
      </c>
      <c r="P295" t="s">
        <v>525</v>
      </c>
      <c r="Q295" s="7">
        <f t="shared" si="26"/>
        <v>101.38461538461539</v>
      </c>
      <c r="R295" s="9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631</v>
      </c>
      <c r="C296" s="3" t="s">
        <v>632</v>
      </c>
      <c r="D296">
        <v>5000</v>
      </c>
      <c r="E296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s="15">
        <f t="shared" si="24"/>
        <v>40378.666666666664</v>
      </c>
      <c r="L296" s="15">
        <f t="shared" si="25"/>
        <v>40343.084421296298</v>
      </c>
      <c r="M296" t="b">
        <v>1</v>
      </c>
      <c r="N296">
        <v>50</v>
      </c>
      <c r="O296" t="b">
        <v>1</v>
      </c>
      <c r="P296" t="s">
        <v>525</v>
      </c>
      <c r="Q296" s="7">
        <f t="shared" si="26"/>
        <v>100</v>
      </c>
      <c r="R296" s="9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633</v>
      </c>
      <c r="C297" s="3" t="s">
        <v>634</v>
      </c>
      <c r="D297">
        <v>50000</v>
      </c>
      <c r="E297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s="15">
        <f t="shared" si="24"/>
        <v>41579</v>
      </c>
      <c r="L297" s="15">
        <f t="shared" si="25"/>
        <v>41519.004733796297</v>
      </c>
      <c r="M297" t="b">
        <v>1</v>
      </c>
      <c r="N297">
        <v>665</v>
      </c>
      <c r="O297" t="b">
        <v>1</v>
      </c>
      <c r="P297" t="s">
        <v>525</v>
      </c>
      <c r="Q297" s="7">
        <f t="shared" si="26"/>
        <v>133.10911999999999</v>
      </c>
      <c r="R297" s="9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635</v>
      </c>
      <c r="C298" s="3" t="s">
        <v>636</v>
      </c>
      <c r="D298">
        <v>25000</v>
      </c>
      <c r="E298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s="15">
        <f t="shared" si="24"/>
        <v>41159.475497685184</v>
      </c>
      <c r="L298" s="15">
        <f t="shared" si="25"/>
        <v>41134.475497685184</v>
      </c>
      <c r="M298" t="b">
        <v>1</v>
      </c>
      <c r="N298">
        <v>129</v>
      </c>
      <c r="O298" t="b">
        <v>1</v>
      </c>
      <c r="P298" t="s">
        <v>525</v>
      </c>
      <c r="Q298" s="7">
        <f t="shared" si="26"/>
        <v>118.72620000000001</v>
      </c>
      <c r="R298" s="9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637</v>
      </c>
      <c r="C299" s="3" t="s">
        <v>638</v>
      </c>
      <c r="D299">
        <v>20000</v>
      </c>
      <c r="E299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s="15">
        <f t="shared" si="24"/>
        <v>42125.165972222225</v>
      </c>
      <c r="L299" s="15">
        <f t="shared" si="25"/>
        <v>42089.728020833332</v>
      </c>
      <c r="M299" t="b">
        <v>1</v>
      </c>
      <c r="N299">
        <v>142</v>
      </c>
      <c r="O299" t="b">
        <v>1</v>
      </c>
      <c r="P299" t="s">
        <v>525</v>
      </c>
      <c r="Q299" s="7">
        <f t="shared" si="26"/>
        <v>100.64</v>
      </c>
      <c r="R299" s="9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639</v>
      </c>
      <c r="C300" s="3" t="s">
        <v>640</v>
      </c>
      <c r="D300">
        <v>126000</v>
      </c>
      <c r="E300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s="15">
        <f t="shared" si="24"/>
        <v>41768.875</v>
      </c>
      <c r="L300" s="15">
        <f t="shared" si="25"/>
        <v>41709.463518518518</v>
      </c>
      <c r="M300" t="b">
        <v>1</v>
      </c>
      <c r="N300">
        <v>2436</v>
      </c>
      <c r="O300" t="b">
        <v>1</v>
      </c>
      <c r="P300" t="s">
        <v>525</v>
      </c>
      <c r="Q300" s="7">
        <f t="shared" si="26"/>
        <v>108.93241269841269</v>
      </c>
      <c r="R300" s="9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641</v>
      </c>
      <c r="C301" s="3" t="s">
        <v>642</v>
      </c>
      <c r="D301">
        <v>10000</v>
      </c>
      <c r="E301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s="15">
        <f t="shared" si="24"/>
        <v>40499.266898148147</v>
      </c>
      <c r="L301" s="15">
        <f t="shared" si="25"/>
        <v>40469.225231481483</v>
      </c>
      <c r="M301" t="b">
        <v>1</v>
      </c>
      <c r="N301">
        <v>244</v>
      </c>
      <c r="O301" t="b">
        <v>1</v>
      </c>
      <c r="P301" t="s">
        <v>525</v>
      </c>
      <c r="Q301" s="7">
        <f t="shared" si="26"/>
        <v>178.95250000000001</v>
      </c>
      <c r="R301" s="9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643</v>
      </c>
      <c r="C302" s="3" t="s">
        <v>644</v>
      </c>
      <c r="D302">
        <v>25000</v>
      </c>
      <c r="E302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s="15">
        <f t="shared" si="24"/>
        <v>40657.959930555553</v>
      </c>
      <c r="L302" s="15">
        <f t="shared" si="25"/>
        <v>40626.959930555553</v>
      </c>
      <c r="M302" t="b">
        <v>1</v>
      </c>
      <c r="N302">
        <v>298</v>
      </c>
      <c r="O302" t="b">
        <v>1</v>
      </c>
      <c r="P302" t="s">
        <v>525</v>
      </c>
      <c r="Q302" s="7">
        <f t="shared" si="26"/>
        <v>101.72264</v>
      </c>
      <c r="R302" s="9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645</v>
      </c>
      <c r="C303" s="3" t="s">
        <v>646</v>
      </c>
      <c r="D303">
        <v>13000</v>
      </c>
      <c r="E303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s="15">
        <f t="shared" si="24"/>
        <v>41352.696006944447</v>
      </c>
      <c r="L303" s="15">
        <f t="shared" si="25"/>
        <v>41312.737673611111</v>
      </c>
      <c r="M303" t="b">
        <v>1</v>
      </c>
      <c r="N303">
        <v>251</v>
      </c>
      <c r="O303" t="b">
        <v>1</v>
      </c>
      <c r="P303" t="s">
        <v>525</v>
      </c>
      <c r="Q303" s="7">
        <f t="shared" si="26"/>
        <v>118.73499999999999</v>
      </c>
      <c r="R303" s="9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647</v>
      </c>
      <c r="C304" s="3" t="s">
        <v>648</v>
      </c>
      <c r="D304">
        <v>10000</v>
      </c>
      <c r="E304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s="15">
        <f t="shared" si="24"/>
        <v>40963.856921296298</v>
      </c>
      <c r="L304" s="15">
        <f t="shared" si="25"/>
        <v>40933.856921296298</v>
      </c>
      <c r="M304" t="b">
        <v>1</v>
      </c>
      <c r="N304">
        <v>108</v>
      </c>
      <c r="O304" t="b">
        <v>1</v>
      </c>
      <c r="P304" t="s">
        <v>525</v>
      </c>
      <c r="Q304" s="7">
        <f t="shared" si="26"/>
        <v>100.46</v>
      </c>
      <c r="R304" s="9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649</v>
      </c>
      <c r="C305" s="3" t="s">
        <v>650</v>
      </c>
      <c r="D305">
        <v>3000</v>
      </c>
      <c r="E305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s="15">
        <f t="shared" si="24"/>
        <v>41062.071134259255</v>
      </c>
      <c r="L305" s="15">
        <f t="shared" si="25"/>
        <v>41032.071134259255</v>
      </c>
      <c r="M305" t="b">
        <v>1</v>
      </c>
      <c r="N305">
        <v>82</v>
      </c>
      <c r="O305" t="b">
        <v>1</v>
      </c>
      <c r="P305" t="s">
        <v>525</v>
      </c>
      <c r="Q305" s="7">
        <f t="shared" si="26"/>
        <v>137.46666666666667</v>
      </c>
      <c r="R305" s="9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651</v>
      </c>
      <c r="C306" s="3" t="s">
        <v>652</v>
      </c>
      <c r="D306">
        <v>3400</v>
      </c>
      <c r="E306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s="15">
        <f t="shared" si="24"/>
        <v>41153.083333333336</v>
      </c>
      <c r="L306" s="15">
        <f t="shared" si="25"/>
        <v>41114.094872685186</v>
      </c>
      <c r="M306" t="b">
        <v>1</v>
      </c>
      <c r="N306">
        <v>74</v>
      </c>
      <c r="O306" t="b">
        <v>1</v>
      </c>
      <c r="P306" t="s">
        <v>525</v>
      </c>
      <c r="Q306" s="7">
        <f t="shared" si="26"/>
        <v>231.64705882352939</v>
      </c>
      <c r="R306" s="9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653</v>
      </c>
      <c r="C307" s="3" t="s">
        <v>654</v>
      </c>
      <c r="D307">
        <v>7500</v>
      </c>
      <c r="E307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s="15">
        <f t="shared" si="24"/>
        <v>40978.630196759259</v>
      </c>
      <c r="L307" s="15">
        <f t="shared" si="25"/>
        <v>40948.630196759259</v>
      </c>
      <c r="M307" t="b">
        <v>1</v>
      </c>
      <c r="N307">
        <v>189</v>
      </c>
      <c r="O307" t="b">
        <v>1</v>
      </c>
      <c r="P307" t="s">
        <v>525</v>
      </c>
      <c r="Q307" s="7">
        <f t="shared" si="26"/>
        <v>130.33333333333331</v>
      </c>
      <c r="R307" s="9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655</v>
      </c>
      <c r="C308" s="3" t="s">
        <v>656</v>
      </c>
      <c r="D308">
        <v>1000</v>
      </c>
      <c r="E308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s="15">
        <f t="shared" si="24"/>
        <v>41353.79552083333</v>
      </c>
      <c r="L308" s="15">
        <f t="shared" si="25"/>
        <v>41333.837187500001</v>
      </c>
      <c r="M308" t="b">
        <v>1</v>
      </c>
      <c r="N308">
        <v>80</v>
      </c>
      <c r="O308" t="b">
        <v>1</v>
      </c>
      <c r="P308" t="s">
        <v>525</v>
      </c>
      <c r="Q308" s="7">
        <f t="shared" si="26"/>
        <v>292.89999999999998</v>
      </c>
      <c r="R308" s="9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657</v>
      </c>
      <c r="C309" s="3" t="s">
        <v>658</v>
      </c>
      <c r="D309">
        <v>22000</v>
      </c>
      <c r="E309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s="15">
        <f t="shared" si="24"/>
        <v>41312.944456018522</v>
      </c>
      <c r="L309" s="15">
        <f t="shared" si="25"/>
        <v>41282.944456018522</v>
      </c>
      <c r="M309" t="b">
        <v>1</v>
      </c>
      <c r="N309">
        <v>576</v>
      </c>
      <c r="O309" t="b">
        <v>1</v>
      </c>
      <c r="P309" t="s">
        <v>525</v>
      </c>
      <c r="Q309" s="7">
        <f t="shared" si="26"/>
        <v>111.31818181818183</v>
      </c>
      <c r="R309" s="9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659</v>
      </c>
      <c r="C310" s="3" t="s">
        <v>660</v>
      </c>
      <c r="D310">
        <v>12000</v>
      </c>
      <c r="E310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s="15">
        <f t="shared" si="24"/>
        <v>40612.694560185184</v>
      </c>
      <c r="L310" s="15">
        <f t="shared" si="25"/>
        <v>40567.694560185184</v>
      </c>
      <c r="M310" t="b">
        <v>1</v>
      </c>
      <c r="N310">
        <v>202</v>
      </c>
      <c r="O310" t="b">
        <v>1</v>
      </c>
      <c r="P310" t="s">
        <v>525</v>
      </c>
      <c r="Q310" s="7">
        <f t="shared" si="26"/>
        <v>105.56666666666668</v>
      </c>
      <c r="R310" s="9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661</v>
      </c>
      <c r="C311" s="3" t="s">
        <v>662</v>
      </c>
      <c r="D311">
        <v>18000</v>
      </c>
      <c r="E311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s="15">
        <f t="shared" si="24"/>
        <v>41155.751550925925</v>
      </c>
      <c r="L311" s="15">
        <f t="shared" si="25"/>
        <v>41134.751550925925</v>
      </c>
      <c r="M311" t="b">
        <v>1</v>
      </c>
      <c r="N311">
        <v>238</v>
      </c>
      <c r="O311" t="b">
        <v>1</v>
      </c>
      <c r="P311" t="s">
        <v>525</v>
      </c>
      <c r="Q311" s="7">
        <f t="shared" si="26"/>
        <v>118.94444444444446</v>
      </c>
      <c r="R311" s="9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663</v>
      </c>
      <c r="C312" s="3" t="s">
        <v>664</v>
      </c>
      <c r="D312">
        <v>1000</v>
      </c>
      <c r="E312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s="15">
        <f t="shared" si="24"/>
        <v>40836.083333333336</v>
      </c>
      <c r="L312" s="15">
        <f t="shared" si="25"/>
        <v>40821.183136574073</v>
      </c>
      <c r="M312" t="b">
        <v>1</v>
      </c>
      <c r="N312">
        <v>36</v>
      </c>
      <c r="O312" t="b">
        <v>1</v>
      </c>
      <c r="P312" t="s">
        <v>525</v>
      </c>
      <c r="Q312" s="7">
        <f t="shared" si="26"/>
        <v>104.129</v>
      </c>
      <c r="R312" s="9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665</v>
      </c>
      <c r="C313" s="3" t="s">
        <v>666</v>
      </c>
      <c r="D313">
        <v>20000</v>
      </c>
      <c r="E313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s="15">
        <f t="shared" si="24"/>
        <v>40909.332638888889</v>
      </c>
      <c r="L313" s="15">
        <f t="shared" si="25"/>
        <v>40868.219814814816</v>
      </c>
      <c r="M313" t="b">
        <v>1</v>
      </c>
      <c r="N313">
        <v>150</v>
      </c>
      <c r="O313" t="b">
        <v>1</v>
      </c>
      <c r="P313" t="s">
        <v>525</v>
      </c>
      <c r="Q313" s="7">
        <f t="shared" si="26"/>
        <v>104.10165000000001</v>
      </c>
      <c r="R313" s="9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667</v>
      </c>
      <c r="C314" s="3" t="s">
        <v>668</v>
      </c>
      <c r="D314">
        <v>8000</v>
      </c>
      <c r="E314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s="15">
        <f t="shared" si="24"/>
        <v>41378.877685185187</v>
      </c>
      <c r="L314" s="15">
        <f t="shared" si="25"/>
        <v>41348.877685185187</v>
      </c>
      <c r="M314" t="b">
        <v>1</v>
      </c>
      <c r="N314">
        <v>146</v>
      </c>
      <c r="O314" t="b">
        <v>1</v>
      </c>
      <c r="P314" t="s">
        <v>525</v>
      </c>
      <c r="Q314" s="7">
        <f t="shared" si="26"/>
        <v>111.87499999999999</v>
      </c>
      <c r="R314" s="9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669</v>
      </c>
      <c r="C315" s="3" t="s">
        <v>670</v>
      </c>
      <c r="D315">
        <v>17000</v>
      </c>
      <c r="E315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s="15">
        <f t="shared" si="24"/>
        <v>40401.665972222225</v>
      </c>
      <c r="L315" s="15">
        <f t="shared" si="25"/>
        <v>40357.227939814817</v>
      </c>
      <c r="M315" t="b">
        <v>1</v>
      </c>
      <c r="N315">
        <v>222</v>
      </c>
      <c r="O315" t="b">
        <v>1</v>
      </c>
      <c r="P315" t="s">
        <v>525</v>
      </c>
      <c r="Q315" s="7">
        <f t="shared" si="26"/>
        <v>104.73529411764706</v>
      </c>
      <c r="R315" s="9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671</v>
      </c>
      <c r="C316" s="3" t="s">
        <v>672</v>
      </c>
      <c r="D316">
        <v>1000</v>
      </c>
      <c r="E316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s="15">
        <f t="shared" si="24"/>
        <v>41334.833194444444</v>
      </c>
      <c r="L316" s="15">
        <f t="shared" si="25"/>
        <v>41304.833194444444</v>
      </c>
      <c r="M316" t="b">
        <v>1</v>
      </c>
      <c r="N316">
        <v>120</v>
      </c>
      <c r="O316" t="b">
        <v>1</v>
      </c>
      <c r="P316" t="s">
        <v>525</v>
      </c>
      <c r="Q316" s="7">
        <f t="shared" si="26"/>
        <v>385.15000000000003</v>
      </c>
      <c r="R316" s="9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673</v>
      </c>
      <c r="C317" s="3" t="s">
        <v>674</v>
      </c>
      <c r="D317">
        <v>25000</v>
      </c>
      <c r="E317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s="15">
        <f t="shared" si="24"/>
        <v>41143.77238425926</v>
      </c>
      <c r="L317" s="15">
        <f t="shared" si="25"/>
        <v>41113.77238425926</v>
      </c>
      <c r="M317" t="b">
        <v>1</v>
      </c>
      <c r="N317">
        <v>126</v>
      </c>
      <c r="O317" t="b">
        <v>1</v>
      </c>
      <c r="P317" t="s">
        <v>525</v>
      </c>
      <c r="Q317" s="7">
        <f t="shared" si="26"/>
        <v>101.248</v>
      </c>
      <c r="R317" s="9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675</v>
      </c>
      <c r="C318" s="3" t="s">
        <v>676</v>
      </c>
      <c r="D318">
        <v>15000</v>
      </c>
      <c r="E318">
        <v>17066</v>
      </c>
      <c r="F318" t="s">
        <v>16</v>
      </c>
      <c r="G318" t="s">
        <v>159</v>
      </c>
      <c r="H318" t="s">
        <v>160</v>
      </c>
      <c r="I318">
        <v>1418273940</v>
      </c>
      <c r="J318">
        <v>1415398197</v>
      </c>
      <c r="K318" s="15">
        <f t="shared" si="24"/>
        <v>41984.207638888889</v>
      </c>
      <c r="L318" s="15">
        <f t="shared" si="25"/>
        <v>41950.923576388886</v>
      </c>
      <c r="M318" t="b">
        <v>1</v>
      </c>
      <c r="N318">
        <v>158</v>
      </c>
      <c r="O318" t="b">
        <v>1</v>
      </c>
      <c r="P318" t="s">
        <v>525</v>
      </c>
      <c r="Q318" s="7">
        <f t="shared" si="26"/>
        <v>113.77333333333333</v>
      </c>
      <c r="R318" s="9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677</v>
      </c>
      <c r="C319" s="3" t="s">
        <v>678</v>
      </c>
      <c r="D319">
        <v>30000</v>
      </c>
      <c r="E319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s="15">
        <f t="shared" si="24"/>
        <v>41619.676886574074</v>
      </c>
      <c r="L319" s="15">
        <f t="shared" si="25"/>
        <v>41589.676886574074</v>
      </c>
      <c r="M319" t="b">
        <v>1</v>
      </c>
      <c r="N319">
        <v>316</v>
      </c>
      <c r="O319" t="b">
        <v>1</v>
      </c>
      <c r="P319" t="s">
        <v>525</v>
      </c>
      <c r="Q319" s="7">
        <f t="shared" si="26"/>
        <v>100.80333333333333</v>
      </c>
      <c r="R319" s="9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679</v>
      </c>
      <c r="C320" s="3" t="s">
        <v>680</v>
      </c>
      <c r="D320">
        <v>5000</v>
      </c>
      <c r="E320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s="15">
        <f t="shared" si="24"/>
        <v>41359.997118055559</v>
      </c>
      <c r="L320" s="15">
        <f t="shared" si="25"/>
        <v>41330.038784722223</v>
      </c>
      <c r="M320" t="b">
        <v>1</v>
      </c>
      <c r="N320">
        <v>284</v>
      </c>
      <c r="O320" t="b">
        <v>1</v>
      </c>
      <c r="P320" t="s">
        <v>525</v>
      </c>
      <c r="Q320" s="7">
        <f t="shared" si="26"/>
        <v>283.32</v>
      </c>
      <c r="R320" s="9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681</v>
      </c>
      <c r="C321" s="3" t="s">
        <v>682</v>
      </c>
      <c r="D321">
        <v>5000</v>
      </c>
      <c r="E321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s="15">
        <f t="shared" si="24"/>
        <v>40211.332638888889</v>
      </c>
      <c r="L321" s="15">
        <f t="shared" si="25"/>
        <v>40123.83829861111</v>
      </c>
      <c r="M321" t="b">
        <v>1</v>
      </c>
      <c r="N321">
        <v>51</v>
      </c>
      <c r="O321" t="b">
        <v>1</v>
      </c>
      <c r="P321" t="s">
        <v>525</v>
      </c>
      <c r="Q321" s="7">
        <f t="shared" si="26"/>
        <v>112.68</v>
      </c>
      <c r="R321" s="9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683</v>
      </c>
      <c r="C322" s="3" t="s">
        <v>684</v>
      </c>
      <c r="D322">
        <v>20000</v>
      </c>
      <c r="E322">
        <v>21316</v>
      </c>
      <c r="F322" t="s">
        <v>16</v>
      </c>
      <c r="G322" t="s">
        <v>24</v>
      </c>
      <c r="H322" t="s">
        <v>25</v>
      </c>
      <c r="I322">
        <v>1450825200</v>
      </c>
      <c r="J322">
        <v>1448284433</v>
      </c>
      <c r="K322" s="15">
        <f t="shared" si="24"/>
        <v>42360.958333333328</v>
      </c>
      <c r="L322" s="15">
        <f t="shared" si="25"/>
        <v>42331.551307870366</v>
      </c>
      <c r="M322" t="b">
        <v>1</v>
      </c>
      <c r="N322">
        <v>158</v>
      </c>
      <c r="O322" t="b">
        <v>1</v>
      </c>
      <c r="P322" t="s">
        <v>525</v>
      </c>
      <c r="Q322" s="7">
        <f t="shared" si="26"/>
        <v>106.58000000000001</v>
      </c>
      <c r="R322" s="9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685</v>
      </c>
      <c r="C323" s="3" t="s">
        <v>686</v>
      </c>
      <c r="D323">
        <v>35000</v>
      </c>
      <c r="E323">
        <v>35932</v>
      </c>
      <c r="F323" t="s">
        <v>16</v>
      </c>
      <c r="G323" t="s">
        <v>502</v>
      </c>
      <c r="H323" t="s">
        <v>55</v>
      </c>
      <c r="I323">
        <v>1478605386</v>
      </c>
      <c r="J323">
        <v>1475577786</v>
      </c>
      <c r="K323" s="15">
        <f t="shared" ref="K323:K386" si="30">(I323/86400)+DATE(1970,1,1)</f>
        <v>42682.488263888888</v>
      </c>
      <c r="L323" s="15">
        <f t="shared" ref="L323:L386" si="31">(J323/86400)+DATE(1970,1,1)</f>
        <v>42647.446597222224</v>
      </c>
      <c r="M323" t="b">
        <v>1</v>
      </c>
      <c r="N323">
        <v>337</v>
      </c>
      <c r="O323" t="b">
        <v>1</v>
      </c>
      <c r="P323" t="s">
        <v>525</v>
      </c>
      <c r="Q323" s="7">
        <f t="shared" ref="Q323:Q386" si="32">(E323/D323)*100</f>
        <v>102.66285714285715</v>
      </c>
      <c r="R323" s="9">
        <f t="shared" ref="R323:R386" si="33">E323/N323</f>
        <v>106.62314540059347</v>
      </c>
      <c r="S323" t="str">
        <f t="shared" ref="S323:S386" si="34">LEFT(P323,FIND("/",P323)-1)</f>
        <v>film &amp; video</v>
      </c>
      <c r="T323" t="str">
        <f t="shared" ref="T323:T386" si="35">REPLACE(P323,1,FIND("/",P323),"")</f>
        <v>documentary</v>
      </c>
    </row>
    <row r="324" spans="1:20" ht="48" x14ac:dyDescent="0.2">
      <c r="A324">
        <v>322</v>
      </c>
      <c r="B324" s="3" t="s">
        <v>687</v>
      </c>
      <c r="C324" s="3" t="s">
        <v>688</v>
      </c>
      <c r="D324">
        <v>25000</v>
      </c>
      <c r="E324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s="15">
        <f t="shared" si="30"/>
        <v>42503.57</v>
      </c>
      <c r="L324" s="15">
        <f t="shared" si="31"/>
        <v>42473.57</v>
      </c>
      <c r="M324" t="b">
        <v>1</v>
      </c>
      <c r="N324">
        <v>186</v>
      </c>
      <c r="O324" t="b">
        <v>1</v>
      </c>
      <c r="P324" t="s">
        <v>525</v>
      </c>
      <c r="Q324" s="7">
        <f t="shared" si="32"/>
        <v>107.91200000000001</v>
      </c>
      <c r="R324" s="9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689</v>
      </c>
      <c r="C325" s="3" t="s">
        <v>690</v>
      </c>
      <c r="D325">
        <v>5400</v>
      </c>
      <c r="E325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s="15">
        <f t="shared" si="30"/>
        <v>42725.332638888889</v>
      </c>
      <c r="L325" s="15">
        <f t="shared" si="31"/>
        <v>42697.32136574074</v>
      </c>
      <c r="M325" t="b">
        <v>1</v>
      </c>
      <c r="N325">
        <v>58</v>
      </c>
      <c r="O325" t="b">
        <v>1</v>
      </c>
      <c r="P325" t="s">
        <v>525</v>
      </c>
      <c r="Q325" s="7">
        <f t="shared" si="32"/>
        <v>123.07407407407408</v>
      </c>
      <c r="R325" s="9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691</v>
      </c>
      <c r="C326" s="3" t="s">
        <v>692</v>
      </c>
      <c r="D326">
        <v>8500</v>
      </c>
      <c r="E326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s="15">
        <f t="shared" si="30"/>
        <v>42217.626250000001</v>
      </c>
      <c r="L326" s="15">
        <f t="shared" si="31"/>
        <v>42184.626250000001</v>
      </c>
      <c r="M326" t="b">
        <v>1</v>
      </c>
      <c r="N326">
        <v>82</v>
      </c>
      <c r="O326" t="b">
        <v>1</v>
      </c>
      <c r="P326" t="s">
        <v>525</v>
      </c>
      <c r="Q326" s="7">
        <f t="shared" si="32"/>
        <v>101.6</v>
      </c>
      <c r="R326" s="9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693</v>
      </c>
      <c r="C327" s="3" t="s">
        <v>694</v>
      </c>
      <c r="D327">
        <v>50000</v>
      </c>
      <c r="E327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s="15">
        <f t="shared" si="30"/>
        <v>42724.187881944439</v>
      </c>
      <c r="L327" s="15">
        <f t="shared" si="31"/>
        <v>42689.187881944439</v>
      </c>
      <c r="M327" t="b">
        <v>1</v>
      </c>
      <c r="N327">
        <v>736</v>
      </c>
      <c r="O327" t="b">
        <v>1</v>
      </c>
      <c r="P327" t="s">
        <v>525</v>
      </c>
      <c r="Q327" s="7">
        <f t="shared" si="32"/>
        <v>104.396</v>
      </c>
      <c r="R327" s="9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695</v>
      </c>
      <c r="C328" s="3" t="s">
        <v>696</v>
      </c>
      <c r="D328">
        <v>150000</v>
      </c>
      <c r="E328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s="15">
        <f t="shared" si="30"/>
        <v>42808.956250000003</v>
      </c>
      <c r="L328" s="15">
        <f t="shared" si="31"/>
        <v>42775.314884259264</v>
      </c>
      <c r="M328" t="b">
        <v>1</v>
      </c>
      <c r="N328">
        <v>1151</v>
      </c>
      <c r="O328" t="b">
        <v>1</v>
      </c>
      <c r="P328" t="s">
        <v>525</v>
      </c>
      <c r="Q328" s="7">
        <f t="shared" si="32"/>
        <v>112.92973333333333</v>
      </c>
      <c r="R328" s="9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697</v>
      </c>
      <c r="C329" s="3" t="s">
        <v>698</v>
      </c>
      <c r="D329">
        <v>4000</v>
      </c>
      <c r="E329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s="15">
        <f t="shared" si="30"/>
        <v>42085.333333333328</v>
      </c>
      <c r="L329" s="15">
        <f t="shared" si="31"/>
        <v>42058.235289351855</v>
      </c>
      <c r="M329" t="b">
        <v>1</v>
      </c>
      <c r="N329">
        <v>34</v>
      </c>
      <c r="O329" t="b">
        <v>1</v>
      </c>
      <c r="P329" t="s">
        <v>525</v>
      </c>
      <c r="Q329" s="7">
        <f t="shared" si="32"/>
        <v>136.4</v>
      </c>
      <c r="R329" s="9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699</v>
      </c>
      <c r="C330" s="3" t="s">
        <v>700</v>
      </c>
      <c r="D330">
        <v>75000</v>
      </c>
      <c r="E330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s="15">
        <f t="shared" si="30"/>
        <v>42309.166666666672</v>
      </c>
      <c r="L330" s="15">
        <f t="shared" si="31"/>
        <v>42278.946620370371</v>
      </c>
      <c r="M330" t="b">
        <v>1</v>
      </c>
      <c r="N330">
        <v>498</v>
      </c>
      <c r="O330" t="b">
        <v>1</v>
      </c>
      <c r="P330" t="s">
        <v>525</v>
      </c>
      <c r="Q330" s="7">
        <f t="shared" si="32"/>
        <v>103.61439999999999</v>
      </c>
      <c r="R330" s="9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701</v>
      </c>
      <c r="C331" s="3" t="s">
        <v>702</v>
      </c>
      <c r="D331">
        <v>10000</v>
      </c>
      <c r="E331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s="15">
        <f t="shared" si="30"/>
        <v>42315.166666666672</v>
      </c>
      <c r="L331" s="15">
        <f t="shared" si="31"/>
        <v>42291.46674768519</v>
      </c>
      <c r="M331" t="b">
        <v>1</v>
      </c>
      <c r="N331">
        <v>167</v>
      </c>
      <c r="O331" t="b">
        <v>1</v>
      </c>
      <c r="P331" t="s">
        <v>525</v>
      </c>
      <c r="Q331" s="7">
        <f t="shared" si="32"/>
        <v>105.5</v>
      </c>
      <c r="R331" s="9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703</v>
      </c>
      <c r="C332" s="3" t="s">
        <v>704</v>
      </c>
      <c r="D332">
        <v>35000</v>
      </c>
      <c r="E332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s="15">
        <f t="shared" si="30"/>
        <v>41411.165972222225</v>
      </c>
      <c r="L332" s="15">
        <f t="shared" si="31"/>
        <v>41379.515775462962</v>
      </c>
      <c r="M332" t="b">
        <v>1</v>
      </c>
      <c r="N332">
        <v>340</v>
      </c>
      <c r="O332" t="b">
        <v>1</v>
      </c>
      <c r="P332" t="s">
        <v>525</v>
      </c>
      <c r="Q332" s="7">
        <f t="shared" si="32"/>
        <v>101.82857142857142</v>
      </c>
      <c r="R332" s="9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705</v>
      </c>
      <c r="C333" s="3" t="s">
        <v>706</v>
      </c>
      <c r="D333">
        <v>40000</v>
      </c>
      <c r="E333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s="15">
        <f t="shared" si="30"/>
        <v>42538.581412037034</v>
      </c>
      <c r="L333" s="15">
        <f t="shared" si="31"/>
        <v>42507.581412037034</v>
      </c>
      <c r="M333" t="b">
        <v>1</v>
      </c>
      <c r="N333">
        <v>438</v>
      </c>
      <c r="O333" t="b">
        <v>1</v>
      </c>
      <c r="P333" t="s">
        <v>525</v>
      </c>
      <c r="Q333" s="7">
        <f t="shared" si="32"/>
        <v>106.60499999999999</v>
      </c>
      <c r="R333" s="9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707</v>
      </c>
      <c r="C334" s="3" t="s">
        <v>708</v>
      </c>
      <c r="D334">
        <v>100000</v>
      </c>
      <c r="E334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s="15">
        <f t="shared" si="30"/>
        <v>42305.333333333328</v>
      </c>
      <c r="L334" s="15">
        <f t="shared" si="31"/>
        <v>42263.680289351847</v>
      </c>
      <c r="M334" t="b">
        <v>1</v>
      </c>
      <c r="N334">
        <v>555</v>
      </c>
      <c r="O334" t="b">
        <v>1</v>
      </c>
      <c r="P334" t="s">
        <v>525</v>
      </c>
      <c r="Q334" s="7">
        <f t="shared" si="32"/>
        <v>113.015</v>
      </c>
      <c r="R334" s="9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709</v>
      </c>
      <c r="C335" s="3" t="s">
        <v>710</v>
      </c>
      <c r="D335">
        <v>40000</v>
      </c>
      <c r="E335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s="15">
        <f t="shared" si="30"/>
        <v>42467.59480324074</v>
      </c>
      <c r="L335" s="15">
        <f t="shared" si="31"/>
        <v>42437.636469907404</v>
      </c>
      <c r="M335" t="b">
        <v>1</v>
      </c>
      <c r="N335">
        <v>266</v>
      </c>
      <c r="O335" t="b">
        <v>1</v>
      </c>
      <c r="P335" t="s">
        <v>525</v>
      </c>
      <c r="Q335" s="7">
        <f t="shared" si="32"/>
        <v>125.22750000000001</v>
      </c>
      <c r="R335" s="9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711</v>
      </c>
      <c r="C336" s="3" t="s">
        <v>712</v>
      </c>
      <c r="D336">
        <v>10000</v>
      </c>
      <c r="E336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s="15">
        <f t="shared" si="30"/>
        <v>42139.791666666672</v>
      </c>
      <c r="L336" s="15">
        <f t="shared" si="31"/>
        <v>42101.682372685187</v>
      </c>
      <c r="M336" t="b">
        <v>1</v>
      </c>
      <c r="N336">
        <v>69</v>
      </c>
      <c r="O336" t="b">
        <v>1</v>
      </c>
      <c r="P336" t="s">
        <v>525</v>
      </c>
      <c r="Q336" s="7">
        <f t="shared" si="32"/>
        <v>101.19</v>
      </c>
      <c r="R336" s="9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713</v>
      </c>
      <c r="C337" s="3" t="s">
        <v>714</v>
      </c>
      <c r="D337">
        <v>8500</v>
      </c>
      <c r="E337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s="15">
        <f t="shared" si="30"/>
        <v>42132.916666666672</v>
      </c>
      <c r="L337" s="15">
        <f t="shared" si="31"/>
        <v>42101.737442129626</v>
      </c>
      <c r="M337" t="b">
        <v>1</v>
      </c>
      <c r="N337">
        <v>80</v>
      </c>
      <c r="O337" t="b">
        <v>1</v>
      </c>
      <c r="P337" t="s">
        <v>525</v>
      </c>
      <c r="Q337" s="7">
        <f t="shared" si="32"/>
        <v>102.76470588235294</v>
      </c>
      <c r="R337" s="9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715</v>
      </c>
      <c r="C338" s="3" t="s">
        <v>716</v>
      </c>
      <c r="D338">
        <v>25000</v>
      </c>
      <c r="E338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s="15">
        <f t="shared" si="30"/>
        <v>42321.637939814813</v>
      </c>
      <c r="L338" s="15">
        <f t="shared" si="31"/>
        <v>42291.596273148149</v>
      </c>
      <c r="M338" t="b">
        <v>1</v>
      </c>
      <c r="N338">
        <v>493</v>
      </c>
      <c r="O338" t="b">
        <v>1</v>
      </c>
      <c r="P338" t="s">
        <v>525</v>
      </c>
      <c r="Q338" s="7">
        <f t="shared" si="32"/>
        <v>116.83911999999998</v>
      </c>
      <c r="R338" s="9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717</v>
      </c>
      <c r="C339" s="3" t="s">
        <v>718</v>
      </c>
      <c r="D339">
        <v>3000</v>
      </c>
      <c r="E339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s="15">
        <f t="shared" si="30"/>
        <v>42077.086898148147</v>
      </c>
      <c r="L339" s="15">
        <f t="shared" si="31"/>
        <v>42047.128564814819</v>
      </c>
      <c r="M339" t="b">
        <v>1</v>
      </c>
      <c r="N339">
        <v>31</v>
      </c>
      <c r="O339" t="b">
        <v>1</v>
      </c>
      <c r="P339" t="s">
        <v>525</v>
      </c>
      <c r="Q339" s="7">
        <f t="shared" si="32"/>
        <v>101.16833333333335</v>
      </c>
      <c r="R339" s="9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719</v>
      </c>
      <c r="C340" s="3" t="s">
        <v>720</v>
      </c>
      <c r="D340">
        <v>15000</v>
      </c>
      <c r="E340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s="15">
        <f t="shared" si="30"/>
        <v>42616.041666666672</v>
      </c>
      <c r="L340" s="15">
        <f t="shared" si="31"/>
        <v>42559.755671296298</v>
      </c>
      <c r="M340" t="b">
        <v>1</v>
      </c>
      <c r="N340">
        <v>236</v>
      </c>
      <c r="O340" t="b">
        <v>1</v>
      </c>
      <c r="P340" t="s">
        <v>525</v>
      </c>
      <c r="Q340" s="7">
        <f t="shared" si="32"/>
        <v>110.13360000000002</v>
      </c>
      <c r="R340" s="9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721</v>
      </c>
      <c r="C341" s="3" t="s">
        <v>722</v>
      </c>
      <c r="D341">
        <v>6000</v>
      </c>
      <c r="E341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s="15">
        <f t="shared" si="30"/>
        <v>42123.760046296295</v>
      </c>
      <c r="L341" s="15">
        <f t="shared" si="31"/>
        <v>42093.760046296295</v>
      </c>
      <c r="M341" t="b">
        <v>1</v>
      </c>
      <c r="N341">
        <v>89</v>
      </c>
      <c r="O341" t="b">
        <v>1</v>
      </c>
      <c r="P341" t="s">
        <v>525</v>
      </c>
      <c r="Q341" s="7">
        <f t="shared" si="32"/>
        <v>108.08333333333333</v>
      </c>
      <c r="R341" s="9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723</v>
      </c>
      <c r="C342" s="3" t="s">
        <v>724</v>
      </c>
      <c r="D342">
        <v>35000</v>
      </c>
      <c r="E342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s="15">
        <f t="shared" si="30"/>
        <v>42802.875</v>
      </c>
      <c r="L342" s="15">
        <f t="shared" si="31"/>
        <v>42772.669062500005</v>
      </c>
      <c r="M342" t="b">
        <v>1</v>
      </c>
      <c r="N342">
        <v>299</v>
      </c>
      <c r="O342" t="b">
        <v>1</v>
      </c>
      <c r="P342" t="s">
        <v>525</v>
      </c>
      <c r="Q342" s="7">
        <f t="shared" si="32"/>
        <v>125.02285714285715</v>
      </c>
      <c r="R342" s="9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725</v>
      </c>
      <c r="C343" s="3" t="s">
        <v>726</v>
      </c>
      <c r="D343">
        <v>3500</v>
      </c>
      <c r="E343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s="15">
        <f t="shared" si="30"/>
        <v>41913.165972222225</v>
      </c>
      <c r="L343" s="15">
        <f t="shared" si="31"/>
        <v>41894.879606481481</v>
      </c>
      <c r="M343" t="b">
        <v>1</v>
      </c>
      <c r="N343">
        <v>55</v>
      </c>
      <c r="O343" t="b">
        <v>1</v>
      </c>
      <c r="P343" t="s">
        <v>525</v>
      </c>
      <c r="Q343" s="7">
        <f t="shared" si="32"/>
        <v>106.71428571428572</v>
      </c>
      <c r="R343" s="9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727</v>
      </c>
      <c r="C344" s="3" t="s">
        <v>728</v>
      </c>
      <c r="D344">
        <v>55000</v>
      </c>
      <c r="E344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s="15">
        <f t="shared" si="30"/>
        <v>42489.780844907407</v>
      </c>
      <c r="L344" s="15">
        <f t="shared" si="31"/>
        <v>42459.780844907407</v>
      </c>
      <c r="M344" t="b">
        <v>1</v>
      </c>
      <c r="N344">
        <v>325</v>
      </c>
      <c r="O344" t="b">
        <v>1</v>
      </c>
      <c r="P344" t="s">
        <v>525</v>
      </c>
      <c r="Q344" s="7">
        <f t="shared" si="32"/>
        <v>100.36639999999998</v>
      </c>
      <c r="R344" s="9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729</v>
      </c>
      <c r="C345" s="3" t="s">
        <v>730</v>
      </c>
      <c r="D345">
        <v>30000</v>
      </c>
      <c r="E345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s="15">
        <f t="shared" si="30"/>
        <v>41957.125</v>
      </c>
      <c r="L345" s="15">
        <f t="shared" si="31"/>
        <v>41926.73778935185</v>
      </c>
      <c r="M345" t="b">
        <v>1</v>
      </c>
      <c r="N345">
        <v>524</v>
      </c>
      <c r="O345" t="b">
        <v>1</v>
      </c>
      <c r="P345" t="s">
        <v>525</v>
      </c>
      <c r="Q345" s="7">
        <f t="shared" si="32"/>
        <v>102.02863333333335</v>
      </c>
      <c r="R345" s="9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731</v>
      </c>
      <c r="C346" s="3" t="s">
        <v>732</v>
      </c>
      <c r="D346">
        <v>33500</v>
      </c>
      <c r="E346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s="15">
        <f t="shared" si="30"/>
        <v>42156.097222222219</v>
      </c>
      <c r="L346" s="15">
        <f t="shared" si="31"/>
        <v>42111.970995370371</v>
      </c>
      <c r="M346" t="b">
        <v>1</v>
      </c>
      <c r="N346">
        <v>285</v>
      </c>
      <c r="O346" t="b">
        <v>1</v>
      </c>
      <c r="P346" t="s">
        <v>525</v>
      </c>
      <c r="Q346" s="7">
        <f t="shared" si="32"/>
        <v>102.08358208955224</v>
      </c>
      <c r="R346" s="9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733</v>
      </c>
      <c r="C347" s="3" t="s">
        <v>734</v>
      </c>
      <c r="D347">
        <v>14500</v>
      </c>
      <c r="E347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s="15">
        <f t="shared" si="30"/>
        <v>42144.944328703699</v>
      </c>
      <c r="L347" s="15">
        <f t="shared" si="31"/>
        <v>42114.944328703699</v>
      </c>
      <c r="M347" t="b">
        <v>1</v>
      </c>
      <c r="N347">
        <v>179</v>
      </c>
      <c r="O347" t="b">
        <v>1</v>
      </c>
      <c r="P347" t="s">
        <v>525</v>
      </c>
      <c r="Q347" s="7">
        <f t="shared" si="32"/>
        <v>123.27586206896552</v>
      </c>
      <c r="R347" s="9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735</v>
      </c>
      <c r="C348" s="3" t="s">
        <v>736</v>
      </c>
      <c r="D348">
        <v>10000</v>
      </c>
      <c r="E348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s="15">
        <f t="shared" si="30"/>
        <v>42291.500243055554</v>
      </c>
      <c r="L348" s="15">
        <f t="shared" si="31"/>
        <v>42261.500243055554</v>
      </c>
      <c r="M348" t="b">
        <v>1</v>
      </c>
      <c r="N348">
        <v>188</v>
      </c>
      <c r="O348" t="b">
        <v>1</v>
      </c>
      <c r="P348" t="s">
        <v>525</v>
      </c>
      <c r="Q348" s="7">
        <f t="shared" si="32"/>
        <v>170.28880000000001</v>
      </c>
      <c r="R348" s="9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737</v>
      </c>
      <c r="C349" s="3" t="s">
        <v>738</v>
      </c>
      <c r="D349">
        <v>40000</v>
      </c>
      <c r="E349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s="15">
        <f t="shared" si="30"/>
        <v>42322.537141203706</v>
      </c>
      <c r="L349" s="15">
        <f t="shared" si="31"/>
        <v>42292.495474537034</v>
      </c>
      <c r="M349" t="b">
        <v>1</v>
      </c>
      <c r="N349">
        <v>379</v>
      </c>
      <c r="O349" t="b">
        <v>1</v>
      </c>
      <c r="P349" t="s">
        <v>525</v>
      </c>
      <c r="Q349" s="7">
        <f t="shared" si="32"/>
        <v>111.59049999999999</v>
      </c>
      <c r="R349" s="9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739</v>
      </c>
      <c r="C350" s="3" t="s">
        <v>740</v>
      </c>
      <c r="D350">
        <v>10000</v>
      </c>
      <c r="E350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s="15">
        <f t="shared" si="30"/>
        <v>42237.58699074074</v>
      </c>
      <c r="L350" s="15">
        <f t="shared" si="31"/>
        <v>42207.58699074074</v>
      </c>
      <c r="M350" t="b">
        <v>1</v>
      </c>
      <c r="N350">
        <v>119</v>
      </c>
      <c r="O350" t="b">
        <v>1</v>
      </c>
      <c r="P350" t="s">
        <v>525</v>
      </c>
      <c r="Q350" s="7">
        <f t="shared" si="32"/>
        <v>103</v>
      </c>
      <c r="R350" s="9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741</v>
      </c>
      <c r="C351" s="3" t="s">
        <v>742</v>
      </c>
      <c r="D351">
        <v>11260</v>
      </c>
      <c r="E351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s="15">
        <f t="shared" si="30"/>
        <v>42790.498935185184</v>
      </c>
      <c r="L351" s="15">
        <f t="shared" si="31"/>
        <v>42760.498935185184</v>
      </c>
      <c r="M351" t="b">
        <v>1</v>
      </c>
      <c r="N351">
        <v>167</v>
      </c>
      <c r="O351" t="b">
        <v>1</v>
      </c>
      <c r="P351" t="s">
        <v>525</v>
      </c>
      <c r="Q351" s="7">
        <f t="shared" si="32"/>
        <v>106.63570159857905</v>
      </c>
      <c r="R351" s="9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743</v>
      </c>
      <c r="C352" s="3" t="s">
        <v>744</v>
      </c>
      <c r="D352">
        <v>25000</v>
      </c>
      <c r="E352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s="15">
        <f t="shared" si="30"/>
        <v>42624.165972222225</v>
      </c>
      <c r="L352" s="15">
        <f t="shared" si="31"/>
        <v>42586.066076388888</v>
      </c>
      <c r="M352" t="b">
        <v>1</v>
      </c>
      <c r="N352">
        <v>221</v>
      </c>
      <c r="O352" t="b">
        <v>1</v>
      </c>
      <c r="P352" t="s">
        <v>525</v>
      </c>
      <c r="Q352" s="7">
        <f t="shared" si="32"/>
        <v>114.75999999999999</v>
      </c>
      <c r="R352" s="9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745</v>
      </c>
      <c r="C353" s="3" t="s">
        <v>746</v>
      </c>
      <c r="D353">
        <v>34000</v>
      </c>
      <c r="E353">
        <v>43296</v>
      </c>
      <c r="F353" t="s">
        <v>16</v>
      </c>
      <c r="G353" t="s">
        <v>54</v>
      </c>
      <c r="H353" t="s">
        <v>55</v>
      </c>
      <c r="I353">
        <v>1460066954</v>
      </c>
      <c r="J353">
        <v>1456614554</v>
      </c>
      <c r="K353" s="15">
        <f t="shared" si="30"/>
        <v>42467.923078703709</v>
      </c>
      <c r="L353" s="15">
        <f t="shared" si="31"/>
        <v>42427.964745370366</v>
      </c>
      <c r="M353" t="b">
        <v>1</v>
      </c>
      <c r="N353">
        <v>964</v>
      </c>
      <c r="O353" t="b">
        <v>1</v>
      </c>
      <c r="P353" t="s">
        <v>525</v>
      </c>
      <c r="Q353" s="7">
        <f t="shared" si="32"/>
        <v>127.34117647058822</v>
      </c>
      <c r="R353" s="9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747</v>
      </c>
      <c r="C354" s="3" t="s">
        <v>748</v>
      </c>
      <c r="D354">
        <v>10000</v>
      </c>
      <c r="E354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s="15">
        <f t="shared" si="30"/>
        <v>41920.167453703703</v>
      </c>
      <c r="L354" s="15">
        <f t="shared" si="31"/>
        <v>41890.167453703703</v>
      </c>
      <c r="M354" t="b">
        <v>1</v>
      </c>
      <c r="N354">
        <v>286</v>
      </c>
      <c r="O354" t="b">
        <v>1</v>
      </c>
      <c r="P354" t="s">
        <v>525</v>
      </c>
      <c r="Q354" s="7">
        <f t="shared" si="32"/>
        <v>116.56</v>
      </c>
      <c r="R354" s="9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749</v>
      </c>
      <c r="C355" s="3" t="s">
        <v>750</v>
      </c>
      <c r="D355">
        <v>58425</v>
      </c>
      <c r="E355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s="15">
        <f t="shared" si="30"/>
        <v>42327.833553240736</v>
      </c>
      <c r="L355" s="15">
        <f t="shared" si="31"/>
        <v>42297.791886574079</v>
      </c>
      <c r="M355" t="b">
        <v>1</v>
      </c>
      <c r="N355">
        <v>613</v>
      </c>
      <c r="O355" t="b">
        <v>1</v>
      </c>
      <c r="P355" t="s">
        <v>525</v>
      </c>
      <c r="Q355" s="7">
        <f t="shared" si="32"/>
        <v>108.61819426615318</v>
      </c>
      <c r="R355" s="9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751</v>
      </c>
      <c r="C356" s="3" t="s">
        <v>752</v>
      </c>
      <c r="D356">
        <v>3500</v>
      </c>
      <c r="E356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s="15">
        <f t="shared" si="30"/>
        <v>42468.786122685182</v>
      </c>
      <c r="L356" s="15">
        <f t="shared" si="31"/>
        <v>42438.827789351853</v>
      </c>
      <c r="M356" t="b">
        <v>1</v>
      </c>
      <c r="N356">
        <v>29</v>
      </c>
      <c r="O356" t="b">
        <v>1</v>
      </c>
      <c r="P356" t="s">
        <v>525</v>
      </c>
      <c r="Q356" s="7">
        <f t="shared" si="32"/>
        <v>103.94285714285714</v>
      </c>
      <c r="R356" s="9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753</v>
      </c>
      <c r="C357" s="3" t="s">
        <v>754</v>
      </c>
      <c r="D357">
        <v>35000</v>
      </c>
      <c r="E357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s="15">
        <f t="shared" si="30"/>
        <v>41974.3355787037</v>
      </c>
      <c r="L357" s="15">
        <f t="shared" si="31"/>
        <v>41943.293912037036</v>
      </c>
      <c r="M357" t="b">
        <v>1</v>
      </c>
      <c r="N357">
        <v>165</v>
      </c>
      <c r="O357" t="b">
        <v>1</v>
      </c>
      <c r="P357" t="s">
        <v>525</v>
      </c>
      <c r="Q357" s="7">
        <f t="shared" si="32"/>
        <v>116.25714285714285</v>
      </c>
      <c r="R357" s="9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755</v>
      </c>
      <c r="C358" s="3" t="s">
        <v>756</v>
      </c>
      <c r="D358">
        <v>7500</v>
      </c>
      <c r="E358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s="15">
        <f t="shared" si="30"/>
        <v>42445.761493055557</v>
      </c>
      <c r="L358" s="15">
        <f t="shared" si="31"/>
        <v>42415.803159722222</v>
      </c>
      <c r="M358" t="b">
        <v>1</v>
      </c>
      <c r="N358">
        <v>97</v>
      </c>
      <c r="O358" t="b">
        <v>1</v>
      </c>
      <c r="P358" t="s">
        <v>525</v>
      </c>
      <c r="Q358" s="7">
        <f t="shared" si="32"/>
        <v>102.69239999999999</v>
      </c>
      <c r="R358" s="9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757</v>
      </c>
      <c r="C359" s="3" t="s">
        <v>758</v>
      </c>
      <c r="D359">
        <v>15000</v>
      </c>
      <c r="E359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s="15">
        <f t="shared" si="30"/>
        <v>42118.222187499996</v>
      </c>
      <c r="L359" s="15">
        <f t="shared" si="31"/>
        <v>42078.222187499996</v>
      </c>
      <c r="M359" t="b">
        <v>1</v>
      </c>
      <c r="N359">
        <v>303</v>
      </c>
      <c r="O359" t="b">
        <v>1</v>
      </c>
      <c r="P359" t="s">
        <v>525</v>
      </c>
      <c r="Q359" s="7">
        <f t="shared" si="32"/>
        <v>174</v>
      </c>
      <c r="R359" s="9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759</v>
      </c>
      <c r="C360" s="3" t="s">
        <v>760</v>
      </c>
      <c r="D360">
        <v>50000</v>
      </c>
      <c r="E360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s="15">
        <f t="shared" si="30"/>
        <v>42536.625</v>
      </c>
      <c r="L360" s="15">
        <f t="shared" si="31"/>
        <v>42507.860196759255</v>
      </c>
      <c r="M360" t="b">
        <v>1</v>
      </c>
      <c r="N360">
        <v>267</v>
      </c>
      <c r="O360" t="b">
        <v>1</v>
      </c>
      <c r="P360" t="s">
        <v>525</v>
      </c>
      <c r="Q360" s="7">
        <f t="shared" si="32"/>
        <v>103.08800000000001</v>
      </c>
      <c r="R360" s="9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761</v>
      </c>
      <c r="C361" s="3" t="s">
        <v>762</v>
      </c>
      <c r="D361">
        <v>24200</v>
      </c>
      <c r="E361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s="15">
        <f t="shared" si="30"/>
        <v>41957.216666666667</v>
      </c>
      <c r="L361" s="15">
        <f t="shared" si="31"/>
        <v>41935.070486111115</v>
      </c>
      <c r="M361" t="b">
        <v>1</v>
      </c>
      <c r="N361">
        <v>302</v>
      </c>
      <c r="O361" t="b">
        <v>1</v>
      </c>
      <c r="P361" t="s">
        <v>525</v>
      </c>
      <c r="Q361" s="7">
        <f t="shared" si="32"/>
        <v>104.85537190082646</v>
      </c>
      <c r="R361" s="9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763</v>
      </c>
      <c r="C362" s="3" t="s">
        <v>764</v>
      </c>
      <c r="D362">
        <v>12000</v>
      </c>
      <c r="E362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s="15">
        <f t="shared" si="30"/>
        <v>42208.132638888885</v>
      </c>
      <c r="L362" s="15">
        <f t="shared" si="31"/>
        <v>42163.897916666669</v>
      </c>
      <c r="M362" t="b">
        <v>0</v>
      </c>
      <c r="N362">
        <v>87</v>
      </c>
      <c r="O362" t="b">
        <v>1</v>
      </c>
      <c r="P362" t="s">
        <v>525</v>
      </c>
      <c r="Q362" s="7">
        <f t="shared" si="32"/>
        <v>101.375</v>
      </c>
      <c r="R362" s="9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765</v>
      </c>
      <c r="C363" s="3" t="s">
        <v>766</v>
      </c>
      <c r="D363">
        <v>35000</v>
      </c>
      <c r="E363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s="15">
        <f t="shared" si="30"/>
        <v>41966.042893518519</v>
      </c>
      <c r="L363" s="15">
        <f t="shared" si="31"/>
        <v>41936.001226851848</v>
      </c>
      <c r="M363" t="b">
        <v>0</v>
      </c>
      <c r="N363">
        <v>354</v>
      </c>
      <c r="O363" t="b">
        <v>1</v>
      </c>
      <c r="P363" t="s">
        <v>525</v>
      </c>
      <c r="Q363" s="7">
        <f t="shared" si="32"/>
        <v>111.07699999999998</v>
      </c>
      <c r="R363" s="9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767</v>
      </c>
      <c r="C364" s="3" t="s">
        <v>768</v>
      </c>
      <c r="D364">
        <v>9665</v>
      </c>
      <c r="E364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s="15">
        <f t="shared" si="30"/>
        <v>41859</v>
      </c>
      <c r="L364" s="15">
        <f t="shared" si="31"/>
        <v>41837.210543981484</v>
      </c>
      <c r="M364" t="b">
        <v>0</v>
      </c>
      <c r="N364">
        <v>86</v>
      </c>
      <c r="O364" t="b">
        <v>1</v>
      </c>
      <c r="P364" t="s">
        <v>525</v>
      </c>
      <c r="Q364" s="7">
        <f t="shared" si="32"/>
        <v>124.15933781686496</v>
      </c>
      <c r="R364" s="9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769</v>
      </c>
      <c r="C365" s="3" t="s">
        <v>770</v>
      </c>
      <c r="D365">
        <v>8925</v>
      </c>
      <c r="E365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s="15">
        <f t="shared" si="30"/>
        <v>40300.806944444441</v>
      </c>
      <c r="L365" s="15">
        <f t="shared" si="31"/>
        <v>40255.744629629626</v>
      </c>
      <c r="M365" t="b">
        <v>0</v>
      </c>
      <c r="N365">
        <v>26</v>
      </c>
      <c r="O365" t="b">
        <v>1</v>
      </c>
      <c r="P365" t="s">
        <v>525</v>
      </c>
      <c r="Q365" s="7">
        <f t="shared" si="32"/>
        <v>101.33333333333334</v>
      </c>
      <c r="R365" s="9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771</v>
      </c>
      <c r="C366" s="3" t="s">
        <v>772</v>
      </c>
      <c r="D366">
        <v>7000</v>
      </c>
      <c r="E366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s="15">
        <f t="shared" si="30"/>
        <v>41811.165972222225</v>
      </c>
      <c r="L366" s="15">
        <f t="shared" si="31"/>
        <v>41780.859629629631</v>
      </c>
      <c r="M366" t="b">
        <v>0</v>
      </c>
      <c r="N366">
        <v>113</v>
      </c>
      <c r="O366" t="b">
        <v>1</v>
      </c>
      <c r="P366" t="s">
        <v>525</v>
      </c>
      <c r="Q366" s="7">
        <f t="shared" si="32"/>
        <v>110.16142857142856</v>
      </c>
      <c r="R366" s="9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773</v>
      </c>
      <c r="C367" s="3" t="s">
        <v>774</v>
      </c>
      <c r="D367">
        <v>15000</v>
      </c>
      <c r="E367">
        <v>15596</v>
      </c>
      <c r="F367" t="s">
        <v>16</v>
      </c>
      <c r="G367" t="s">
        <v>24</v>
      </c>
      <c r="H367" t="s">
        <v>25</v>
      </c>
      <c r="I367">
        <v>1393597999</v>
      </c>
      <c r="J367">
        <v>1391005999</v>
      </c>
      <c r="K367" s="15">
        <f t="shared" si="30"/>
        <v>41698.606469907405</v>
      </c>
      <c r="L367" s="15">
        <f t="shared" si="31"/>
        <v>41668.606469907405</v>
      </c>
      <c r="M367" t="b">
        <v>0</v>
      </c>
      <c r="N367">
        <v>65</v>
      </c>
      <c r="O367" t="b">
        <v>1</v>
      </c>
      <c r="P367" t="s">
        <v>525</v>
      </c>
      <c r="Q367" s="7">
        <f t="shared" si="32"/>
        <v>103.97333333333334</v>
      </c>
      <c r="R367" s="9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775</v>
      </c>
      <c r="C368" s="3" t="s">
        <v>776</v>
      </c>
      <c r="D368">
        <v>38000</v>
      </c>
      <c r="E368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s="15">
        <f t="shared" si="30"/>
        <v>41049.793032407411</v>
      </c>
      <c r="L368" s="15">
        <f t="shared" si="31"/>
        <v>41019.793032407411</v>
      </c>
      <c r="M368" t="b">
        <v>0</v>
      </c>
      <c r="N368">
        <v>134</v>
      </c>
      <c r="O368" t="b">
        <v>1</v>
      </c>
      <c r="P368" t="s">
        <v>525</v>
      </c>
      <c r="Q368" s="7">
        <f t="shared" si="32"/>
        <v>101.31578947368421</v>
      </c>
      <c r="R368" s="9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777</v>
      </c>
      <c r="C369" s="3" t="s">
        <v>778</v>
      </c>
      <c r="D369">
        <v>10000</v>
      </c>
      <c r="E369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s="15">
        <f t="shared" si="30"/>
        <v>41395.207638888889</v>
      </c>
      <c r="L369" s="15">
        <f t="shared" si="31"/>
        <v>41355.577291666668</v>
      </c>
      <c r="M369" t="b">
        <v>0</v>
      </c>
      <c r="N369">
        <v>119</v>
      </c>
      <c r="O369" t="b">
        <v>1</v>
      </c>
      <c r="P369" t="s">
        <v>525</v>
      </c>
      <c r="Q369" s="7">
        <f t="shared" si="32"/>
        <v>103.3501</v>
      </c>
      <c r="R369" s="9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779</v>
      </c>
      <c r="C370" s="3" t="s">
        <v>780</v>
      </c>
      <c r="D370">
        <v>12500</v>
      </c>
      <c r="E370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s="15">
        <f t="shared" si="30"/>
        <v>42078.563912037032</v>
      </c>
      <c r="L370" s="15">
        <f t="shared" si="31"/>
        <v>42043.605578703704</v>
      </c>
      <c r="M370" t="b">
        <v>0</v>
      </c>
      <c r="N370">
        <v>159</v>
      </c>
      <c r="O370" t="b">
        <v>1</v>
      </c>
      <c r="P370" t="s">
        <v>525</v>
      </c>
      <c r="Q370" s="7">
        <f t="shared" si="32"/>
        <v>104.11200000000001</v>
      </c>
      <c r="R370" s="9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781</v>
      </c>
      <c r="C371" s="3" t="s">
        <v>782</v>
      </c>
      <c r="D371">
        <v>6500</v>
      </c>
      <c r="E371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s="15">
        <f t="shared" si="30"/>
        <v>40923.551724537036</v>
      </c>
      <c r="L371" s="15">
        <f t="shared" si="31"/>
        <v>40893.551724537036</v>
      </c>
      <c r="M371" t="b">
        <v>0</v>
      </c>
      <c r="N371">
        <v>167</v>
      </c>
      <c r="O371" t="b">
        <v>1</v>
      </c>
      <c r="P371" t="s">
        <v>525</v>
      </c>
      <c r="Q371" s="7">
        <f t="shared" si="32"/>
        <v>110.15569230769231</v>
      </c>
      <c r="R371" s="9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783</v>
      </c>
      <c r="C372" s="3" t="s">
        <v>784</v>
      </c>
      <c r="D372">
        <v>25000</v>
      </c>
      <c r="E372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s="15">
        <f t="shared" si="30"/>
        <v>42741.795138888891</v>
      </c>
      <c r="L372" s="15">
        <f t="shared" si="31"/>
        <v>42711.795138888891</v>
      </c>
      <c r="M372" t="b">
        <v>0</v>
      </c>
      <c r="N372">
        <v>43</v>
      </c>
      <c r="O372" t="b">
        <v>1</v>
      </c>
      <c r="P372" t="s">
        <v>525</v>
      </c>
      <c r="Q372" s="7">
        <f t="shared" si="32"/>
        <v>122.02</v>
      </c>
      <c r="R372" s="9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785</v>
      </c>
      <c r="C373" s="3" t="s">
        <v>786</v>
      </c>
      <c r="D373">
        <v>150000</v>
      </c>
      <c r="E373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s="15">
        <f t="shared" si="30"/>
        <v>41306.767812500002</v>
      </c>
      <c r="L373" s="15">
        <f t="shared" si="31"/>
        <v>41261.767812500002</v>
      </c>
      <c r="M373" t="b">
        <v>0</v>
      </c>
      <c r="N373">
        <v>1062</v>
      </c>
      <c r="O373" t="b">
        <v>1</v>
      </c>
      <c r="P373" t="s">
        <v>525</v>
      </c>
      <c r="Q373" s="7">
        <f t="shared" si="32"/>
        <v>114.16866666666667</v>
      </c>
      <c r="R373" s="9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787</v>
      </c>
      <c r="C374" s="3" t="s">
        <v>788</v>
      </c>
      <c r="D374">
        <v>300</v>
      </c>
      <c r="E374">
        <v>376</v>
      </c>
      <c r="F374" t="s">
        <v>16</v>
      </c>
      <c r="G374" t="s">
        <v>24</v>
      </c>
      <c r="H374" t="s">
        <v>25</v>
      </c>
      <c r="I374">
        <v>1459872000</v>
      </c>
      <c r="J374">
        <v>1456408244</v>
      </c>
      <c r="K374" s="15">
        <f t="shared" si="30"/>
        <v>42465.666666666672</v>
      </c>
      <c r="L374" s="15">
        <f t="shared" si="31"/>
        <v>42425.576898148152</v>
      </c>
      <c r="M374" t="b">
        <v>0</v>
      </c>
      <c r="N374">
        <v>9</v>
      </c>
      <c r="O374" t="b">
        <v>1</v>
      </c>
      <c r="P374" t="s">
        <v>525</v>
      </c>
      <c r="Q374" s="7">
        <f t="shared" si="32"/>
        <v>125.33333333333334</v>
      </c>
      <c r="R374" s="9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789</v>
      </c>
      <c r="C375" s="3" t="s">
        <v>790</v>
      </c>
      <c r="D375">
        <v>7500</v>
      </c>
      <c r="E375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s="15">
        <f t="shared" si="30"/>
        <v>41108.91201388889</v>
      </c>
      <c r="L375" s="15">
        <f t="shared" si="31"/>
        <v>41078.91201388889</v>
      </c>
      <c r="M375" t="b">
        <v>0</v>
      </c>
      <c r="N375">
        <v>89</v>
      </c>
      <c r="O375" t="b">
        <v>1</v>
      </c>
      <c r="P375" t="s">
        <v>525</v>
      </c>
      <c r="Q375" s="7">
        <f t="shared" si="32"/>
        <v>106.66666666666667</v>
      </c>
      <c r="R375" s="9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791</v>
      </c>
      <c r="C376" s="3" t="s">
        <v>792</v>
      </c>
      <c r="D376">
        <v>6000</v>
      </c>
      <c r="E376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s="15">
        <f t="shared" si="30"/>
        <v>40802.889247685183</v>
      </c>
      <c r="L376" s="15">
        <f t="shared" si="31"/>
        <v>40757.889247685183</v>
      </c>
      <c r="M376" t="b">
        <v>0</v>
      </c>
      <c r="N376">
        <v>174</v>
      </c>
      <c r="O376" t="b">
        <v>1</v>
      </c>
      <c r="P376" t="s">
        <v>525</v>
      </c>
      <c r="Q376" s="7">
        <f t="shared" si="32"/>
        <v>130.65</v>
      </c>
      <c r="R376" s="9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793</v>
      </c>
      <c r="C377" s="3" t="s">
        <v>794</v>
      </c>
      <c r="D377">
        <v>500</v>
      </c>
      <c r="E377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s="15">
        <f t="shared" si="30"/>
        <v>41699.720833333333</v>
      </c>
      <c r="L377" s="15">
        <f t="shared" si="31"/>
        <v>41657.985081018516</v>
      </c>
      <c r="M377" t="b">
        <v>0</v>
      </c>
      <c r="N377">
        <v>14</v>
      </c>
      <c r="O377" t="b">
        <v>1</v>
      </c>
      <c r="P377" t="s">
        <v>525</v>
      </c>
      <c r="Q377" s="7">
        <f t="shared" si="32"/>
        <v>120</v>
      </c>
      <c r="R377" s="9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795</v>
      </c>
      <c r="C378" s="3" t="s">
        <v>796</v>
      </c>
      <c r="D378">
        <v>2450</v>
      </c>
      <c r="E378">
        <v>2596</v>
      </c>
      <c r="F378" t="s">
        <v>16</v>
      </c>
      <c r="G378" t="s">
        <v>24</v>
      </c>
      <c r="H378" t="s">
        <v>25</v>
      </c>
      <c r="I378">
        <v>1472122316</v>
      </c>
      <c r="J378">
        <v>1469443916</v>
      </c>
      <c r="K378" s="15">
        <f t="shared" si="30"/>
        <v>42607.452731481477</v>
      </c>
      <c r="L378" s="15">
        <f t="shared" si="31"/>
        <v>42576.452731481477</v>
      </c>
      <c r="M378" t="b">
        <v>0</v>
      </c>
      <c r="N378">
        <v>48</v>
      </c>
      <c r="O378" t="b">
        <v>1</v>
      </c>
      <c r="P378" t="s">
        <v>525</v>
      </c>
      <c r="Q378" s="7">
        <f t="shared" si="32"/>
        <v>105.9591836734694</v>
      </c>
      <c r="R378" s="9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797</v>
      </c>
      <c r="C379" s="3" t="s">
        <v>798</v>
      </c>
      <c r="D379">
        <v>12000</v>
      </c>
      <c r="E379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s="15">
        <f t="shared" si="30"/>
        <v>42322.292361111111</v>
      </c>
      <c r="L379" s="15">
        <f t="shared" si="31"/>
        <v>42292.250787037032</v>
      </c>
      <c r="M379" t="b">
        <v>0</v>
      </c>
      <c r="N379">
        <v>133</v>
      </c>
      <c r="O379" t="b">
        <v>1</v>
      </c>
      <c r="P379" t="s">
        <v>525</v>
      </c>
      <c r="Q379" s="7">
        <f t="shared" si="32"/>
        <v>114.39999999999999</v>
      </c>
      <c r="R379" s="9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799</v>
      </c>
      <c r="C380" s="3" t="s">
        <v>800</v>
      </c>
      <c r="D380">
        <v>3000</v>
      </c>
      <c r="E380">
        <v>3353</v>
      </c>
      <c r="F380" t="s">
        <v>16</v>
      </c>
      <c r="G380" t="s">
        <v>159</v>
      </c>
      <c r="H380" t="s">
        <v>160</v>
      </c>
      <c r="I380">
        <v>1453765920</v>
      </c>
      <c r="J380">
        <v>1451655808</v>
      </c>
      <c r="K380" s="15">
        <f t="shared" si="30"/>
        <v>42394.994444444441</v>
      </c>
      <c r="L380" s="15">
        <f t="shared" si="31"/>
        <v>42370.571851851855</v>
      </c>
      <c r="M380" t="b">
        <v>0</v>
      </c>
      <c r="N380">
        <v>83</v>
      </c>
      <c r="O380" t="b">
        <v>1</v>
      </c>
      <c r="P380" t="s">
        <v>525</v>
      </c>
      <c r="Q380" s="7">
        <f t="shared" si="32"/>
        <v>111.76666666666665</v>
      </c>
      <c r="R380" s="9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801</v>
      </c>
      <c r="C381" s="3" t="s">
        <v>802</v>
      </c>
      <c r="D381">
        <v>15000</v>
      </c>
      <c r="E381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s="15">
        <f t="shared" si="30"/>
        <v>41032.688333333332</v>
      </c>
      <c r="L381" s="15">
        <f t="shared" si="31"/>
        <v>40987.688333333332</v>
      </c>
      <c r="M381" t="b">
        <v>0</v>
      </c>
      <c r="N381">
        <v>149</v>
      </c>
      <c r="O381" t="b">
        <v>1</v>
      </c>
      <c r="P381" t="s">
        <v>525</v>
      </c>
      <c r="Q381" s="7">
        <f t="shared" si="32"/>
        <v>116.08000000000001</v>
      </c>
      <c r="R381" s="9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803</v>
      </c>
      <c r="C382" s="3" t="s">
        <v>804</v>
      </c>
      <c r="D382">
        <v>4000</v>
      </c>
      <c r="E382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s="15">
        <f t="shared" si="30"/>
        <v>42392.719814814816</v>
      </c>
      <c r="L382" s="15">
        <f t="shared" si="31"/>
        <v>42367.719814814816</v>
      </c>
      <c r="M382" t="b">
        <v>0</v>
      </c>
      <c r="N382">
        <v>49</v>
      </c>
      <c r="O382" t="b">
        <v>1</v>
      </c>
      <c r="P382" t="s">
        <v>525</v>
      </c>
      <c r="Q382" s="7">
        <f t="shared" si="32"/>
        <v>141.5</v>
      </c>
      <c r="R382" s="9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805</v>
      </c>
      <c r="C383" s="3" t="s">
        <v>806</v>
      </c>
      <c r="D383">
        <v>25000</v>
      </c>
      <c r="E383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s="15">
        <f t="shared" si="30"/>
        <v>41120.208333333336</v>
      </c>
      <c r="L383" s="15">
        <f t="shared" si="31"/>
        <v>41085.698113425926</v>
      </c>
      <c r="M383" t="b">
        <v>0</v>
      </c>
      <c r="N383">
        <v>251</v>
      </c>
      <c r="O383" t="b">
        <v>1</v>
      </c>
      <c r="P383" t="s">
        <v>525</v>
      </c>
      <c r="Q383" s="7">
        <f t="shared" si="32"/>
        <v>104.72999999999999</v>
      </c>
      <c r="R383" s="9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807</v>
      </c>
      <c r="C384" s="3" t="s">
        <v>808</v>
      </c>
      <c r="D384">
        <v>600</v>
      </c>
      <c r="E384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s="15">
        <f t="shared" si="30"/>
        <v>41158.709490740745</v>
      </c>
      <c r="L384" s="15">
        <f t="shared" si="31"/>
        <v>41144.709490740745</v>
      </c>
      <c r="M384" t="b">
        <v>0</v>
      </c>
      <c r="N384">
        <v>22</v>
      </c>
      <c r="O384" t="b">
        <v>1</v>
      </c>
      <c r="P384" t="s">
        <v>525</v>
      </c>
      <c r="Q384" s="7">
        <f t="shared" si="32"/>
        <v>255.83333333333331</v>
      </c>
      <c r="R384" s="9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809</v>
      </c>
      <c r="C385" s="3" t="s">
        <v>810</v>
      </c>
      <c r="D385">
        <v>999</v>
      </c>
      <c r="E385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s="15">
        <f t="shared" si="30"/>
        <v>41778.117581018516</v>
      </c>
      <c r="L385" s="15">
        <f t="shared" si="31"/>
        <v>41755.117581018516</v>
      </c>
      <c r="M385" t="b">
        <v>0</v>
      </c>
      <c r="N385">
        <v>48</v>
      </c>
      <c r="O385" t="b">
        <v>1</v>
      </c>
      <c r="P385" t="s">
        <v>525</v>
      </c>
      <c r="Q385" s="7">
        <f t="shared" si="32"/>
        <v>206.70670670670671</v>
      </c>
      <c r="R385" s="9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811</v>
      </c>
      <c r="C386" s="3" t="s">
        <v>812</v>
      </c>
      <c r="D386">
        <v>20000</v>
      </c>
      <c r="E386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s="15">
        <f t="shared" si="30"/>
        <v>42010.781793981485</v>
      </c>
      <c r="L386" s="15">
        <f t="shared" si="31"/>
        <v>41980.781793981485</v>
      </c>
      <c r="M386" t="b">
        <v>0</v>
      </c>
      <c r="N386">
        <v>383</v>
      </c>
      <c r="O386" t="b">
        <v>1</v>
      </c>
      <c r="P386" t="s">
        <v>525</v>
      </c>
      <c r="Q386" s="7">
        <f t="shared" si="32"/>
        <v>112.105</v>
      </c>
      <c r="R386" s="9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813</v>
      </c>
      <c r="C387" s="3" t="s">
        <v>814</v>
      </c>
      <c r="D387">
        <v>25000</v>
      </c>
      <c r="E387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s="15">
        <f t="shared" ref="K387:K450" si="36">(I387/86400)+DATE(1970,1,1)</f>
        <v>41964.626168981486</v>
      </c>
      <c r="L387" s="15">
        <f t="shared" ref="L387:L450" si="37">(J387/86400)+DATE(1970,1,1)</f>
        <v>41934.584502314814</v>
      </c>
      <c r="M387" t="b">
        <v>0</v>
      </c>
      <c r="N387">
        <v>237</v>
      </c>
      <c r="O387" t="b">
        <v>1</v>
      </c>
      <c r="P387" t="s">
        <v>525</v>
      </c>
      <c r="Q387" s="7">
        <f t="shared" ref="Q387:Q450" si="38">(E387/D387)*100</f>
        <v>105.982</v>
      </c>
      <c r="R387" s="9">
        <f t="shared" ref="R387:R450" si="39">E387/N387</f>
        <v>111.79535864978902</v>
      </c>
      <c r="S387" t="str">
        <f t="shared" ref="S387:S450" si="40">LEFT(P387,FIND("/",P387)-1)</f>
        <v>film &amp; video</v>
      </c>
      <c r="T387" t="str">
        <f t="shared" ref="T387:T450" si="41">REPLACE(P387,1,FIND("/",P387),"")</f>
        <v>documentary</v>
      </c>
    </row>
    <row r="388" spans="1:20" ht="48" x14ac:dyDescent="0.2">
      <c r="A388">
        <v>386</v>
      </c>
      <c r="B388" s="3" t="s">
        <v>815</v>
      </c>
      <c r="C388" s="3" t="s">
        <v>816</v>
      </c>
      <c r="D388">
        <v>600</v>
      </c>
      <c r="E388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s="15">
        <f t="shared" si="36"/>
        <v>42226.951284722221</v>
      </c>
      <c r="L388" s="15">
        <f t="shared" si="37"/>
        <v>42211.951284722221</v>
      </c>
      <c r="M388" t="b">
        <v>0</v>
      </c>
      <c r="N388">
        <v>13</v>
      </c>
      <c r="O388" t="b">
        <v>1</v>
      </c>
      <c r="P388" t="s">
        <v>525</v>
      </c>
      <c r="Q388" s="7">
        <f t="shared" si="38"/>
        <v>100.16666666666667</v>
      </c>
      <c r="R388" s="9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817</v>
      </c>
      <c r="C389" s="3" t="s">
        <v>818</v>
      </c>
      <c r="D389">
        <v>38000</v>
      </c>
      <c r="E389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s="15">
        <f t="shared" si="36"/>
        <v>42231.25</v>
      </c>
      <c r="L389" s="15">
        <f t="shared" si="37"/>
        <v>42200.67659722222</v>
      </c>
      <c r="M389" t="b">
        <v>0</v>
      </c>
      <c r="N389">
        <v>562</v>
      </c>
      <c r="O389" t="b">
        <v>1</v>
      </c>
      <c r="P389" t="s">
        <v>525</v>
      </c>
      <c r="Q389" s="7">
        <f t="shared" si="38"/>
        <v>213.98947368421051</v>
      </c>
      <c r="R389" s="9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819</v>
      </c>
      <c r="C390" s="3" t="s">
        <v>820</v>
      </c>
      <c r="D390">
        <v>5000</v>
      </c>
      <c r="E390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s="15">
        <f t="shared" si="36"/>
        <v>42579.076157407406</v>
      </c>
      <c r="L390" s="15">
        <f t="shared" si="37"/>
        <v>42549.076157407406</v>
      </c>
      <c r="M390" t="b">
        <v>0</v>
      </c>
      <c r="N390">
        <v>71</v>
      </c>
      <c r="O390" t="b">
        <v>1</v>
      </c>
      <c r="P390" t="s">
        <v>525</v>
      </c>
      <c r="Q390" s="7">
        <f t="shared" si="38"/>
        <v>126.16000000000001</v>
      </c>
      <c r="R390" s="9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821</v>
      </c>
      <c r="C391" s="3" t="s">
        <v>822</v>
      </c>
      <c r="D391">
        <v>68000</v>
      </c>
      <c r="E391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s="15">
        <f t="shared" si="36"/>
        <v>41705.957638888889</v>
      </c>
      <c r="L391" s="15">
        <f t="shared" si="37"/>
        <v>41674.063078703708</v>
      </c>
      <c r="M391" t="b">
        <v>0</v>
      </c>
      <c r="N391">
        <v>1510</v>
      </c>
      <c r="O391" t="b">
        <v>1</v>
      </c>
      <c r="P391" t="s">
        <v>525</v>
      </c>
      <c r="Q391" s="7">
        <f t="shared" si="38"/>
        <v>181.53547058823528</v>
      </c>
      <c r="R391" s="9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823</v>
      </c>
      <c r="C392" s="3" t="s">
        <v>824</v>
      </c>
      <c r="D392">
        <v>1000</v>
      </c>
      <c r="E392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s="15">
        <f t="shared" si="36"/>
        <v>42132.036712962959</v>
      </c>
      <c r="L392" s="15">
        <f t="shared" si="37"/>
        <v>42112.036712962959</v>
      </c>
      <c r="M392" t="b">
        <v>0</v>
      </c>
      <c r="N392">
        <v>14</v>
      </c>
      <c r="O392" t="b">
        <v>1</v>
      </c>
      <c r="P392" t="s">
        <v>525</v>
      </c>
      <c r="Q392" s="7">
        <f t="shared" si="38"/>
        <v>100</v>
      </c>
      <c r="R392" s="9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825</v>
      </c>
      <c r="C393" s="3" t="s">
        <v>826</v>
      </c>
      <c r="D393">
        <v>20000</v>
      </c>
      <c r="E393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s="15">
        <f t="shared" si="36"/>
        <v>40895.040972222225</v>
      </c>
      <c r="L393" s="15">
        <f t="shared" si="37"/>
        <v>40865.042256944442</v>
      </c>
      <c r="M393" t="b">
        <v>0</v>
      </c>
      <c r="N393">
        <v>193</v>
      </c>
      <c r="O393" t="b">
        <v>1</v>
      </c>
      <c r="P393" t="s">
        <v>525</v>
      </c>
      <c r="Q393" s="7">
        <f t="shared" si="38"/>
        <v>100.61</v>
      </c>
      <c r="R393" s="9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827</v>
      </c>
      <c r="C394" s="3" t="s">
        <v>828</v>
      </c>
      <c r="D394">
        <v>18500</v>
      </c>
      <c r="E394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s="15">
        <f t="shared" si="36"/>
        <v>40794.125</v>
      </c>
      <c r="L394" s="15">
        <f t="shared" si="37"/>
        <v>40763.717256944445</v>
      </c>
      <c r="M394" t="b">
        <v>0</v>
      </c>
      <c r="N394">
        <v>206</v>
      </c>
      <c r="O394" t="b">
        <v>1</v>
      </c>
      <c r="P394" t="s">
        <v>525</v>
      </c>
      <c r="Q394" s="7">
        <f t="shared" si="38"/>
        <v>100.9027027027027</v>
      </c>
      <c r="R394" s="9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829</v>
      </c>
      <c r="C395" s="3" t="s">
        <v>830</v>
      </c>
      <c r="D395">
        <v>50000</v>
      </c>
      <c r="E395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s="15">
        <f t="shared" si="36"/>
        <v>41557.708935185183</v>
      </c>
      <c r="L395" s="15">
        <f t="shared" si="37"/>
        <v>41526.708935185183</v>
      </c>
      <c r="M395" t="b">
        <v>0</v>
      </c>
      <c r="N395">
        <v>351</v>
      </c>
      <c r="O395" t="b">
        <v>1</v>
      </c>
      <c r="P395" t="s">
        <v>525</v>
      </c>
      <c r="Q395" s="7">
        <f t="shared" si="38"/>
        <v>110.446</v>
      </c>
      <c r="R395" s="9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831</v>
      </c>
      <c r="C396" s="3" t="s">
        <v>832</v>
      </c>
      <c r="D396">
        <v>4700</v>
      </c>
      <c r="E396">
        <v>5259</v>
      </c>
      <c r="F396" t="s">
        <v>16</v>
      </c>
      <c r="G396" t="s">
        <v>54</v>
      </c>
      <c r="H396" t="s">
        <v>55</v>
      </c>
      <c r="I396">
        <v>1460918282</v>
      </c>
      <c r="J396">
        <v>1455737882</v>
      </c>
      <c r="K396" s="15">
        <f t="shared" si="36"/>
        <v>42477.776412037041</v>
      </c>
      <c r="L396" s="15">
        <f t="shared" si="37"/>
        <v>42417.818078703705</v>
      </c>
      <c r="M396" t="b">
        <v>0</v>
      </c>
      <c r="N396">
        <v>50</v>
      </c>
      <c r="O396" t="b">
        <v>1</v>
      </c>
      <c r="P396" t="s">
        <v>525</v>
      </c>
      <c r="Q396" s="7">
        <f t="shared" si="38"/>
        <v>111.8936170212766</v>
      </c>
      <c r="R396" s="9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833</v>
      </c>
      <c r="C397" s="3" t="s">
        <v>834</v>
      </c>
      <c r="D397">
        <v>10000</v>
      </c>
      <c r="E397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s="15">
        <f t="shared" si="36"/>
        <v>41026.897222222222</v>
      </c>
      <c r="L397" s="15">
        <f t="shared" si="37"/>
        <v>40990.909259259257</v>
      </c>
      <c r="M397" t="b">
        <v>0</v>
      </c>
      <c r="N397">
        <v>184</v>
      </c>
      <c r="O397" t="b">
        <v>1</v>
      </c>
      <c r="P397" t="s">
        <v>525</v>
      </c>
      <c r="Q397" s="7">
        <f t="shared" si="38"/>
        <v>108.04450000000001</v>
      </c>
      <c r="R397" s="9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835</v>
      </c>
      <c r="C398" s="3" t="s">
        <v>836</v>
      </c>
      <c r="D398">
        <v>15000</v>
      </c>
      <c r="E398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s="15">
        <f t="shared" si="36"/>
        <v>41097.564884259264</v>
      </c>
      <c r="L398" s="15">
        <f t="shared" si="37"/>
        <v>41082.564884259264</v>
      </c>
      <c r="M398" t="b">
        <v>0</v>
      </c>
      <c r="N398">
        <v>196</v>
      </c>
      <c r="O398" t="b">
        <v>1</v>
      </c>
      <c r="P398" t="s">
        <v>525</v>
      </c>
      <c r="Q398" s="7">
        <f t="shared" si="38"/>
        <v>106.66666666666667</v>
      </c>
      <c r="R398" s="9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837</v>
      </c>
      <c r="C399" s="3" t="s">
        <v>838</v>
      </c>
      <c r="D399">
        <v>12444</v>
      </c>
      <c r="E399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s="15">
        <f t="shared" si="36"/>
        <v>40422.155555555553</v>
      </c>
      <c r="L399" s="15">
        <f t="shared" si="37"/>
        <v>40379.776435185187</v>
      </c>
      <c r="M399" t="b">
        <v>0</v>
      </c>
      <c r="N399">
        <v>229</v>
      </c>
      <c r="O399" t="b">
        <v>1</v>
      </c>
      <c r="P399" t="s">
        <v>525</v>
      </c>
      <c r="Q399" s="7">
        <f t="shared" si="38"/>
        <v>103.90027322404372</v>
      </c>
      <c r="R399" s="9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839</v>
      </c>
      <c r="C400" s="3" t="s">
        <v>840</v>
      </c>
      <c r="D400">
        <v>7500</v>
      </c>
      <c r="E400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s="15">
        <f t="shared" si="36"/>
        <v>42123.793124999997</v>
      </c>
      <c r="L400" s="15">
        <f t="shared" si="37"/>
        <v>42078.793124999997</v>
      </c>
      <c r="M400" t="b">
        <v>0</v>
      </c>
      <c r="N400">
        <v>67</v>
      </c>
      <c r="O400" t="b">
        <v>1</v>
      </c>
      <c r="P400" t="s">
        <v>525</v>
      </c>
      <c r="Q400" s="7">
        <f t="shared" si="38"/>
        <v>125.16000000000001</v>
      </c>
      <c r="R400" s="9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841</v>
      </c>
      <c r="C401" s="3" t="s">
        <v>842</v>
      </c>
      <c r="D401">
        <v>20000</v>
      </c>
      <c r="E401">
        <v>21361</v>
      </c>
      <c r="F401" t="s">
        <v>16</v>
      </c>
      <c r="G401" t="s">
        <v>24</v>
      </c>
      <c r="H401" t="s">
        <v>25</v>
      </c>
      <c r="I401">
        <v>1481716800</v>
      </c>
      <c r="J401">
        <v>1479070867</v>
      </c>
      <c r="K401" s="15">
        <f t="shared" si="36"/>
        <v>42718.5</v>
      </c>
      <c r="L401" s="15">
        <f t="shared" si="37"/>
        <v>42687.875775462962</v>
      </c>
      <c r="M401" t="b">
        <v>0</v>
      </c>
      <c r="N401">
        <v>95</v>
      </c>
      <c r="O401" t="b">
        <v>1</v>
      </c>
      <c r="P401" t="s">
        <v>525</v>
      </c>
      <c r="Q401" s="7">
        <f t="shared" si="38"/>
        <v>106.80499999999999</v>
      </c>
      <c r="R401" s="9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843</v>
      </c>
      <c r="C402" s="3" t="s">
        <v>844</v>
      </c>
      <c r="D402">
        <v>10000</v>
      </c>
      <c r="E402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s="15">
        <f t="shared" si="36"/>
        <v>41776.145833333336</v>
      </c>
      <c r="L402" s="15">
        <f t="shared" si="37"/>
        <v>41745.635960648149</v>
      </c>
      <c r="M402" t="b">
        <v>0</v>
      </c>
      <c r="N402">
        <v>62</v>
      </c>
      <c r="O402" t="b">
        <v>1</v>
      </c>
      <c r="P402" t="s">
        <v>525</v>
      </c>
      <c r="Q402" s="7">
        <f t="shared" si="38"/>
        <v>112.30249999999999</v>
      </c>
      <c r="R402" s="9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845</v>
      </c>
      <c r="C403" s="3" t="s">
        <v>846</v>
      </c>
      <c r="D403">
        <v>50000</v>
      </c>
      <c r="E403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s="15">
        <f t="shared" si="36"/>
        <v>40762.842245370368</v>
      </c>
      <c r="L403" s="15">
        <f t="shared" si="37"/>
        <v>40732.842245370368</v>
      </c>
      <c r="M403" t="b">
        <v>0</v>
      </c>
      <c r="N403">
        <v>73</v>
      </c>
      <c r="O403" t="b">
        <v>1</v>
      </c>
      <c r="P403" t="s">
        <v>525</v>
      </c>
      <c r="Q403" s="7">
        <f t="shared" si="38"/>
        <v>103.812</v>
      </c>
      <c r="R403" s="9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847</v>
      </c>
      <c r="C404" s="3" t="s">
        <v>848</v>
      </c>
      <c r="D404">
        <v>2000</v>
      </c>
      <c r="E404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s="15">
        <f t="shared" si="36"/>
        <v>42313.58121527778</v>
      </c>
      <c r="L404" s="15">
        <f t="shared" si="37"/>
        <v>42292.539548611108</v>
      </c>
      <c r="M404" t="b">
        <v>0</v>
      </c>
      <c r="N404">
        <v>43</v>
      </c>
      <c r="O404" t="b">
        <v>1</v>
      </c>
      <c r="P404" t="s">
        <v>525</v>
      </c>
      <c r="Q404" s="7">
        <f t="shared" si="38"/>
        <v>141.65</v>
      </c>
      <c r="R404" s="9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849</v>
      </c>
      <c r="C405" s="3" t="s">
        <v>850</v>
      </c>
      <c r="D405">
        <v>5000</v>
      </c>
      <c r="E405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s="15">
        <f t="shared" si="36"/>
        <v>40765.297222222223</v>
      </c>
      <c r="L405" s="15">
        <f t="shared" si="37"/>
        <v>40718.310659722221</v>
      </c>
      <c r="M405" t="b">
        <v>0</v>
      </c>
      <c r="N405">
        <v>70</v>
      </c>
      <c r="O405" t="b">
        <v>1</v>
      </c>
      <c r="P405" t="s">
        <v>525</v>
      </c>
      <c r="Q405" s="7">
        <f t="shared" si="38"/>
        <v>105.25999999999999</v>
      </c>
      <c r="R405" s="9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851</v>
      </c>
      <c r="C406" s="3" t="s">
        <v>852</v>
      </c>
      <c r="D406">
        <v>35000</v>
      </c>
      <c r="E406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s="15">
        <f t="shared" si="36"/>
        <v>41675.961111111115</v>
      </c>
      <c r="L406" s="15">
        <f t="shared" si="37"/>
        <v>41646.628032407403</v>
      </c>
      <c r="M406" t="b">
        <v>0</v>
      </c>
      <c r="N406">
        <v>271</v>
      </c>
      <c r="O406" t="b">
        <v>1</v>
      </c>
      <c r="P406" t="s">
        <v>525</v>
      </c>
      <c r="Q406" s="7">
        <f t="shared" si="38"/>
        <v>103.09142857142857</v>
      </c>
      <c r="R406" s="9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853</v>
      </c>
      <c r="C407" s="3" t="s">
        <v>854</v>
      </c>
      <c r="D407">
        <v>2820</v>
      </c>
      <c r="E407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s="15">
        <f t="shared" si="36"/>
        <v>41704.08494212963</v>
      </c>
      <c r="L407" s="15">
        <f t="shared" si="37"/>
        <v>41674.08494212963</v>
      </c>
      <c r="M407" t="b">
        <v>0</v>
      </c>
      <c r="N407">
        <v>55</v>
      </c>
      <c r="O407" t="b">
        <v>1</v>
      </c>
      <c r="P407" t="s">
        <v>525</v>
      </c>
      <c r="Q407" s="7">
        <f t="shared" si="38"/>
        <v>107.65957446808511</v>
      </c>
      <c r="R407" s="9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855</v>
      </c>
      <c r="C408" s="3" t="s">
        <v>856</v>
      </c>
      <c r="D408">
        <v>2800</v>
      </c>
      <c r="E408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s="15">
        <f t="shared" si="36"/>
        <v>40672.249305555553</v>
      </c>
      <c r="L408" s="15">
        <f t="shared" si="37"/>
        <v>40638.162465277775</v>
      </c>
      <c r="M408" t="b">
        <v>0</v>
      </c>
      <c r="N408">
        <v>35</v>
      </c>
      <c r="O408" t="b">
        <v>1</v>
      </c>
      <c r="P408" t="s">
        <v>525</v>
      </c>
      <c r="Q408" s="7">
        <f t="shared" si="38"/>
        <v>107.70464285714286</v>
      </c>
      <c r="R408" s="9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857</v>
      </c>
      <c r="C409" s="3" t="s">
        <v>858</v>
      </c>
      <c r="D409">
        <v>2000</v>
      </c>
      <c r="E409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s="15">
        <f t="shared" si="36"/>
        <v>40866.912615740745</v>
      </c>
      <c r="L409" s="15">
        <f t="shared" si="37"/>
        <v>40806.870949074073</v>
      </c>
      <c r="M409" t="b">
        <v>0</v>
      </c>
      <c r="N409">
        <v>22</v>
      </c>
      <c r="O409" t="b">
        <v>1</v>
      </c>
      <c r="P409" t="s">
        <v>525</v>
      </c>
      <c r="Q409" s="7">
        <f t="shared" si="38"/>
        <v>101.55000000000001</v>
      </c>
      <c r="R409" s="9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859</v>
      </c>
      <c r="C410" s="3" t="s">
        <v>860</v>
      </c>
      <c r="D410">
        <v>6000</v>
      </c>
      <c r="E410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s="15">
        <f t="shared" si="36"/>
        <v>41583.777662037035</v>
      </c>
      <c r="L410" s="15">
        <f t="shared" si="37"/>
        <v>41543.735995370371</v>
      </c>
      <c r="M410" t="b">
        <v>0</v>
      </c>
      <c r="N410">
        <v>38</v>
      </c>
      <c r="O410" t="b">
        <v>1</v>
      </c>
      <c r="P410" t="s">
        <v>525</v>
      </c>
      <c r="Q410" s="7">
        <f t="shared" si="38"/>
        <v>101.43766666666667</v>
      </c>
      <c r="R410" s="9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861</v>
      </c>
      <c r="C411" s="3" t="s">
        <v>862</v>
      </c>
      <c r="D411">
        <v>500</v>
      </c>
      <c r="E411">
        <v>684</v>
      </c>
      <c r="F411" t="s">
        <v>16</v>
      </c>
      <c r="G411" t="s">
        <v>24</v>
      </c>
      <c r="H411" t="s">
        <v>25</v>
      </c>
      <c r="I411">
        <v>1469220144</v>
      </c>
      <c r="J411">
        <v>1466628144</v>
      </c>
      <c r="K411" s="15">
        <f t="shared" si="36"/>
        <v>42573.862777777773</v>
      </c>
      <c r="L411" s="15">
        <f t="shared" si="37"/>
        <v>42543.862777777773</v>
      </c>
      <c r="M411" t="b">
        <v>0</v>
      </c>
      <c r="N411">
        <v>15</v>
      </c>
      <c r="O411" t="b">
        <v>1</v>
      </c>
      <c r="P411" t="s">
        <v>525</v>
      </c>
      <c r="Q411" s="7">
        <f t="shared" si="38"/>
        <v>136.80000000000001</v>
      </c>
      <c r="R411" s="9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863</v>
      </c>
      <c r="C412" s="3" t="s">
        <v>864</v>
      </c>
      <c r="D412">
        <v>1000</v>
      </c>
      <c r="E412">
        <v>1283</v>
      </c>
      <c r="F412" t="s">
        <v>16</v>
      </c>
      <c r="G412" t="s">
        <v>159</v>
      </c>
      <c r="H412" t="s">
        <v>160</v>
      </c>
      <c r="I412">
        <v>1434670397</v>
      </c>
      <c r="J412">
        <v>1429486397</v>
      </c>
      <c r="K412" s="15">
        <f t="shared" si="36"/>
        <v>42173.981446759259</v>
      </c>
      <c r="L412" s="15">
        <f t="shared" si="37"/>
        <v>42113.981446759259</v>
      </c>
      <c r="M412" t="b">
        <v>0</v>
      </c>
      <c r="N412">
        <v>7</v>
      </c>
      <c r="O412" t="b">
        <v>1</v>
      </c>
      <c r="P412" t="s">
        <v>525</v>
      </c>
      <c r="Q412" s="7">
        <f t="shared" si="38"/>
        <v>128.29999999999998</v>
      </c>
      <c r="R412" s="9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865</v>
      </c>
      <c r="C413" s="3" t="s">
        <v>866</v>
      </c>
      <c r="D413">
        <v>30000</v>
      </c>
      <c r="E413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s="15">
        <f t="shared" si="36"/>
        <v>41630.208333333336</v>
      </c>
      <c r="L413" s="15">
        <f t="shared" si="37"/>
        <v>41598.17597222222</v>
      </c>
      <c r="M413" t="b">
        <v>0</v>
      </c>
      <c r="N413">
        <v>241</v>
      </c>
      <c r="O413" t="b">
        <v>1</v>
      </c>
      <c r="P413" t="s">
        <v>525</v>
      </c>
      <c r="Q413" s="7">
        <f t="shared" si="38"/>
        <v>101.05</v>
      </c>
      <c r="R413" s="9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867</v>
      </c>
      <c r="C414" s="3" t="s">
        <v>868</v>
      </c>
      <c r="D414">
        <v>2500</v>
      </c>
      <c r="E414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s="15">
        <f t="shared" si="36"/>
        <v>41115.742800925924</v>
      </c>
      <c r="L414" s="15">
        <f t="shared" si="37"/>
        <v>41099.742800925924</v>
      </c>
      <c r="M414" t="b">
        <v>0</v>
      </c>
      <c r="N414">
        <v>55</v>
      </c>
      <c r="O414" t="b">
        <v>1</v>
      </c>
      <c r="P414" t="s">
        <v>525</v>
      </c>
      <c r="Q414" s="7">
        <f t="shared" si="38"/>
        <v>126.84</v>
      </c>
      <c r="R414" s="9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869</v>
      </c>
      <c r="C415" s="3" t="s">
        <v>870</v>
      </c>
      <c r="D415">
        <v>12800</v>
      </c>
      <c r="E415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s="15">
        <f t="shared" si="36"/>
        <v>41109.877442129626</v>
      </c>
      <c r="L415" s="15">
        <f t="shared" si="37"/>
        <v>41079.877442129626</v>
      </c>
      <c r="M415" t="b">
        <v>0</v>
      </c>
      <c r="N415">
        <v>171</v>
      </c>
      <c r="O415" t="b">
        <v>1</v>
      </c>
      <c r="P415" t="s">
        <v>525</v>
      </c>
      <c r="Q415" s="7">
        <f t="shared" si="38"/>
        <v>105.0859375</v>
      </c>
      <c r="R415" s="9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871</v>
      </c>
      <c r="C416" s="3" t="s">
        <v>872</v>
      </c>
      <c r="D416">
        <v>18500</v>
      </c>
      <c r="E416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s="15">
        <f t="shared" si="36"/>
        <v>41559.063252314816</v>
      </c>
      <c r="L416" s="15">
        <f t="shared" si="37"/>
        <v>41529.063252314816</v>
      </c>
      <c r="M416" t="b">
        <v>0</v>
      </c>
      <c r="N416">
        <v>208</v>
      </c>
      <c r="O416" t="b">
        <v>1</v>
      </c>
      <c r="P416" t="s">
        <v>525</v>
      </c>
      <c r="Q416" s="7">
        <f t="shared" si="38"/>
        <v>102.85405405405406</v>
      </c>
      <c r="R416" s="9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873</v>
      </c>
      <c r="C417" s="3" t="s">
        <v>874</v>
      </c>
      <c r="D417">
        <v>1400</v>
      </c>
      <c r="E417">
        <v>1430.06</v>
      </c>
      <c r="F417" t="s">
        <v>16</v>
      </c>
      <c r="G417" t="s">
        <v>159</v>
      </c>
      <c r="H417" t="s">
        <v>160</v>
      </c>
      <c r="I417">
        <v>1413547200</v>
      </c>
      <c r="J417">
        <v>1411417602</v>
      </c>
      <c r="K417" s="15">
        <f t="shared" si="36"/>
        <v>41929.5</v>
      </c>
      <c r="L417" s="15">
        <f t="shared" si="37"/>
        <v>41904.851875</v>
      </c>
      <c r="M417" t="b">
        <v>0</v>
      </c>
      <c r="N417">
        <v>21</v>
      </c>
      <c r="O417" t="b">
        <v>1</v>
      </c>
      <c r="P417" t="s">
        <v>525</v>
      </c>
      <c r="Q417" s="7">
        <f t="shared" si="38"/>
        <v>102.14714285714285</v>
      </c>
      <c r="R417" s="9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875</v>
      </c>
      <c r="C418" s="3" t="s">
        <v>876</v>
      </c>
      <c r="D418">
        <v>1000</v>
      </c>
      <c r="E418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s="15">
        <f t="shared" si="36"/>
        <v>41678.396192129629</v>
      </c>
      <c r="L418" s="15">
        <f t="shared" si="37"/>
        <v>41648.396192129629</v>
      </c>
      <c r="M418" t="b">
        <v>0</v>
      </c>
      <c r="N418">
        <v>25</v>
      </c>
      <c r="O418" t="b">
        <v>1</v>
      </c>
      <c r="P418" t="s">
        <v>525</v>
      </c>
      <c r="Q418" s="7">
        <f t="shared" si="38"/>
        <v>120.21700000000001</v>
      </c>
      <c r="R418" s="9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877</v>
      </c>
      <c r="C419" s="3" t="s">
        <v>878</v>
      </c>
      <c r="D419">
        <v>10500</v>
      </c>
      <c r="E419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s="15">
        <f t="shared" si="36"/>
        <v>41372.189583333333</v>
      </c>
      <c r="L419" s="15">
        <f t="shared" si="37"/>
        <v>41360.970601851848</v>
      </c>
      <c r="M419" t="b">
        <v>0</v>
      </c>
      <c r="N419">
        <v>52</v>
      </c>
      <c r="O419" t="b">
        <v>1</v>
      </c>
      <c r="P419" t="s">
        <v>525</v>
      </c>
      <c r="Q419" s="7">
        <f t="shared" si="38"/>
        <v>100.24761904761905</v>
      </c>
      <c r="R419" s="9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879</v>
      </c>
      <c r="C420" s="3" t="s">
        <v>880</v>
      </c>
      <c r="D420">
        <v>22400</v>
      </c>
      <c r="E420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s="15">
        <f t="shared" si="36"/>
        <v>42208.282372685186</v>
      </c>
      <c r="L420" s="15">
        <f t="shared" si="37"/>
        <v>42178.282372685186</v>
      </c>
      <c r="M420" t="b">
        <v>0</v>
      </c>
      <c r="N420">
        <v>104</v>
      </c>
      <c r="O420" t="b">
        <v>1</v>
      </c>
      <c r="P420" t="s">
        <v>525</v>
      </c>
      <c r="Q420" s="7">
        <f t="shared" si="38"/>
        <v>100.63392857142857</v>
      </c>
      <c r="R420" s="9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881</v>
      </c>
      <c r="C421" s="3" t="s">
        <v>882</v>
      </c>
      <c r="D421">
        <v>8000</v>
      </c>
      <c r="E421">
        <v>8035</v>
      </c>
      <c r="F421" t="s">
        <v>16</v>
      </c>
      <c r="G421" t="s">
        <v>17</v>
      </c>
      <c r="H421" t="s">
        <v>18</v>
      </c>
      <c r="I421">
        <v>1372536787</v>
      </c>
      <c r="J421">
        <v>1367352787</v>
      </c>
      <c r="K421" s="15">
        <f t="shared" si="36"/>
        <v>41454.842442129629</v>
      </c>
      <c r="L421" s="15">
        <f t="shared" si="37"/>
        <v>41394.842442129629</v>
      </c>
      <c r="M421" t="b">
        <v>0</v>
      </c>
      <c r="N421">
        <v>73</v>
      </c>
      <c r="O421" t="b">
        <v>1</v>
      </c>
      <c r="P421" t="s">
        <v>525</v>
      </c>
      <c r="Q421" s="7">
        <f t="shared" si="38"/>
        <v>100.4375</v>
      </c>
      <c r="R421" s="9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883</v>
      </c>
      <c r="C422" s="3" t="s">
        <v>884</v>
      </c>
      <c r="D422">
        <v>3300</v>
      </c>
      <c r="E422">
        <v>14.5</v>
      </c>
      <c r="F422" t="s">
        <v>357</v>
      </c>
      <c r="G422" t="s">
        <v>17</v>
      </c>
      <c r="H422" t="s">
        <v>18</v>
      </c>
      <c r="I422">
        <v>1394772031</v>
      </c>
      <c r="J422">
        <v>1392183631</v>
      </c>
      <c r="K422" s="15">
        <f t="shared" si="36"/>
        <v>41712.194803240738</v>
      </c>
      <c r="L422" s="15">
        <f t="shared" si="37"/>
        <v>41682.23646990741</v>
      </c>
      <c r="M422" t="b">
        <v>0</v>
      </c>
      <c r="N422">
        <v>3</v>
      </c>
      <c r="O422" t="b">
        <v>0</v>
      </c>
      <c r="P422" t="s">
        <v>885</v>
      </c>
      <c r="Q422" s="7">
        <f t="shared" si="38"/>
        <v>0.43939393939393934</v>
      </c>
      <c r="R422" s="9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886</v>
      </c>
      <c r="C423" s="3" t="s">
        <v>887</v>
      </c>
      <c r="D423">
        <v>15000</v>
      </c>
      <c r="E423">
        <v>301</v>
      </c>
      <c r="F423" t="s">
        <v>357</v>
      </c>
      <c r="G423" t="s">
        <v>17</v>
      </c>
      <c r="H423" t="s">
        <v>18</v>
      </c>
      <c r="I423">
        <v>1440157656</v>
      </c>
      <c r="J423">
        <v>1434973656</v>
      </c>
      <c r="K423" s="15">
        <f t="shared" si="36"/>
        <v>42237.491388888884</v>
      </c>
      <c r="L423" s="15">
        <f t="shared" si="37"/>
        <v>42177.491388888884</v>
      </c>
      <c r="M423" t="b">
        <v>0</v>
      </c>
      <c r="N423">
        <v>6</v>
      </c>
      <c r="O423" t="b">
        <v>0</v>
      </c>
      <c r="P423" t="s">
        <v>885</v>
      </c>
      <c r="Q423" s="7">
        <f t="shared" si="38"/>
        <v>2.0066666666666668</v>
      </c>
      <c r="R423" s="9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888</v>
      </c>
      <c r="C424" s="3" t="s">
        <v>889</v>
      </c>
      <c r="D424">
        <v>40000</v>
      </c>
      <c r="E424">
        <v>430</v>
      </c>
      <c r="F424" t="s">
        <v>357</v>
      </c>
      <c r="G424" t="s">
        <v>17</v>
      </c>
      <c r="H424" t="s">
        <v>18</v>
      </c>
      <c r="I424">
        <v>1410416097</v>
      </c>
      <c r="J424">
        <v>1407824097</v>
      </c>
      <c r="K424" s="15">
        <f t="shared" si="36"/>
        <v>41893.260381944448</v>
      </c>
      <c r="L424" s="15">
        <f t="shared" si="37"/>
        <v>41863.260381944448</v>
      </c>
      <c r="M424" t="b">
        <v>0</v>
      </c>
      <c r="N424">
        <v>12</v>
      </c>
      <c r="O424" t="b">
        <v>0</v>
      </c>
      <c r="P424" t="s">
        <v>885</v>
      </c>
      <c r="Q424" s="7">
        <f t="shared" si="38"/>
        <v>1.075</v>
      </c>
      <c r="R424" s="9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890</v>
      </c>
      <c r="C425" s="3" t="s">
        <v>891</v>
      </c>
      <c r="D425">
        <v>20000</v>
      </c>
      <c r="E425">
        <v>153</v>
      </c>
      <c r="F425" t="s">
        <v>357</v>
      </c>
      <c r="G425" t="s">
        <v>17</v>
      </c>
      <c r="H425" t="s">
        <v>18</v>
      </c>
      <c r="I425">
        <v>1370470430</v>
      </c>
      <c r="J425">
        <v>1367878430</v>
      </c>
      <c r="K425" s="15">
        <f t="shared" si="36"/>
        <v>41430.92627314815</v>
      </c>
      <c r="L425" s="15">
        <f t="shared" si="37"/>
        <v>41400.92627314815</v>
      </c>
      <c r="M425" t="b">
        <v>0</v>
      </c>
      <c r="N425">
        <v>13</v>
      </c>
      <c r="O425" t="b">
        <v>0</v>
      </c>
      <c r="P425" t="s">
        <v>885</v>
      </c>
      <c r="Q425" s="7">
        <f t="shared" si="38"/>
        <v>0.76500000000000001</v>
      </c>
      <c r="R425" s="9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892</v>
      </c>
      <c r="C426" s="3" t="s">
        <v>893</v>
      </c>
      <c r="D426">
        <v>3000</v>
      </c>
      <c r="E426">
        <v>203.9</v>
      </c>
      <c r="F426" t="s">
        <v>357</v>
      </c>
      <c r="G426" t="s">
        <v>17</v>
      </c>
      <c r="H426" t="s">
        <v>18</v>
      </c>
      <c r="I426">
        <v>1332748899</v>
      </c>
      <c r="J426">
        <v>1327568499</v>
      </c>
      <c r="K426" s="15">
        <f t="shared" si="36"/>
        <v>40994.334479166668</v>
      </c>
      <c r="L426" s="15">
        <f t="shared" si="37"/>
        <v>40934.376145833332</v>
      </c>
      <c r="M426" t="b">
        <v>0</v>
      </c>
      <c r="N426">
        <v>5</v>
      </c>
      <c r="O426" t="b">
        <v>0</v>
      </c>
      <c r="P426" t="s">
        <v>885</v>
      </c>
      <c r="Q426" s="7">
        <f t="shared" si="38"/>
        <v>6.7966666666666677</v>
      </c>
      <c r="R426" s="9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894</v>
      </c>
      <c r="C427" s="3" t="s">
        <v>895</v>
      </c>
      <c r="D427">
        <v>50000</v>
      </c>
      <c r="E427">
        <v>6</v>
      </c>
      <c r="F427" t="s">
        <v>357</v>
      </c>
      <c r="G427" t="s">
        <v>17</v>
      </c>
      <c r="H427" t="s">
        <v>18</v>
      </c>
      <c r="I427">
        <v>1448660404</v>
      </c>
      <c r="J427">
        <v>1443472804</v>
      </c>
      <c r="K427" s="15">
        <f t="shared" si="36"/>
        <v>42335.902824074074</v>
      </c>
      <c r="L427" s="15">
        <f t="shared" si="37"/>
        <v>42275.861157407402</v>
      </c>
      <c r="M427" t="b">
        <v>0</v>
      </c>
      <c r="N427">
        <v>2</v>
      </c>
      <c r="O427" t="b">
        <v>0</v>
      </c>
      <c r="P427" t="s">
        <v>885</v>
      </c>
      <c r="Q427" s="7">
        <f t="shared" si="38"/>
        <v>1.2E-2</v>
      </c>
      <c r="R427" s="9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896</v>
      </c>
      <c r="C428" s="3" t="s">
        <v>897</v>
      </c>
      <c r="D428">
        <v>10000</v>
      </c>
      <c r="E428">
        <v>133</v>
      </c>
      <c r="F428" t="s">
        <v>357</v>
      </c>
      <c r="G428" t="s">
        <v>17</v>
      </c>
      <c r="H428" t="s">
        <v>18</v>
      </c>
      <c r="I428">
        <v>1456851914</v>
      </c>
      <c r="J428">
        <v>1454259914</v>
      </c>
      <c r="K428" s="15">
        <f t="shared" si="36"/>
        <v>42430.711967592593</v>
      </c>
      <c r="L428" s="15">
        <f t="shared" si="37"/>
        <v>42400.711967592593</v>
      </c>
      <c r="M428" t="b">
        <v>0</v>
      </c>
      <c r="N428">
        <v>8</v>
      </c>
      <c r="O428" t="b">
        <v>0</v>
      </c>
      <c r="P428" t="s">
        <v>885</v>
      </c>
      <c r="Q428" s="7">
        <f t="shared" si="38"/>
        <v>1.3299999999999998</v>
      </c>
      <c r="R428" s="9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898</v>
      </c>
      <c r="C429" s="3" t="s">
        <v>899</v>
      </c>
      <c r="D429">
        <v>6500</v>
      </c>
      <c r="E429">
        <v>0</v>
      </c>
      <c r="F429" t="s">
        <v>357</v>
      </c>
      <c r="G429" t="s">
        <v>17</v>
      </c>
      <c r="H429" t="s">
        <v>18</v>
      </c>
      <c r="I429">
        <v>1445540340</v>
      </c>
      <c r="J429">
        <v>1444340940</v>
      </c>
      <c r="K429" s="15">
        <f t="shared" si="36"/>
        <v>42299.790972222225</v>
      </c>
      <c r="L429" s="15">
        <f t="shared" si="37"/>
        <v>42285.90902777778</v>
      </c>
      <c r="M429" t="b">
        <v>0</v>
      </c>
      <c r="N429">
        <v>0</v>
      </c>
      <c r="O429" t="b">
        <v>0</v>
      </c>
      <c r="P429" t="s">
        <v>885</v>
      </c>
      <c r="Q429" s="7">
        <f t="shared" si="38"/>
        <v>0</v>
      </c>
      <c r="R429" s="9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900</v>
      </c>
      <c r="C430" s="3" t="s">
        <v>901</v>
      </c>
      <c r="D430">
        <v>12000</v>
      </c>
      <c r="E430">
        <v>676</v>
      </c>
      <c r="F430" t="s">
        <v>357</v>
      </c>
      <c r="G430" t="s">
        <v>17</v>
      </c>
      <c r="H430" t="s">
        <v>18</v>
      </c>
      <c r="I430">
        <v>1402956000</v>
      </c>
      <c r="J430">
        <v>1400523845</v>
      </c>
      <c r="K430" s="15">
        <f t="shared" si="36"/>
        <v>41806.916666666664</v>
      </c>
      <c r="L430" s="15">
        <f t="shared" si="37"/>
        <v>41778.766724537039</v>
      </c>
      <c r="M430" t="b">
        <v>0</v>
      </c>
      <c r="N430">
        <v>13</v>
      </c>
      <c r="O430" t="b">
        <v>0</v>
      </c>
      <c r="P430" t="s">
        <v>885</v>
      </c>
      <c r="Q430" s="7">
        <f t="shared" si="38"/>
        <v>5.6333333333333329</v>
      </c>
      <c r="R430" s="9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902</v>
      </c>
      <c r="C431" s="3" t="s">
        <v>903</v>
      </c>
      <c r="D431">
        <v>5000</v>
      </c>
      <c r="E431">
        <v>0</v>
      </c>
      <c r="F431" t="s">
        <v>357</v>
      </c>
      <c r="G431" t="s">
        <v>17</v>
      </c>
      <c r="H431" t="s">
        <v>18</v>
      </c>
      <c r="I431">
        <v>1259297940</v>
      </c>
      <c r="J431">
        <v>1252964282</v>
      </c>
      <c r="K431" s="15">
        <f t="shared" si="36"/>
        <v>40144.207638888889</v>
      </c>
      <c r="L431" s="15">
        <f t="shared" si="37"/>
        <v>40070.901412037041</v>
      </c>
      <c r="M431" t="b">
        <v>0</v>
      </c>
      <c r="N431">
        <v>0</v>
      </c>
      <c r="O431" t="b">
        <v>0</v>
      </c>
      <c r="P431" t="s">
        <v>885</v>
      </c>
      <c r="Q431" s="7">
        <f t="shared" si="38"/>
        <v>0</v>
      </c>
      <c r="R431" s="9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904</v>
      </c>
      <c r="C432" s="3" t="s">
        <v>905</v>
      </c>
      <c r="D432">
        <v>1000</v>
      </c>
      <c r="E432">
        <v>24</v>
      </c>
      <c r="F432" t="s">
        <v>357</v>
      </c>
      <c r="G432" t="s">
        <v>17</v>
      </c>
      <c r="H432" t="s">
        <v>18</v>
      </c>
      <c r="I432">
        <v>1378866867</v>
      </c>
      <c r="J432">
        <v>1377570867</v>
      </c>
      <c r="K432" s="15">
        <f t="shared" si="36"/>
        <v>41528.107256944444</v>
      </c>
      <c r="L432" s="15">
        <f t="shared" si="37"/>
        <v>41513.107256944444</v>
      </c>
      <c r="M432" t="b">
        <v>0</v>
      </c>
      <c r="N432">
        <v>5</v>
      </c>
      <c r="O432" t="b">
        <v>0</v>
      </c>
      <c r="P432" t="s">
        <v>885</v>
      </c>
      <c r="Q432" s="7">
        <f t="shared" si="38"/>
        <v>2.4</v>
      </c>
      <c r="R432" s="9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906</v>
      </c>
      <c r="C433" s="3" t="s">
        <v>907</v>
      </c>
      <c r="D433">
        <v>3000</v>
      </c>
      <c r="E433">
        <v>415</v>
      </c>
      <c r="F433" t="s">
        <v>357</v>
      </c>
      <c r="G433" t="s">
        <v>24</v>
      </c>
      <c r="H433" t="s">
        <v>25</v>
      </c>
      <c r="I433">
        <v>1467752083</v>
      </c>
      <c r="J433">
        <v>1465160083</v>
      </c>
      <c r="K433" s="15">
        <f t="shared" si="36"/>
        <v>42556.871331018519</v>
      </c>
      <c r="L433" s="15">
        <f t="shared" si="37"/>
        <v>42526.871331018519</v>
      </c>
      <c r="M433" t="b">
        <v>0</v>
      </c>
      <c r="N433">
        <v>8</v>
      </c>
      <c r="O433" t="b">
        <v>0</v>
      </c>
      <c r="P433" t="s">
        <v>885</v>
      </c>
      <c r="Q433" s="7">
        <f t="shared" si="38"/>
        <v>13.833333333333334</v>
      </c>
      <c r="R433" s="9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908</v>
      </c>
      <c r="C434" s="3" t="s">
        <v>909</v>
      </c>
      <c r="D434">
        <v>6000</v>
      </c>
      <c r="E434">
        <v>570</v>
      </c>
      <c r="F434" t="s">
        <v>357</v>
      </c>
      <c r="G434" t="s">
        <v>17</v>
      </c>
      <c r="H434" t="s">
        <v>18</v>
      </c>
      <c r="I434">
        <v>1445448381</v>
      </c>
      <c r="J434">
        <v>1440264381</v>
      </c>
      <c r="K434" s="15">
        <f t="shared" si="36"/>
        <v>42298.726631944446</v>
      </c>
      <c r="L434" s="15">
        <f t="shared" si="37"/>
        <v>42238.726631944446</v>
      </c>
      <c r="M434" t="b">
        <v>0</v>
      </c>
      <c r="N434">
        <v>8</v>
      </c>
      <c r="O434" t="b">
        <v>0</v>
      </c>
      <c r="P434" t="s">
        <v>885</v>
      </c>
      <c r="Q434" s="7">
        <f t="shared" si="38"/>
        <v>9.5</v>
      </c>
      <c r="R434" s="9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910</v>
      </c>
      <c r="C435" s="3" t="s">
        <v>911</v>
      </c>
      <c r="D435">
        <v>3000</v>
      </c>
      <c r="E435">
        <v>0</v>
      </c>
      <c r="F435" t="s">
        <v>357</v>
      </c>
      <c r="G435" t="s">
        <v>17</v>
      </c>
      <c r="H435" t="s">
        <v>18</v>
      </c>
      <c r="I435">
        <v>1444576022</v>
      </c>
      <c r="J435">
        <v>1439392022</v>
      </c>
      <c r="K435" s="15">
        <f t="shared" si="36"/>
        <v>42288.629884259259</v>
      </c>
      <c r="L435" s="15">
        <f t="shared" si="37"/>
        <v>42228.629884259259</v>
      </c>
      <c r="M435" t="b">
        <v>0</v>
      </c>
      <c r="N435">
        <v>0</v>
      </c>
      <c r="O435" t="b">
        <v>0</v>
      </c>
      <c r="P435" t="s">
        <v>885</v>
      </c>
      <c r="Q435" s="7">
        <f t="shared" si="38"/>
        <v>0</v>
      </c>
      <c r="R435" s="9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912</v>
      </c>
      <c r="C436" s="3" t="s">
        <v>913</v>
      </c>
      <c r="D436">
        <v>2500</v>
      </c>
      <c r="E436">
        <v>125</v>
      </c>
      <c r="F436" t="s">
        <v>357</v>
      </c>
      <c r="G436" t="s">
        <v>17</v>
      </c>
      <c r="H436" t="s">
        <v>18</v>
      </c>
      <c r="I436">
        <v>1385931702</v>
      </c>
      <c r="J436">
        <v>1383076902</v>
      </c>
      <c r="K436" s="15">
        <f t="shared" si="36"/>
        <v>41609.876180555555</v>
      </c>
      <c r="L436" s="15">
        <f t="shared" si="37"/>
        <v>41576.834513888891</v>
      </c>
      <c r="M436" t="b">
        <v>0</v>
      </c>
      <c r="N436">
        <v>2</v>
      </c>
      <c r="O436" t="b">
        <v>0</v>
      </c>
      <c r="P436" t="s">
        <v>885</v>
      </c>
      <c r="Q436" s="7">
        <f t="shared" si="38"/>
        <v>5</v>
      </c>
      <c r="R436" s="9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914</v>
      </c>
      <c r="C437" s="3" t="s">
        <v>915</v>
      </c>
      <c r="D437">
        <v>110000</v>
      </c>
      <c r="E437">
        <v>3</v>
      </c>
      <c r="F437" t="s">
        <v>357</v>
      </c>
      <c r="G437" t="s">
        <v>17</v>
      </c>
      <c r="H437" t="s">
        <v>18</v>
      </c>
      <c r="I437">
        <v>1379094980</v>
      </c>
      <c r="J437">
        <v>1376502980</v>
      </c>
      <c r="K437" s="15">
        <f t="shared" si="36"/>
        <v>41530.747453703705</v>
      </c>
      <c r="L437" s="15">
        <f t="shared" si="37"/>
        <v>41500.747453703705</v>
      </c>
      <c r="M437" t="b">
        <v>0</v>
      </c>
      <c r="N437">
        <v>3</v>
      </c>
      <c r="O437" t="b">
        <v>0</v>
      </c>
      <c r="P437" t="s">
        <v>885</v>
      </c>
      <c r="Q437" s="7">
        <f t="shared" si="38"/>
        <v>2.7272727272727275E-3</v>
      </c>
      <c r="R437" s="9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916</v>
      </c>
      <c r="C438" s="3" t="s">
        <v>917</v>
      </c>
      <c r="D438">
        <v>1000</v>
      </c>
      <c r="E438">
        <v>0</v>
      </c>
      <c r="F438" t="s">
        <v>357</v>
      </c>
      <c r="G438" t="s">
        <v>17</v>
      </c>
      <c r="H438" t="s">
        <v>18</v>
      </c>
      <c r="I438">
        <v>1375260113</v>
      </c>
      <c r="J438">
        <v>1372668113</v>
      </c>
      <c r="K438" s="15">
        <f t="shared" si="36"/>
        <v>41486.36241898148</v>
      </c>
      <c r="L438" s="15">
        <f t="shared" si="37"/>
        <v>41456.36241898148</v>
      </c>
      <c r="M438" t="b">
        <v>0</v>
      </c>
      <c r="N438">
        <v>0</v>
      </c>
      <c r="O438" t="b">
        <v>0</v>
      </c>
      <c r="P438" t="s">
        <v>885</v>
      </c>
      <c r="Q438" s="7">
        <f t="shared" si="38"/>
        <v>0</v>
      </c>
      <c r="R438" s="9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918</v>
      </c>
      <c r="C439" s="3" t="s">
        <v>919</v>
      </c>
      <c r="D439">
        <v>7000</v>
      </c>
      <c r="E439">
        <v>0</v>
      </c>
      <c r="F439" t="s">
        <v>357</v>
      </c>
      <c r="G439" t="s">
        <v>159</v>
      </c>
      <c r="H439" t="s">
        <v>160</v>
      </c>
      <c r="I439">
        <v>1475912326</v>
      </c>
      <c r="J439">
        <v>1470728326</v>
      </c>
      <c r="K439" s="15">
        <f t="shared" si="36"/>
        <v>42651.31858796296</v>
      </c>
      <c r="L439" s="15">
        <f t="shared" si="37"/>
        <v>42591.31858796296</v>
      </c>
      <c r="M439" t="b">
        <v>0</v>
      </c>
      <c r="N439">
        <v>0</v>
      </c>
      <c r="O439" t="b">
        <v>0</v>
      </c>
      <c r="P439" t="s">
        <v>885</v>
      </c>
      <c r="Q439" s="7">
        <f t="shared" si="38"/>
        <v>0</v>
      </c>
      <c r="R439" s="9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920</v>
      </c>
      <c r="C440" s="3" t="s">
        <v>921</v>
      </c>
      <c r="D440">
        <v>20000</v>
      </c>
      <c r="E440">
        <v>1876</v>
      </c>
      <c r="F440" t="s">
        <v>357</v>
      </c>
      <c r="G440" t="s">
        <v>17</v>
      </c>
      <c r="H440" t="s">
        <v>18</v>
      </c>
      <c r="I440">
        <v>1447830958</v>
      </c>
      <c r="J440">
        <v>1445235358</v>
      </c>
      <c r="K440" s="15">
        <f t="shared" si="36"/>
        <v>42326.302754629629</v>
      </c>
      <c r="L440" s="15">
        <f t="shared" si="37"/>
        <v>42296.261087962965</v>
      </c>
      <c r="M440" t="b">
        <v>0</v>
      </c>
      <c r="N440">
        <v>11</v>
      </c>
      <c r="O440" t="b">
        <v>0</v>
      </c>
      <c r="P440" t="s">
        <v>885</v>
      </c>
      <c r="Q440" s="7">
        <f t="shared" si="38"/>
        <v>9.379999999999999</v>
      </c>
      <c r="R440" s="9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922</v>
      </c>
      <c r="C441" s="3" t="s">
        <v>923</v>
      </c>
      <c r="D441">
        <v>450</v>
      </c>
      <c r="E441">
        <v>0</v>
      </c>
      <c r="F441" t="s">
        <v>357</v>
      </c>
      <c r="G441" t="s">
        <v>17</v>
      </c>
      <c r="H441" t="s">
        <v>18</v>
      </c>
      <c r="I441">
        <v>1413569818</v>
      </c>
      <c r="J441">
        <v>1412705818</v>
      </c>
      <c r="K441" s="15">
        <f t="shared" si="36"/>
        <v>41929.761782407411</v>
      </c>
      <c r="L441" s="15">
        <f t="shared" si="37"/>
        <v>41919.761782407411</v>
      </c>
      <c r="M441" t="b">
        <v>0</v>
      </c>
      <c r="N441">
        <v>0</v>
      </c>
      <c r="O441" t="b">
        <v>0</v>
      </c>
      <c r="P441" t="s">
        <v>885</v>
      </c>
      <c r="Q441" s="7">
        <f t="shared" si="38"/>
        <v>0</v>
      </c>
      <c r="R441" s="9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924</v>
      </c>
      <c r="C442" s="3" t="s">
        <v>925</v>
      </c>
      <c r="D442">
        <v>5000</v>
      </c>
      <c r="E442">
        <v>5</v>
      </c>
      <c r="F442" t="s">
        <v>357</v>
      </c>
      <c r="G442" t="s">
        <v>17</v>
      </c>
      <c r="H442" t="s">
        <v>18</v>
      </c>
      <c r="I442">
        <v>1458859153</v>
      </c>
      <c r="J442">
        <v>1456270753</v>
      </c>
      <c r="K442" s="15">
        <f t="shared" si="36"/>
        <v>42453.943900462968</v>
      </c>
      <c r="L442" s="15">
        <f t="shared" si="37"/>
        <v>42423.985567129625</v>
      </c>
      <c r="M442" t="b">
        <v>0</v>
      </c>
      <c r="N442">
        <v>1</v>
      </c>
      <c r="O442" t="b">
        <v>0</v>
      </c>
      <c r="P442" t="s">
        <v>885</v>
      </c>
      <c r="Q442" s="7">
        <f t="shared" si="38"/>
        <v>0.1</v>
      </c>
      <c r="R442" s="9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926</v>
      </c>
      <c r="C443" s="3" t="s">
        <v>927</v>
      </c>
      <c r="D443">
        <v>400</v>
      </c>
      <c r="E443">
        <v>0</v>
      </c>
      <c r="F443" t="s">
        <v>357</v>
      </c>
      <c r="G443" t="s">
        <v>24</v>
      </c>
      <c r="H443" t="s">
        <v>25</v>
      </c>
      <c r="I443">
        <v>1383418996</v>
      </c>
      <c r="J443">
        <v>1380826996</v>
      </c>
      <c r="K443" s="15">
        <f t="shared" si="36"/>
        <v>41580.793935185182</v>
      </c>
      <c r="L443" s="15">
        <f t="shared" si="37"/>
        <v>41550.793935185182</v>
      </c>
      <c r="M443" t="b">
        <v>0</v>
      </c>
      <c r="N443">
        <v>0</v>
      </c>
      <c r="O443" t="b">
        <v>0</v>
      </c>
      <c r="P443" t="s">
        <v>885</v>
      </c>
      <c r="Q443" s="7">
        <f t="shared" si="38"/>
        <v>0</v>
      </c>
      <c r="R443" s="9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928</v>
      </c>
      <c r="C444" s="3" t="s">
        <v>929</v>
      </c>
      <c r="D444">
        <v>17000</v>
      </c>
      <c r="E444">
        <v>6691</v>
      </c>
      <c r="F444" t="s">
        <v>357</v>
      </c>
      <c r="G444" t="s">
        <v>17</v>
      </c>
      <c r="H444" t="s">
        <v>18</v>
      </c>
      <c r="I444">
        <v>1424380783</v>
      </c>
      <c r="J444">
        <v>1421788783</v>
      </c>
      <c r="K444" s="15">
        <f t="shared" si="36"/>
        <v>42054.888692129629</v>
      </c>
      <c r="L444" s="15">
        <f t="shared" si="37"/>
        <v>42024.888692129629</v>
      </c>
      <c r="M444" t="b">
        <v>0</v>
      </c>
      <c r="N444">
        <v>17</v>
      </c>
      <c r="O444" t="b">
        <v>0</v>
      </c>
      <c r="P444" t="s">
        <v>885</v>
      </c>
      <c r="Q444" s="7">
        <f t="shared" si="38"/>
        <v>39.358823529411765</v>
      </c>
      <c r="R444" s="9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930</v>
      </c>
      <c r="C445" s="3" t="s">
        <v>931</v>
      </c>
      <c r="D445">
        <v>10000</v>
      </c>
      <c r="E445">
        <v>10</v>
      </c>
      <c r="F445" t="s">
        <v>357</v>
      </c>
      <c r="G445" t="s">
        <v>159</v>
      </c>
      <c r="H445" t="s">
        <v>160</v>
      </c>
      <c r="I445">
        <v>1391991701</v>
      </c>
      <c r="J445">
        <v>1389399701</v>
      </c>
      <c r="K445" s="15">
        <f t="shared" si="36"/>
        <v>41680.015057870369</v>
      </c>
      <c r="L445" s="15">
        <f t="shared" si="37"/>
        <v>41650.015057870369</v>
      </c>
      <c r="M445" t="b">
        <v>0</v>
      </c>
      <c r="N445">
        <v>2</v>
      </c>
      <c r="O445" t="b">
        <v>0</v>
      </c>
      <c r="P445" t="s">
        <v>885</v>
      </c>
      <c r="Q445" s="7">
        <f t="shared" si="38"/>
        <v>0.1</v>
      </c>
      <c r="R445" s="9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932</v>
      </c>
      <c r="C446" s="3" t="s">
        <v>933</v>
      </c>
      <c r="D446">
        <v>1000</v>
      </c>
      <c r="E446">
        <v>50</v>
      </c>
      <c r="F446" t="s">
        <v>357</v>
      </c>
      <c r="G446" t="s">
        <v>17</v>
      </c>
      <c r="H446" t="s">
        <v>18</v>
      </c>
      <c r="I446">
        <v>1329342361</v>
      </c>
      <c r="J446">
        <v>1324158361</v>
      </c>
      <c r="K446" s="15">
        <f t="shared" si="36"/>
        <v>40954.906956018516</v>
      </c>
      <c r="L446" s="15">
        <f t="shared" si="37"/>
        <v>40894.906956018516</v>
      </c>
      <c r="M446" t="b">
        <v>0</v>
      </c>
      <c r="N446">
        <v>1</v>
      </c>
      <c r="O446" t="b">
        <v>0</v>
      </c>
      <c r="P446" t="s">
        <v>885</v>
      </c>
      <c r="Q446" s="7">
        <f t="shared" si="38"/>
        <v>5</v>
      </c>
      <c r="R446" s="9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934</v>
      </c>
      <c r="C447" s="3" t="s">
        <v>935</v>
      </c>
      <c r="D447">
        <v>60000</v>
      </c>
      <c r="E447">
        <v>2</v>
      </c>
      <c r="F447" t="s">
        <v>357</v>
      </c>
      <c r="G447" t="s">
        <v>17</v>
      </c>
      <c r="H447" t="s">
        <v>18</v>
      </c>
      <c r="I447">
        <v>1432195375</v>
      </c>
      <c r="J447">
        <v>1430899375</v>
      </c>
      <c r="K447" s="15">
        <f t="shared" si="36"/>
        <v>42145.335358796292</v>
      </c>
      <c r="L447" s="15">
        <f t="shared" si="37"/>
        <v>42130.335358796292</v>
      </c>
      <c r="M447" t="b">
        <v>0</v>
      </c>
      <c r="N447">
        <v>2</v>
      </c>
      <c r="O447" t="b">
        <v>0</v>
      </c>
      <c r="P447" t="s">
        <v>885</v>
      </c>
      <c r="Q447" s="7">
        <f t="shared" si="38"/>
        <v>3.3333333333333335E-3</v>
      </c>
      <c r="R447" s="9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936</v>
      </c>
      <c r="C448" s="3" t="s">
        <v>937</v>
      </c>
      <c r="D448">
        <v>10500</v>
      </c>
      <c r="E448">
        <v>766</v>
      </c>
      <c r="F448" t="s">
        <v>357</v>
      </c>
      <c r="G448" t="s">
        <v>17</v>
      </c>
      <c r="H448" t="s">
        <v>18</v>
      </c>
      <c r="I448">
        <v>1425434420</v>
      </c>
      <c r="J448">
        <v>1422842420</v>
      </c>
      <c r="K448" s="15">
        <f t="shared" si="36"/>
        <v>42067.083564814813</v>
      </c>
      <c r="L448" s="15">
        <f t="shared" si="37"/>
        <v>42037.083564814813</v>
      </c>
      <c r="M448" t="b">
        <v>0</v>
      </c>
      <c r="N448">
        <v>16</v>
      </c>
      <c r="O448" t="b">
        <v>0</v>
      </c>
      <c r="P448" t="s">
        <v>885</v>
      </c>
      <c r="Q448" s="7">
        <f t="shared" si="38"/>
        <v>7.2952380952380951</v>
      </c>
      <c r="R448" s="9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938</v>
      </c>
      <c r="C449" s="3" t="s">
        <v>939</v>
      </c>
      <c r="D449">
        <v>30000</v>
      </c>
      <c r="E449">
        <v>5</v>
      </c>
      <c r="F449" t="s">
        <v>357</v>
      </c>
      <c r="G449" t="s">
        <v>24</v>
      </c>
      <c r="H449" t="s">
        <v>25</v>
      </c>
      <c r="I449">
        <v>1364041163</v>
      </c>
      <c r="J449">
        <v>1361884763</v>
      </c>
      <c r="K449" s="15">
        <f t="shared" si="36"/>
        <v>41356.513460648144</v>
      </c>
      <c r="L449" s="15">
        <f t="shared" si="37"/>
        <v>41331.555127314816</v>
      </c>
      <c r="M449" t="b">
        <v>0</v>
      </c>
      <c r="N449">
        <v>1</v>
      </c>
      <c r="O449" t="b">
        <v>0</v>
      </c>
      <c r="P449" t="s">
        <v>885</v>
      </c>
      <c r="Q449" s="7">
        <f t="shared" si="38"/>
        <v>1.6666666666666666E-2</v>
      </c>
      <c r="R449" s="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940</v>
      </c>
      <c r="C450" s="3" t="s">
        <v>941</v>
      </c>
      <c r="D450">
        <v>2500</v>
      </c>
      <c r="E450">
        <v>82.01</v>
      </c>
      <c r="F450" t="s">
        <v>357</v>
      </c>
      <c r="G450" t="s">
        <v>17</v>
      </c>
      <c r="H450" t="s">
        <v>18</v>
      </c>
      <c r="I450">
        <v>1400091095</v>
      </c>
      <c r="J450">
        <v>1398363095</v>
      </c>
      <c r="K450" s="15">
        <f t="shared" si="36"/>
        <v>41773.758043981477</v>
      </c>
      <c r="L450" s="15">
        <f t="shared" si="37"/>
        <v>41753.758043981477</v>
      </c>
      <c r="M450" t="b">
        <v>0</v>
      </c>
      <c r="N450">
        <v>4</v>
      </c>
      <c r="O450" t="b">
        <v>0</v>
      </c>
      <c r="P450" t="s">
        <v>885</v>
      </c>
      <c r="Q450" s="7">
        <f t="shared" si="38"/>
        <v>3.2804000000000002</v>
      </c>
      <c r="R450" s="9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942</v>
      </c>
      <c r="C451" s="3" t="s">
        <v>943</v>
      </c>
      <c r="D451">
        <v>2000</v>
      </c>
      <c r="E451">
        <v>45</v>
      </c>
      <c r="F451" t="s">
        <v>357</v>
      </c>
      <c r="G451" t="s">
        <v>24</v>
      </c>
      <c r="H451" t="s">
        <v>25</v>
      </c>
      <c r="I451">
        <v>1382017085</v>
      </c>
      <c r="J451">
        <v>1379425085</v>
      </c>
      <c r="K451" s="15">
        <f t="shared" ref="K451:K514" si="42">(I451/86400)+DATE(1970,1,1)</f>
        <v>41564.568113425928</v>
      </c>
      <c r="L451" s="15">
        <f t="shared" ref="L451:L514" si="43">(J451/86400)+DATE(1970,1,1)</f>
        <v>41534.568113425928</v>
      </c>
      <c r="M451" t="b">
        <v>0</v>
      </c>
      <c r="N451">
        <v>5</v>
      </c>
      <c r="O451" t="b">
        <v>0</v>
      </c>
      <c r="P451" t="s">
        <v>885</v>
      </c>
      <c r="Q451" s="7">
        <f t="shared" ref="Q451:Q514" si="44">(E451/D451)*100</f>
        <v>2.25</v>
      </c>
      <c r="R451" s="9">
        <f t="shared" ref="R451:R514" si="45">E451/N451</f>
        <v>9</v>
      </c>
      <c r="S451" t="str">
        <f t="shared" ref="S451:S514" si="46">LEFT(P451,FIND("/",P451)-1)</f>
        <v>film &amp; video</v>
      </c>
      <c r="T451" t="str">
        <f t="shared" ref="T451:T514" si="47">REPLACE(P451,1,FIND("/",P451),"")</f>
        <v>animation</v>
      </c>
    </row>
    <row r="452" spans="1:20" ht="48" x14ac:dyDescent="0.2">
      <c r="A452">
        <v>450</v>
      </c>
      <c r="B452" s="3" t="s">
        <v>944</v>
      </c>
      <c r="C452" s="3" t="s">
        <v>945</v>
      </c>
      <c r="D452">
        <v>50000</v>
      </c>
      <c r="E452">
        <v>396</v>
      </c>
      <c r="F452" t="s">
        <v>357</v>
      </c>
      <c r="G452" t="s">
        <v>17</v>
      </c>
      <c r="H452" t="s">
        <v>18</v>
      </c>
      <c r="I452">
        <v>1392417800</v>
      </c>
      <c r="J452">
        <v>1389825800</v>
      </c>
      <c r="K452" s="15">
        <f t="shared" si="42"/>
        <v>41684.946759259255</v>
      </c>
      <c r="L452" s="15">
        <f t="shared" si="43"/>
        <v>41654.946759259255</v>
      </c>
      <c r="M452" t="b">
        <v>0</v>
      </c>
      <c r="N452">
        <v>7</v>
      </c>
      <c r="O452" t="b">
        <v>0</v>
      </c>
      <c r="P452" t="s">
        <v>885</v>
      </c>
      <c r="Q452" s="7">
        <f t="shared" si="44"/>
        <v>0.79200000000000004</v>
      </c>
      <c r="R452" s="9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946</v>
      </c>
      <c r="C453" s="3" t="s">
        <v>947</v>
      </c>
      <c r="D453">
        <v>20000</v>
      </c>
      <c r="E453">
        <v>0</v>
      </c>
      <c r="F453" t="s">
        <v>357</v>
      </c>
      <c r="G453" t="s">
        <v>17</v>
      </c>
      <c r="H453" t="s">
        <v>18</v>
      </c>
      <c r="I453">
        <v>1390669791</v>
      </c>
      <c r="J453">
        <v>1388077791</v>
      </c>
      <c r="K453" s="15">
        <f t="shared" si="42"/>
        <v>41664.715173611112</v>
      </c>
      <c r="L453" s="15">
        <f t="shared" si="43"/>
        <v>41634.715173611112</v>
      </c>
      <c r="M453" t="b">
        <v>0</v>
      </c>
      <c r="N453">
        <v>0</v>
      </c>
      <c r="O453" t="b">
        <v>0</v>
      </c>
      <c r="P453" t="s">
        <v>885</v>
      </c>
      <c r="Q453" s="7">
        <f t="shared" si="44"/>
        <v>0</v>
      </c>
      <c r="R453" s="9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948</v>
      </c>
      <c r="C454" s="3" t="s">
        <v>949</v>
      </c>
      <c r="D454">
        <v>750</v>
      </c>
      <c r="E454">
        <v>480</v>
      </c>
      <c r="F454" t="s">
        <v>357</v>
      </c>
      <c r="G454" t="s">
        <v>17</v>
      </c>
      <c r="H454" t="s">
        <v>18</v>
      </c>
      <c r="I454">
        <v>1431536015</v>
      </c>
      <c r="J454">
        <v>1428944015</v>
      </c>
      <c r="K454" s="15">
        <f t="shared" si="42"/>
        <v>42137.703877314816</v>
      </c>
      <c r="L454" s="15">
        <f t="shared" si="43"/>
        <v>42107.703877314816</v>
      </c>
      <c r="M454" t="b">
        <v>0</v>
      </c>
      <c r="N454">
        <v>12</v>
      </c>
      <c r="O454" t="b">
        <v>0</v>
      </c>
      <c r="P454" t="s">
        <v>885</v>
      </c>
      <c r="Q454" s="7">
        <f t="shared" si="44"/>
        <v>64</v>
      </c>
      <c r="R454" s="9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950</v>
      </c>
      <c r="C455" s="3" t="s">
        <v>951</v>
      </c>
      <c r="D455">
        <v>94875</v>
      </c>
      <c r="E455">
        <v>26</v>
      </c>
      <c r="F455" t="s">
        <v>357</v>
      </c>
      <c r="G455" t="s">
        <v>17</v>
      </c>
      <c r="H455" t="s">
        <v>18</v>
      </c>
      <c r="I455">
        <v>1424375279</v>
      </c>
      <c r="J455">
        <v>1422992879</v>
      </c>
      <c r="K455" s="15">
        <f t="shared" si="42"/>
        <v>42054.824988425928</v>
      </c>
      <c r="L455" s="15">
        <f t="shared" si="43"/>
        <v>42038.824988425928</v>
      </c>
      <c r="M455" t="b">
        <v>0</v>
      </c>
      <c r="N455">
        <v>2</v>
      </c>
      <c r="O455" t="b">
        <v>0</v>
      </c>
      <c r="P455" t="s">
        <v>885</v>
      </c>
      <c r="Q455" s="7">
        <f t="shared" si="44"/>
        <v>2.7404479578392621E-2</v>
      </c>
      <c r="R455" s="9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952</v>
      </c>
      <c r="C456" s="3" t="s">
        <v>953</v>
      </c>
      <c r="D456">
        <v>10000</v>
      </c>
      <c r="E456">
        <v>82</v>
      </c>
      <c r="F456" t="s">
        <v>357</v>
      </c>
      <c r="G456" t="s">
        <v>17</v>
      </c>
      <c r="H456" t="s">
        <v>18</v>
      </c>
      <c r="I456">
        <v>1417007640</v>
      </c>
      <c r="J456">
        <v>1414343571</v>
      </c>
      <c r="K456" s="15">
        <f t="shared" si="42"/>
        <v>41969.551388888889</v>
      </c>
      <c r="L456" s="15">
        <f t="shared" si="43"/>
        <v>41938.717256944445</v>
      </c>
      <c r="M456" t="b">
        <v>0</v>
      </c>
      <c r="N456">
        <v>5</v>
      </c>
      <c r="O456" t="b">
        <v>0</v>
      </c>
      <c r="P456" t="s">
        <v>885</v>
      </c>
      <c r="Q456" s="7">
        <f t="shared" si="44"/>
        <v>0.82000000000000006</v>
      </c>
      <c r="R456" s="9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954</v>
      </c>
      <c r="C457" s="3" t="s">
        <v>955</v>
      </c>
      <c r="D457">
        <v>65000</v>
      </c>
      <c r="E457">
        <v>45</v>
      </c>
      <c r="F457" t="s">
        <v>357</v>
      </c>
      <c r="G457" t="s">
        <v>17</v>
      </c>
      <c r="H457" t="s">
        <v>18</v>
      </c>
      <c r="I457">
        <v>1334622660</v>
      </c>
      <c r="J457">
        <v>1330733022</v>
      </c>
      <c r="K457" s="15">
        <f t="shared" si="42"/>
        <v>41016.021527777775</v>
      </c>
      <c r="L457" s="15">
        <f t="shared" si="43"/>
        <v>40971.002569444448</v>
      </c>
      <c r="M457" t="b">
        <v>0</v>
      </c>
      <c r="N457">
        <v>2</v>
      </c>
      <c r="O457" t="b">
        <v>0</v>
      </c>
      <c r="P457" t="s">
        <v>885</v>
      </c>
      <c r="Q457" s="7">
        <f t="shared" si="44"/>
        <v>6.9230769230769221E-2</v>
      </c>
      <c r="R457" s="9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956</v>
      </c>
      <c r="C458" s="3" t="s">
        <v>957</v>
      </c>
      <c r="D458">
        <v>8888</v>
      </c>
      <c r="E458">
        <v>61</v>
      </c>
      <c r="F458" t="s">
        <v>357</v>
      </c>
      <c r="G458" t="s">
        <v>17</v>
      </c>
      <c r="H458" t="s">
        <v>18</v>
      </c>
      <c r="I458">
        <v>1382414340</v>
      </c>
      <c r="J458">
        <v>1380559201</v>
      </c>
      <c r="K458" s="15">
        <f t="shared" si="42"/>
        <v>41569.165972222225</v>
      </c>
      <c r="L458" s="15">
        <f t="shared" si="43"/>
        <v>41547.694456018522</v>
      </c>
      <c r="M458" t="b">
        <v>0</v>
      </c>
      <c r="N458">
        <v>3</v>
      </c>
      <c r="O458" t="b">
        <v>0</v>
      </c>
      <c r="P458" t="s">
        <v>885</v>
      </c>
      <c r="Q458" s="7">
        <f t="shared" si="44"/>
        <v>0.68631863186318631</v>
      </c>
      <c r="R458" s="9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958</v>
      </c>
      <c r="C459" s="3" t="s">
        <v>959</v>
      </c>
      <c r="D459">
        <v>20000</v>
      </c>
      <c r="E459">
        <v>0</v>
      </c>
      <c r="F459" t="s">
        <v>357</v>
      </c>
      <c r="G459" t="s">
        <v>159</v>
      </c>
      <c r="H459" t="s">
        <v>160</v>
      </c>
      <c r="I459">
        <v>1408213512</v>
      </c>
      <c r="J459">
        <v>1405621512</v>
      </c>
      <c r="K459" s="15">
        <f t="shared" si="42"/>
        <v>41867.767500000002</v>
      </c>
      <c r="L459" s="15">
        <f t="shared" si="43"/>
        <v>41837.767500000002</v>
      </c>
      <c r="M459" t="b">
        <v>0</v>
      </c>
      <c r="N459">
        <v>0</v>
      </c>
      <c r="O459" t="b">
        <v>0</v>
      </c>
      <c r="P459" t="s">
        <v>885</v>
      </c>
      <c r="Q459" s="7">
        <f t="shared" si="44"/>
        <v>0</v>
      </c>
      <c r="R459" s="9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960</v>
      </c>
      <c r="C460" s="3" t="s">
        <v>961</v>
      </c>
      <c r="D460">
        <v>10000</v>
      </c>
      <c r="E460">
        <v>821</v>
      </c>
      <c r="F460" t="s">
        <v>357</v>
      </c>
      <c r="G460" t="s">
        <v>24</v>
      </c>
      <c r="H460" t="s">
        <v>25</v>
      </c>
      <c r="I460">
        <v>1368550060</v>
      </c>
      <c r="J460">
        <v>1365958060</v>
      </c>
      <c r="K460" s="15">
        <f t="shared" si="42"/>
        <v>41408.69976851852</v>
      </c>
      <c r="L460" s="15">
        <f t="shared" si="43"/>
        <v>41378.69976851852</v>
      </c>
      <c r="M460" t="b">
        <v>0</v>
      </c>
      <c r="N460">
        <v>49</v>
      </c>
      <c r="O460" t="b">
        <v>0</v>
      </c>
      <c r="P460" t="s">
        <v>885</v>
      </c>
      <c r="Q460" s="7">
        <f t="shared" si="44"/>
        <v>8.2100000000000009</v>
      </c>
      <c r="R460" s="9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962</v>
      </c>
      <c r="C461" s="3" t="s">
        <v>963</v>
      </c>
      <c r="D461">
        <v>39000</v>
      </c>
      <c r="E461">
        <v>25</v>
      </c>
      <c r="F461" t="s">
        <v>357</v>
      </c>
      <c r="G461" t="s">
        <v>17</v>
      </c>
      <c r="H461" t="s">
        <v>18</v>
      </c>
      <c r="I461">
        <v>1321201327</v>
      </c>
      <c r="J461">
        <v>1316013727</v>
      </c>
      <c r="K461" s="15">
        <f t="shared" si="42"/>
        <v>40860.682025462964</v>
      </c>
      <c r="L461" s="15">
        <f t="shared" si="43"/>
        <v>40800.6403587963</v>
      </c>
      <c r="M461" t="b">
        <v>0</v>
      </c>
      <c r="N461">
        <v>1</v>
      </c>
      <c r="O461" t="b">
        <v>0</v>
      </c>
      <c r="P461" t="s">
        <v>885</v>
      </c>
      <c r="Q461" s="7">
        <f t="shared" si="44"/>
        <v>6.4102564102564097E-2</v>
      </c>
      <c r="R461" s="9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964</v>
      </c>
      <c r="C462" s="3" t="s">
        <v>965</v>
      </c>
      <c r="D462">
        <v>8500</v>
      </c>
      <c r="E462">
        <v>25</v>
      </c>
      <c r="F462" t="s">
        <v>357</v>
      </c>
      <c r="G462" t="s">
        <v>17</v>
      </c>
      <c r="H462" t="s">
        <v>18</v>
      </c>
      <c r="I462">
        <v>1401595200</v>
      </c>
      <c r="J462">
        <v>1398862875</v>
      </c>
      <c r="K462" s="15">
        <f t="shared" si="42"/>
        <v>41791.166666666664</v>
      </c>
      <c r="L462" s="15">
        <f t="shared" si="43"/>
        <v>41759.542534722219</v>
      </c>
      <c r="M462" t="b">
        <v>0</v>
      </c>
      <c r="N462">
        <v>2</v>
      </c>
      <c r="O462" t="b">
        <v>0</v>
      </c>
      <c r="P462" t="s">
        <v>885</v>
      </c>
      <c r="Q462" s="7">
        <f t="shared" si="44"/>
        <v>0.29411764705882354</v>
      </c>
      <c r="R462" s="9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966</v>
      </c>
      <c r="C463" s="3" t="s">
        <v>967</v>
      </c>
      <c r="D463">
        <v>550</v>
      </c>
      <c r="E463">
        <v>0</v>
      </c>
      <c r="F463" t="s">
        <v>357</v>
      </c>
      <c r="G463" t="s">
        <v>24</v>
      </c>
      <c r="H463" t="s">
        <v>25</v>
      </c>
      <c r="I463">
        <v>1370204367</v>
      </c>
      <c r="J463">
        <v>1368476367</v>
      </c>
      <c r="K463" s="15">
        <f t="shared" si="42"/>
        <v>41427.84684027778</v>
      </c>
      <c r="L463" s="15">
        <f t="shared" si="43"/>
        <v>41407.84684027778</v>
      </c>
      <c r="M463" t="b">
        <v>0</v>
      </c>
      <c r="N463">
        <v>0</v>
      </c>
      <c r="O463" t="b">
        <v>0</v>
      </c>
      <c r="P463" t="s">
        <v>885</v>
      </c>
      <c r="Q463" s="7">
        <f t="shared" si="44"/>
        <v>0</v>
      </c>
      <c r="R463" s="9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968</v>
      </c>
      <c r="C464" s="3" t="s">
        <v>969</v>
      </c>
      <c r="D464">
        <v>100000</v>
      </c>
      <c r="E464">
        <v>0</v>
      </c>
      <c r="F464" t="s">
        <v>357</v>
      </c>
      <c r="G464" t="s">
        <v>17</v>
      </c>
      <c r="H464" t="s">
        <v>18</v>
      </c>
      <c r="I464">
        <v>1312945341</v>
      </c>
      <c r="J464">
        <v>1307761341</v>
      </c>
      <c r="K464" s="15">
        <f t="shared" si="42"/>
        <v>40765.12663194444</v>
      </c>
      <c r="L464" s="15">
        <f t="shared" si="43"/>
        <v>40705.12663194444</v>
      </c>
      <c r="M464" t="b">
        <v>0</v>
      </c>
      <c r="N464">
        <v>0</v>
      </c>
      <c r="O464" t="b">
        <v>0</v>
      </c>
      <c r="P464" t="s">
        <v>885</v>
      </c>
      <c r="Q464" s="7">
        <f t="shared" si="44"/>
        <v>0</v>
      </c>
      <c r="R464" s="9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970</v>
      </c>
      <c r="C465" s="3" t="s">
        <v>971</v>
      </c>
      <c r="D465">
        <v>55000</v>
      </c>
      <c r="E465">
        <v>1250</v>
      </c>
      <c r="F465" t="s">
        <v>357</v>
      </c>
      <c r="G465" t="s">
        <v>17</v>
      </c>
      <c r="H465" t="s">
        <v>18</v>
      </c>
      <c r="I465">
        <v>1316883753</v>
      </c>
      <c r="J465">
        <v>1311699753</v>
      </c>
      <c r="K465" s="15">
        <f t="shared" si="42"/>
        <v>40810.710104166668</v>
      </c>
      <c r="L465" s="15">
        <f t="shared" si="43"/>
        <v>40750.710104166668</v>
      </c>
      <c r="M465" t="b">
        <v>0</v>
      </c>
      <c r="N465">
        <v>11</v>
      </c>
      <c r="O465" t="b">
        <v>0</v>
      </c>
      <c r="P465" t="s">
        <v>885</v>
      </c>
      <c r="Q465" s="7">
        <f t="shared" si="44"/>
        <v>2.2727272727272729</v>
      </c>
      <c r="R465" s="9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972</v>
      </c>
      <c r="C466" s="3" t="s">
        <v>973</v>
      </c>
      <c r="D466">
        <v>1010</v>
      </c>
      <c r="E466">
        <v>1</v>
      </c>
      <c r="F466" t="s">
        <v>357</v>
      </c>
      <c r="G466" t="s">
        <v>502</v>
      </c>
      <c r="H466" t="s">
        <v>55</v>
      </c>
      <c r="I466">
        <v>1463602935</v>
      </c>
      <c r="J466">
        <v>1461874935</v>
      </c>
      <c r="K466" s="15">
        <f t="shared" si="42"/>
        <v>42508.84878472222</v>
      </c>
      <c r="L466" s="15">
        <f t="shared" si="43"/>
        <v>42488.84878472222</v>
      </c>
      <c r="M466" t="b">
        <v>0</v>
      </c>
      <c r="N466">
        <v>1</v>
      </c>
      <c r="O466" t="b">
        <v>0</v>
      </c>
      <c r="P466" t="s">
        <v>885</v>
      </c>
      <c r="Q466" s="7">
        <f t="shared" si="44"/>
        <v>9.9009900990099015E-2</v>
      </c>
      <c r="R466" s="9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974</v>
      </c>
      <c r="C467" s="3" t="s">
        <v>975</v>
      </c>
      <c r="D467">
        <v>512</v>
      </c>
      <c r="E467">
        <v>138</v>
      </c>
      <c r="F467" t="s">
        <v>357</v>
      </c>
      <c r="G467" t="s">
        <v>17</v>
      </c>
      <c r="H467" t="s">
        <v>18</v>
      </c>
      <c r="I467">
        <v>1403837574</v>
      </c>
      <c r="J467">
        <v>1402455174</v>
      </c>
      <c r="K467" s="15">
        <f t="shared" si="42"/>
        <v>41817.120069444441</v>
      </c>
      <c r="L467" s="15">
        <f t="shared" si="43"/>
        <v>41801.120069444441</v>
      </c>
      <c r="M467" t="b">
        <v>0</v>
      </c>
      <c r="N467">
        <v>8</v>
      </c>
      <c r="O467" t="b">
        <v>0</v>
      </c>
      <c r="P467" t="s">
        <v>885</v>
      </c>
      <c r="Q467" s="7">
        <f t="shared" si="44"/>
        <v>26.953125</v>
      </c>
      <c r="R467" s="9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976</v>
      </c>
      <c r="C468" s="3" t="s">
        <v>977</v>
      </c>
      <c r="D468">
        <v>10000</v>
      </c>
      <c r="E468">
        <v>76</v>
      </c>
      <c r="F468" t="s">
        <v>357</v>
      </c>
      <c r="G468" t="s">
        <v>17</v>
      </c>
      <c r="H468" t="s">
        <v>18</v>
      </c>
      <c r="I468">
        <v>1347057464</v>
      </c>
      <c r="J468">
        <v>1344465464</v>
      </c>
      <c r="K468" s="15">
        <f t="shared" si="42"/>
        <v>41159.942870370374</v>
      </c>
      <c r="L468" s="15">
        <f t="shared" si="43"/>
        <v>41129.942870370374</v>
      </c>
      <c r="M468" t="b">
        <v>0</v>
      </c>
      <c r="N468">
        <v>5</v>
      </c>
      <c r="O468" t="b">
        <v>0</v>
      </c>
      <c r="P468" t="s">
        <v>885</v>
      </c>
      <c r="Q468" s="7">
        <f t="shared" si="44"/>
        <v>0.76</v>
      </c>
      <c r="R468" s="9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978</v>
      </c>
      <c r="C469" s="3" t="s">
        <v>979</v>
      </c>
      <c r="D469">
        <v>20000</v>
      </c>
      <c r="E469">
        <v>4315</v>
      </c>
      <c r="F469" t="s">
        <v>357</v>
      </c>
      <c r="G469" t="s">
        <v>17</v>
      </c>
      <c r="H469" t="s">
        <v>18</v>
      </c>
      <c r="I469">
        <v>1348849134</v>
      </c>
      <c r="J469">
        <v>1344961134</v>
      </c>
      <c r="K469" s="15">
        <f t="shared" si="42"/>
        <v>41180.679791666669</v>
      </c>
      <c r="L469" s="15">
        <f t="shared" si="43"/>
        <v>41135.679791666669</v>
      </c>
      <c r="M469" t="b">
        <v>0</v>
      </c>
      <c r="N469">
        <v>39</v>
      </c>
      <c r="O469" t="b">
        <v>0</v>
      </c>
      <c r="P469" t="s">
        <v>885</v>
      </c>
      <c r="Q469" s="7">
        <f t="shared" si="44"/>
        <v>21.574999999999999</v>
      </c>
      <c r="R469" s="9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980</v>
      </c>
      <c r="C470" s="3" t="s">
        <v>981</v>
      </c>
      <c r="D470">
        <v>7500</v>
      </c>
      <c r="E470">
        <v>0</v>
      </c>
      <c r="F470" t="s">
        <v>357</v>
      </c>
      <c r="G470" t="s">
        <v>17</v>
      </c>
      <c r="H470" t="s">
        <v>18</v>
      </c>
      <c r="I470">
        <v>1341978665</v>
      </c>
      <c r="J470">
        <v>1336795283</v>
      </c>
      <c r="K470" s="15">
        <f t="shared" si="42"/>
        <v>41101.160474537035</v>
      </c>
      <c r="L470" s="15">
        <f t="shared" si="43"/>
        <v>41041.167627314819</v>
      </c>
      <c r="M470" t="b">
        <v>0</v>
      </c>
      <c r="N470">
        <v>0</v>
      </c>
      <c r="O470" t="b">
        <v>0</v>
      </c>
      <c r="P470" t="s">
        <v>885</v>
      </c>
      <c r="Q470" s="7">
        <f t="shared" si="44"/>
        <v>0</v>
      </c>
      <c r="R470" s="9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982</v>
      </c>
      <c r="C471" s="3" t="s">
        <v>983</v>
      </c>
      <c r="D471">
        <v>6000</v>
      </c>
      <c r="E471">
        <v>0</v>
      </c>
      <c r="F471" t="s">
        <v>357</v>
      </c>
      <c r="G471" t="s">
        <v>24</v>
      </c>
      <c r="H471" t="s">
        <v>25</v>
      </c>
      <c r="I471">
        <v>1409960724</v>
      </c>
      <c r="J471">
        <v>1404776724</v>
      </c>
      <c r="K471" s="15">
        <f t="shared" si="42"/>
        <v>41887.989861111113</v>
      </c>
      <c r="L471" s="15">
        <f t="shared" si="43"/>
        <v>41827.989861111113</v>
      </c>
      <c r="M471" t="b">
        <v>0</v>
      </c>
      <c r="N471">
        <v>0</v>
      </c>
      <c r="O471" t="b">
        <v>0</v>
      </c>
      <c r="P471" t="s">
        <v>885</v>
      </c>
      <c r="Q471" s="7">
        <f t="shared" si="44"/>
        <v>0</v>
      </c>
      <c r="R471" s="9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984</v>
      </c>
      <c r="C472" s="3" t="s">
        <v>985</v>
      </c>
      <c r="D472">
        <v>5000</v>
      </c>
      <c r="E472">
        <v>51</v>
      </c>
      <c r="F472" t="s">
        <v>357</v>
      </c>
      <c r="G472" t="s">
        <v>17</v>
      </c>
      <c r="H472" t="s">
        <v>18</v>
      </c>
      <c r="I472">
        <v>1389844800</v>
      </c>
      <c r="J472">
        <v>1385524889</v>
      </c>
      <c r="K472" s="15">
        <f t="shared" si="42"/>
        <v>41655.166666666664</v>
      </c>
      <c r="L472" s="15">
        <f t="shared" si="43"/>
        <v>41605.167696759258</v>
      </c>
      <c r="M472" t="b">
        <v>0</v>
      </c>
      <c r="N472">
        <v>2</v>
      </c>
      <c r="O472" t="b">
        <v>0</v>
      </c>
      <c r="P472" t="s">
        <v>885</v>
      </c>
      <c r="Q472" s="7">
        <f t="shared" si="44"/>
        <v>1.02</v>
      </c>
      <c r="R472" s="9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986</v>
      </c>
      <c r="C473" s="3" t="s">
        <v>987</v>
      </c>
      <c r="D473">
        <v>55000</v>
      </c>
      <c r="E473">
        <v>6541</v>
      </c>
      <c r="F473" t="s">
        <v>357</v>
      </c>
      <c r="G473" t="s">
        <v>17</v>
      </c>
      <c r="H473" t="s">
        <v>18</v>
      </c>
      <c r="I473">
        <v>1397924379</v>
      </c>
      <c r="J473">
        <v>1394039979</v>
      </c>
      <c r="K473" s="15">
        <f t="shared" si="42"/>
        <v>41748.680312500001</v>
      </c>
      <c r="L473" s="15">
        <f t="shared" si="43"/>
        <v>41703.721979166665</v>
      </c>
      <c r="M473" t="b">
        <v>0</v>
      </c>
      <c r="N473">
        <v>170</v>
      </c>
      <c r="O473" t="b">
        <v>0</v>
      </c>
      <c r="P473" t="s">
        <v>885</v>
      </c>
      <c r="Q473" s="7">
        <f t="shared" si="44"/>
        <v>11.892727272727273</v>
      </c>
      <c r="R473" s="9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988</v>
      </c>
      <c r="C474" s="3" t="s">
        <v>989</v>
      </c>
      <c r="D474">
        <v>800</v>
      </c>
      <c r="E474">
        <v>141</v>
      </c>
      <c r="F474" t="s">
        <v>357</v>
      </c>
      <c r="G474" t="s">
        <v>17</v>
      </c>
      <c r="H474" t="s">
        <v>18</v>
      </c>
      <c r="I474">
        <v>1408831718</v>
      </c>
      <c r="J474">
        <v>1406239718</v>
      </c>
      <c r="K474" s="15">
        <f t="shared" si="42"/>
        <v>41874.922662037039</v>
      </c>
      <c r="L474" s="15">
        <f t="shared" si="43"/>
        <v>41844.922662037039</v>
      </c>
      <c r="M474" t="b">
        <v>0</v>
      </c>
      <c r="N474">
        <v>5</v>
      </c>
      <c r="O474" t="b">
        <v>0</v>
      </c>
      <c r="P474" t="s">
        <v>885</v>
      </c>
      <c r="Q474" s="7">
        <f t="shared" si="44"/>
        <v>17.625</v>
      </c>
      <c r="R474" s="9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990</v>
      </c>
      <c r="C475" s="3" t="s">
        <v>991</v>
      </c>
      <c r="D475">
        <v>30000</v>
      </c>
      <c r="E475">
        <v>861</v>
      </c>
      <c r="F475" t="s">
        <v>357</v>
      </c>
      <c r="G475" t="s">
        <v>17</v>
      </c>
      <c r="H475" t="s">
        <v>18</v>
      </c>
      <c r="I475">
        <v>1410972319</v>
      </c>
      <c r="J475">
        <v>1408380319</v>
      </c>
      <c r="K475" s="15">
        <f t="shared" si="42"/>
        <v>41899.698136574072</v>
      </c>
      <c r="L475" s="15">
        <f t="shared" si="43"/>
        <v>41869.698136574072</v>
      </c>
      <c r="M475" t="b">
        <v>0</v>
      </c>
      <c r="N475">
        <v>14</v>
      </c>
      <c r="O475" t="b">
        <v>0</v>
      </c>
      <c r="P475" t="s">
        <v>885</v>
      </c>
      <c r="Q475" s="7">
        <f t="shared" si="44"/>
        <v>2.87</v>
      </c>
      <c r="R475" s="9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992</v>
      </c>
      <c r="C476" s="3" t="s">
        <v>993</v>
      </c>
      <c r="D476">
        <v>3300</v>
      </c>
      <c r="E476">
        <v>1</v>
      </c>
      <c r="F476" t="s">
        <v>357</v>
      </c>
      <c r="G476" t="s">
        <v>17</v>
      </c>
      <c r="H476" t="s">
        <v>18</v>
      </c>
      <c r="I476">
        <v>1487318029</v>
      </c>
      <c r="J476">
        <v>1484726029</v>
      </c>
      <c r="K476" s="15">
        <f t="shared" si="42"/>
        <v>42783.329039351855</v>
      </c>
      <c r="L476" s="15">
        <f t="shared" si="43"/>
        <v>42753.329039351855</v>
      </c>
      <c r="M476" t="b">
        <v>0</v>
      </c>
      <c r="N476">
        <v>1</v>
      </c>
      <c r="O476" t="b">
        <v>0</v>
      </c>
      <c r="P476" t="s">
        <v>885</v>
      </c>
      <c r="Q476" s="7">
        <f t="shared" si="44"/>
        <v>3.0303030303030304E-2</v>
      </c>
      <c r="R476" s="9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994</v>
      </c>
      <c r="C477" s="3" t="s">
        <v>995</v>
      </c>
      <c r="D477">
        <v>2000</v>
      </c>
      <c r="E477">
        <v>0</v>
      </c>
      <c r="F477" t="s">
        <v>357</v>
      </c>
      <c r="G477" t="s">
        <v>17</v>
      </c>
      <c r="H477" t="s">
        <v>18</v>
      </c>
      <c r="I477">
        <v>1430877843</v>
      </c>
      <c r="J477">
        <v>1428285843</v>
      </c>
      <c r="K477" s="15">
        <f t="shared" si="42"/>
        <v>42130.086145833338</v>
      </c>
      <c r="L477" s="15">
        <f t="shared" si="43"/>
        <v>42100.086145833338</v>
      </c>
      <c r="M477" t="b">
        <v>0</v>
      </c>
      <c r="N477">
        <v>0</v>
      </c>
      <c r="O477" t="b">
        <v>0</v>
      </c>
      <c r="P477" t="s">
        <v>885</v>
      </c>
      <c r="Q477" s="7">
        <f t="shared" si="44"/>
        <v>0</v>
      </c>
      <c r="R477" s="9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996</v>
      </c>
      <c r="C478" s="3" t="s">
        <v>997</v>
      </c>
      <c r="D478">
        <v>220000</v>
      </c>
      <c r="E478">
        <v>4906.59</v>
      </c>
      <c r="F478" t="s">
        <v>357</v>
      </c>
      <c r="G478" t="s">
        <v>17</v>
      </c>
      <c r="H478" t="s">
        <v>18</v>
      </c>
      <c r="I478">
        <v>1401767940</v>
      </c>
      <c r="J478">
        <v>1398727441</v>
      </c>
      <c r="K478" s="15">
        <f t="shared" si="42"/>
        <v>41793.165972222225</v>
      </c>
      <c r="L478" s="15">
        <f t="shared" si="43"/>
        <v>41757.975011574075</v>
      </c>
      <c r="M478" t="b">
        <v>0</v>
      </c>
      <c r="N478">
        <v>124</v>
      </c>
      <c r="O478" t="b">
        <v>0</v>
      </c>
      <c r="P478" t="s">
        <v>885</v>
      </c>
      <c r="Q478" s="7">
        <f t="shared" si="44"/>
        <v>2.230268181818182</v>
      </c>
      <c r="R478" s="9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998</v>
      </c>
      <c r="C479" s="3" t="s">
        <v>999</v>
      </c>
      <c r="D479">
        <v>1500</v>
      </c>
      <c r="E479">
        <v>0</v>
      </c>
      <c r="F479" t="s">
        <v>357</v>
      </c>
      <c r="G479" t="s">
        <v>17</v>
      </c>
      <c r="H479" t="s">
        <v>18</v>
      </c>
      <c r="I479">
        <v>1337371334</v>
      </c>
      <c r="J479">
        <v>1332187334</v>
      </c>
      <c r="K479" s="15">
        <f t="shared" si="42"/>
        <v>41047.83488425926</v>
      </c>
      <c r="L479" s="15">
        <f t="shared" si="43"/>
        <v>40987.83488425926</v>
      </c>
      <c r="M479" t="b">
        <v>0</v>
      </c>
      <c r="N479">
        <v>0</v>
      </c>
      <c r="O479" t="b">
        <v>0</v>
      </c>
      <c r="P479" t="s">
        <v>885</v>
      </c>
      <c r="Q479" s="7">
        <f t="shared" si="44"/>
        <v>0</v>
      </c>
      <c r="R479" s="9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1000</v>
      </c>
      <c r="C480" s="3" t="s">
        <v>1001</v>
      </c>
      <c r="D480">
        <v>10000</v>
      </c>
      <c r="E480">
        <v>0</v>
      </c>
      <c r="F480" t="s">
        <v>357</v>
      </c>
      <c r="G480" t="s">
        <v>17</v>
      </c>
      <c r="H480" t="s">
        <v>18</v>
      </c>
      <c r="I480">
        <v>1427921509</v>
      </c>
      <c r="J480">
        <v>1425333109</v>
      </c>
      <c r="K480" s="15">
        <f t="shared" si="42"/>
        <v>42095.869317129633</v>
      </c>
      <c r="L480" s="15">
        <f t="shared" si="43"/>
        <v>42065.910983796297</v>
      </c>
      <c r="M480" t="b">
        <v>0</v>
      </c>
      <c r="N480">
        <v>0</v>
      </c>
      <c r="O480" t="b">
        <v>0</v>
      </c>
      <c r="P480" t="s">
        <v>885</v>
      </c>
      <c r="Q480" s="7">
        <f t="shared" si="44"/>
        <v>0</v>
      </c>
      <c r="R480" s="9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1002</v>
      </c>
      <c r="C481" s="3" t="s">
        <v>1003</v>
      </c>
      <c r="D481">
        <v>15000</v>
      </c>
      <c r="E481">
        <v>4884</v>
      </c>
      <c r="F481" t="s">
        <v>357</v>
      </c>
      <c r="G481" t="s">
        <v>17</v>
      </c>
      <c r="H481" t="s">
        <v>18</v>
      </c>
      <c r="I481">
        <v>1416566835</v>
      </c>
      <c r="J481">
        <v>1411379235</v>
      </c>
      <c r="K481" s="15">
        <f t="shared" si="42"/>
        <v>41964.449479166666</v>
      </c>
      <c r="L481" s="15">
        <f t="shared" si="43"/>
        <v>41904.407812500001</v>
      </c>
      <c r="M481" t="b">
        <v>0</v>
      </c>
      <c r="N481">
        <v>55</v>
      </c>
      <c r="O481" t="b">
        <v>0</v>
      </c>
      <c r="P481" t="s">
        <v>885</v>
      </c>
      <c r="Q481" s="7">
        <f t="shared" si="44"/>
        <v>32.56</v>
      </c>
      <c r="R481" s="9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1004</v>
      </c>
      <c r="C482" s="3" t="s">
        <v>1005</v>
      </c>
      <c r="D482">
        <v>40000</v>
      </c>
      <c r="E482">
        <v>7764</v>
      </c>
      <c r="F482" t="s">
        <v>357</v>
      </c>
      <c r="G482" t="s">
        <v>17</v>
      </c>
      <c r="H482" t="s">
        <v>18</v>
      </c>
      <c r="I482">
        <v>1376049615</v>
      </c>
      <c r="J482">
        <v>1373457615</v>
      </c>
      <c r="K482" s="15">
        <f t="shared" si="42"/>
        <v>41495.500173611115</v>
      </c>
      <c r="L482" s="15">
        <f t="shared" si="43"/>
        <v>41465.500173611115</v>
      </c>
      <c r="M482" t="b">
        <v>0</v>
      </c>
      <c r="N482">
        <v>140</v>
      </c>
      <c r="O482" t="b">
        <v>0</v>
      </c>
      <c r="P482" t="s">
        <v>885</v>
      </c>
      <c r="Q482" s="7">
        <f t="shared" si="44"/>
        <v>19.41</v>
      </c>
      <c r="R482" s="9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1006</v>
      </c>
      <c r="C483" s="3" t="s">
        <v>1007</v>
      </c>
      <c r="D483">
        <v>30000</v>
      </c>
      <c r="E483">
        <v>1830</v>
      </c>
      <c r="F483" t="s">
        <v>357</v>
      </c>
      <c r="G483" t="s">
        <v>17</v>
      </c>
      <c r="H483" t="s">
        <v>18</v>
      </c>
      <c r="I483">
        <v>1349885289</v>
      </c>
      <c r="J483">
        <v>1347293289</v>
      </c>
      <c r="K483" s="15">
        <f t="shared" si="42"/>
        <v>41192.672326388885</v>
      </c>
      <c r="L483" s="15">
        <f t="shared" si="43"/>
        <v>41162.672326388885</v>
      </c>
      <c r="M483" t="b">
        <v>0</v>
      </c>
      <c r="N483">
        <v>21</v>
      </c>
      <c r="O483" t="b">
        <v>0</v>
      </c>
      <c r="P483" t="s">
        <v>885</v>
      </c>
      <c r="Q483" s="7">
        <f t="shared" si="44"/>
        <v>6.1</v>
      </c>
      <c r="R483" s="9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1008</v>
      </c>
      <c r="C484" s="3" t="s">
        <v>1009</v>
      </c>
      <c r="D484">
        <v>10000</v>
      </c>
      <c r="E484">
        <v>10</v>
      </c>
      <c r="F484" t="s">
        <v>357</v>
      </c>
      <c r="G484" t="s">
        <v>17</v>
      </c>
      <c r="H484" t="s">
        <v>18</v>
      </c>
      <c r="I484">
        <v>1460644440</v>
      </c>
      <c r="J484">
        <v>1458336690</v>
      </c>
      <c r="K484" s="15">
        <f t="shared" si="42"/>
        <v>42474.606944444444</v>
      </c>
      <c r="L484" s="15">
        <f t="shared" si="43"/>
        <v>42447.896874999999</v>
      </c>
      <c r="M484" t="b">
        <v>0</v>
      </c>
      <c r="N484">
        <v>1</v>
      </c>
      <c r="O484" t="b">
        <v>0</v>
      </c>
      <c r="P484" t="s">
        <v>885</v>
      </c>
      <c r="Q484" s="7">
        <f t="shared" si="44"/>
        <v>0.1</v>
      </c>
      <c r="R484" s="9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1010</v>
      </c>
      <c r="C485" s="3" t="s">
        <v>1011</v>
      </c>
      <c r="D485">
        <v>15000</v>
      </c>
      <c r="E485">
        <v>7530</v>
      </c>
      <c r="F485" t="s">
        <v>357</v>
      </c>
      <c r="G485" t="s">
        <v>24</v>
      </c>
      <c r="H485" t="s">
        <v>25</v>
      </c>
      <c r="I485">
        <v>1359434672</v>
      </c>
      <c r="J485">
        <v>1354250672</v>
      </c>
      <c r="K485" s="15">
        <f t="shared" si="42"/>
        <v>41303.197592592594</v>
      </c>
      <c r="L485" s="15">
        <f t="shared" si="43"/>
        <v>41243.197592592594</v>
      </c>
      <c r="M485" t="b">
        <v>0</v>
      </c>
      <c r="N485">
        <v>147</v>
      </c>
      <c r="O485" t="b">
        <v>0</v>
      </c>
      <c r="P485" t="s">
        <v>885</v>
      </c>
      <c r="Q485" s="7">
        <f t="shared" si="44"/>
        <v>50.2</v>
      </c>
      <c r="R485" s="9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1012</v>
      </c>
      <c r="C486" s="3" t="s">
        <v>1013</v>
      </c>
      <c r="D486">
        <v>80000</v>
      </c>
      <c r="E486">
        <v>149</v>
      </c>
      <c r="F486" t="s">
        <v>357</v>
      </c>
      <c r="G486" t="s">
        <v>24</v>
      </c>
      <c r="H486" t="s">
        <v>25</v>
      </c>
      <c r="I486">
        <v>1446766372</v>
      </c>
      <c r="J486">
        <v>1443220372</v>
      </c>
      <c r="K486" s="15">
        <f t="shared" si="42"/>
        <v>42313.981157407412</v>
      </c>
      <c r="L486" s="15">
        <f t="shared" si="43"/>
        <v>42272.93949074074</v>
      </c>
      <c r="M486" t="b">
        <v>0</v>
      </c>
      <c r="N486">
        <v>11</v>
      </c>
      <c r="O486" t="b">
        <v>0</v>
      </c>
      <c r="P486" t="s">
        <v>885</v>
      </c>
      <c r="Q486" s="7">
        <f t="shared" si="44"/>
        <v>0.18625</v>
      </c>
      <c r="R486" s="9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1014</v>
      </c>
      <c r="C487" s="3" t="s">
        <v>1015</v>
      </c>
      <c r="D487">
        <v>37956</v>
      </c>
      <c r="E487">
        <v>8315.01</v>
      </c>
      <c r="F487" t="s">
        <v>357</v>
      </c>
      <c r="G487" t="s">
        <v>24</v>
      </c>
      <c r="H487" t="s">
        <v>25</v>
      </c>
      <c r="I487">
        <v>1368792499</v>
      </c>
      <c r="J487">
        <v>1366200499</v>
      </c>
      <c r="K487" s="15">
        <f t="shared" si="42"/>
        <v>41411.505775462967</v>
      </c>
      <c r="L487" s="15">
        <f t="shared" si="43"/>
        <v>41381.505775462967</v>
      </c>
      <c r="M487" t="b">
        <v>0</v>
      </c>
      <c r="N487">
        <v>125</v>
      </c>
      <c r="O487" t="b">
        <v>0</v>
      </c>
      <c r="P487" t="s">
        <v>885</v>
      </c>
      <c r="Q487" s="7">
        <f t="shared" si="44"/>
        <v>21.906971229845084</v>
      </c>
      <c r="R487" s="9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1016</v>
      </c>
      <c r="C488" s="3" t="s">
        <v>1017</v>
      </c>
      <c r="D488">
        <v>550000</v>
      </c>
      <c r="E488">
        <v>50</v>
      </c>
      <c r="F488" t="s">
        <v>357</v>
      </c>
      <c r="G488" t="s">
        <v>50</v>
      </c>
      <c r="H488" t="s">
        <v>51</v>
      </c>
      <c r="I488">
        <v>1401662239</v>
      </c>
      <c r="J488">
        <v>1399070239</v>
      </c>
      <c r="K488" s="15">
        <f t="shared" si="42"/>
        <v>41791.94258101852</v>
      </c>
      <c r="L488" s="15">
        <f t="shared" si="43"/>
        <v>41761.94258101852</v>
      </c>
      <c r="M488" t="b">
        <v>0</v>
      </c>
      <c r="N488">
        <v>1</v>
      </c>
      <c r="O488" t="b">
        <v>0</v>
      </c>
      <c r="P488" t="s">
        <v>885</v>
      </c>
      <c r="Q488" s="7">
        <f t="shared" si="44"/>
        <v>9.0909090909090905E-3</v>
      </c>
      <c r="R488" s="9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1018</v>
      </c>
      <c r="C489" s="3" t="s">
        <v>1019</v>
      </c>
      <c r="D489">
        <v>50000</v>
      </c>
      <c r="E489">
        <v>0</v>
      </c>
      <c r="F489" t="s">
        <v>357</v>
      </c>
      <c r="G489" t="s">
        <v>159</v>
      </c>
      <c r="H489" t="s">
        <v>160</v>
      </c>
      <c r="I489">
        <v>1482678994</v>
      </c>
      <c r="J489">
        <v>1477491394</v>
      </c>
      <c r="K489" s="15">
        <f t="shared" si="42"/>
        <v>42729.636504629627</v>
      </c>
      <c r="L489" s="15">
        <f t="shared" si="43"/>
        <v>42669.594837962963</v>
      </c>
      <c r="M489" t="b">
        <v>0</v>
      </c>
      <c r="N489">
        <v>0</v>
      </c>
      <c r="O489" t="b">
        <v>0</v>
      </c>
      <c r="P489" t="s">
        <v>885</v>
      </c>
      <c r="Q489" s="7">
        <f t="shared" si="44"/>
        <v>0</v>
      </c>
      <c r="R489" s="9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1020</v>
      </c>
      <c r="C490" s="3" t="s">
        <v>1021</v>
      </c>
      <c r="D490">
        <v>12000</v>
      </c>
      <c r="E490">
        <v>0</v>
      </c>
      <c r="F490" t="s">
        <v>357</v>
      </c>
      <c r="G490" t="s">
        <v>17</v>
      </c>
      <c r="H490" t="s">
        <v>18</v>
      </c>
      <c r="I490">
        <v>1483924700</v>
      </c>
      <c r="J490">
        <v>1481332700</v>
      </c>
      <c r="K490" s="15">
        <f t="shared" si="42"/>
        <v>42744.054398148146</v>
      </c>
      <c r="L490" s="15">
        <f t="shared" si="43"/>
        <v>42714.054398148146</v>
      </c>
      <c r="M490" t="b">
        <v>0</v>
      </c>
      <c r="N490">
        <v>0</v>
      </c>
      <c r="O490" t="b">
        <v>0</v>
      </c>
      <c r="P490" t="s">
        <v>885</v>
      </c>
      <c r="Q490" s="7">
        <f t="shared" si="44"/>
        <v>0</v>
      </c>
      <c r="R490" s="9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1022</v>
      </c>
      <c r="C491" s="3" t="s">
        <v>1023</v>
      </c>
      <c r="D491">
        <v>74997</v>
      </c>
      <c r="E491">
        <v>215</v>
      </c>
      <c r="F491" t="s">
        <v>357</v>
      </c>
      <c r="G491" t="s">
        <v>17</v>
      </c>
      <c r="H491" t="s">
        <v>18</v>
      </c>
      <c r="I491">
        <v>1325763180</v>
      </c>
      <c r="J491">
        <v>1323084816</v>
      </c>
      <c r="K491" s="15">
        <f t="shared" si="42"/>
        <v>40913.481249999997</v>
      </c>
      <c r="L491" s="15">
        <f t="shared" si="43"/>
        <v>40882.481666666667</v>
      </c>
      <c r="M491" t="b">
        <v>0</v>
      </c>
      <c r="N491">
        <v>3</v>
      </c>
      <c r="O491" t="b">
        <v>0</v>
      </c>
      <c r="P491" t="s">
        <v>885</v>
      </c>
      <c r="Q491" s="7">
        <f t="shared" si="44"/>
        <v>0.28667813379201834</v>
      </c>
      <c r="R491" s="9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1024</v>
      </c>
      <c r="C492" s="3" t="s">
        <v>1025</v>
      </c>
      <c r="D492">
        <v>1000</v>
      </c>
      <c r="E492">
        <v>0</v>
      </c>
      <c r="F492" t="s">
        <v>357</v>
      </c>
      <c r="G492" t="s">
        <v>17</v>
      </c>
      <c r="H492" t="s">
        <v>18</v>
      </c>
      <c r="I492">
        <v>1345677285</v>
      </c>
      <c r="J492">
        <v>1343085285</v>
      </c>
      <c r="K492" s="15">
        <f t="shared" si="42"/>
        <v>41143.968576388885</v>
      </c>
      <c r="L492" s="15">
        <f t="shared" si="43"/>
        <v>41113.968576388885</v>
      </c>
      <c r="M492" t="b">
        <v>0</v>
      </c>
      <c r="N492">
        <v>0</v>
      </c>
      <c r="O492" t="b">
        <v>0</v>
      </c>
      <c r="P492" t="s">
        <v>885</v>
      </c>
      <c r="Q492" s="7">
        <f t="shared" si="44"/>
        <v>0</v>
      </c>
      <c r="R492" s="9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1026</v>
      </c>
      <c r="C493" s="3" t="s">
        <v>1027</v>
      </c>
      <c r="D493">
        <v>10000</v>
      </c>
      <c r="E493">
        <v>0</v>
      </c>
      <c r="F493" t="s">
        <v>357</v>
      </c>
      <c r="G493" t="s">
        <v>17</v>
      </c>
      <c r="H493" t="s">
        <v>18</v>
      </c>
      <c r="I493">
        <v>1453937699</v>
      </c>
      <c r="J493">
        <v>1451345699</v>
      </c>
      <c r="K493" s="15">
        <f t="shared" si="42"/>
        <v>42396.982627314814</v>
      </c>
      <c r="L493" s="15">
        <f t="shared" si="43"/>
        <v>42366.982627314814</v>
      </c>
      <c r="M493" t="b">
        <v>0</v>
      </c>
      <c r="N493">
        <v>0</v>
      </c>
      <c r="O493" t="b">
        <v>0</v>
      </c>
      <c r="P493" t="s">
        <v>885</v>
      </c>
      <c r="Q493" s="7">
        <f t="shared" si="44"/>
        <v>0</v>
      </c>
      <c r="R493" s="9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1028</v>
      </c>
      <c r="C494" s="3" t="s">
        <v>1029</v>
      </c>
      <c r="D494">
        <v>10000000</v>
      </c>
      <c r="E494">
        <v>0</v>
      </c>
      <c r="F494" t="s">
        <v>357</v>
      </c>
      <c r="G494" t="s">
        <v>476</v>
      </c>
      <c r="H494" t="s">
        <v>477</v>
      </c>
      <c r="I494">
        <v>1476319830</v>
      </c>
      <c r="J494">
        <v>1471135830</v>
      </c>
      <c r="K494" s="15">
        <f t="shared" si="42"/>
        <v>42656.03506944445</v>
      </c>
      <c r="L494" s="15">
        <f t="shared" si="43"/>
        <v>42596.03506944445</v>
      </c>
      <c r="M494" t="b">
        <v>0</v>
      </c>
      <c r="N494">
        <v>0</v>
      </c>
      <c r="O494" t="b">
        <v>0</v>
      </c>
      <c r="P494" t="s">
        <v>885</v>
      </c>
      <c r="Q494" s="7">
        <f t="shared" si="44"/>
        <v>0</v>
      </c>
      <c r="R494" s="9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1030</v>
      </c>
      <c r="C495" s="3" t="s">
        <v>1031</v>
      </c>
      <c r="D495">
        <v>30000</v>
      </c>
      <c r="E495">
        <v>0</v>
      </c>
      <c r="F495" t="s">
        <v>357</v>
      </c>
      <c r="G495" t="s">
        <v>24</v>
      </c>
      <c r="H495" t="s">
        <v>25</v>
      </c>
      <c r="I495">
        <v>1432142738</v>
      </c>
      <c r="J495">
        <v>1429550738</v>
      </c>
      <c r="K495" s="15">
        <f t="shared" si="42"/>
        <v>42144.726134259261</v>
      </c>
      <c r="L495" s="15">
        <f t="shared" si="43"/>
        <v>42114.726134259261</v>
      </c>
      <c r="M495" t="b">
        <v>0</v>
      </c>
      <c r="N495">
        <v>0</v>
      </c>
      <c r="O495" t="b">
        <v>0</v>
      </c>
      <c r="P495" t="s">
        <v>885</v>
      </c>
      <c r="Q495" s="7">
        <f t="shared" si="44"/>
        <v>0</v>
      </c>
      <c r="R495" s="9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1032</v>
      </c>
      <c r="C496" s="3" t="s">
        <v>1033</v>
      </c>
      <c r="D496">
        <v>20000</v>
      </c>
      <c r="E496">
        <v>31</v>
      </c>
      <c r="F496" t="s">
        <v>357</v>
      </c>
      <c r="G496" t="s">
        <v>17</v>
      </c>
      <c r="H496" t="s">
        <v>18</v>
      </c>
      <c r="I496">
        <v>1404356400</v>
      </c>
      <c r="J496">
        <v>1402343765</v>
      </c>
      <c r="K496" s="15">
        <f t="shared" si="42"/>
        <v>41823.125</v>
      </c>
      <c r="L496" s="15">
        <f t="shared" si="43"/>
        <v>41799.830613425926</v>
      </c>
      <c r="M496" t="b">
        <v>0</v>
      </c>
      <c r="N496">
        <v>3</v>
      </c>
      <c r="O496" t="b">
        <v>0</v>
      </c>
      <c r="P496" t="s">
        <v>885</v>
      </c>
      <c r="Q496" s="7">
        <f t="shared" si="44"/>
        <v>0.155</v>
      </c>
      <c r="R496" s="9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1034</v>
      </c>
      <c r="C497" s="3" t="s">
        <v>1035</v>
      </c>
      <c r="D497">
        <v>7000</v>
      </c>
      <c r="E497">
        <v>0</v>
      </c>
      <c r="F497" t="s">
        <v>357</v>
      </c>
      <c r="G497" t="s">
        <v>17</v>
      </c>
      <c r="H497" t="s">
        <v>18</v>
      </c>
      <c r="I497">
        <v>1437076305</v>
      </c>
      <c r="J497">
        <v>1434484305</v>
      </c>
      <c r="K497" s="15">
        <f t="shared" si="42"/>
        <v>42201.827604166669</v>
      </c>
      <c r="L497" s="15">
        <f t="shared" si="43"/>
        <v>42171.827604166669</v>
      </c>
      <c r="M497" t="b">
        <v>0</v>
      </c>
      <c r="N497">
        <v>0</v>
      </c>
      <c r="O497" t="b">
        <v>0</v>
      </c>
      <c r="P497" t="s">
        <v>885</v>
      </c>
      <c r="Q497" s="7">
        <f t="shared" si="44"/>
        <v>0</v>
      </c>
      <c r="R497" s="9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1036</v>
      </c>
      <c r="C498" s="3" t="s">
        <v>1037</v>
      </c>
      <c r="D498">
        <v>60000</v>
      </c>
      <c r="E498">
        <v>1</v>
      </c>
      <c r="F498" t="s">
        <v>357</v>
      </c>
      <c r="G498" t="s">
        <v>17</v>
      </c>
      <c r="H498" t="s">
        <v>18</v>
      </c>
      <c r="I498">
        <v>1392070874</v>
      </c>
      <c r="J498">
        <v>1386886874</v>
      </c>
      <c r="K498" s="15">
        <f t="shared" si="42"/>
        <v>41680.93141203704</v>
      </c>
      <c r="L498" s="15">
        <f t="shared" si="43"/>
        <v>41620.93141203704</v>
      </c>
      <c r="M498" t="b">
        <v>0</v>
      </c>
      <c r="N498">
        <v>1</v>
      </c>
      <c r="O498" t="b">
        <v>0</v>
      </c>
      <c r="P498" t="s">
        <v>885</v>
      </c>
      <c r="Q498" s="7">
        <f t="shared" si="44"/>
        <v>1.6666666666666668E-3</v>
      </c>
      <c r="R498" s="9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1038</v>
      </c>
      <c r="C499" s="3" t="s">
        <v>1039</v>
      </c>
      <c r="D499">
        <v>4480</v>
      </c>
      <c r="E499">
        <v>30</v>
      </c>
      <c r="F499" t="s">
        <v>357</v>
      </c>
      <c r="G499" t="s">
        <v>17</v>
      </c>
      <c r="H499" t="s">
        <v>18</v>
      </c>
      <c r="I499">
        <v>1419483600</v>
      </c>
      <c r="J499">
        <v>1414889665</v>
      </c>
      <c r="K499" s="15">
        <f t="shared" si="42"/>
        <v>41998.208333333328</v>
      </c>
      <c r="L499" s="15">
        <f t="shared" si="43"/>
        <v>41945.037789351853</v>
      </c>
      <c r="M499" t="b">
        <v>0</v>
      </c>
      <c r="N499">
        <v>3</v>
      </c>
      <c r="O499" t="b">
        <v>0</v>
      </c>
      <c r="P499" t="s">
        <v>885</v>
      </c>
      <c r="Q499" s="7">
        <f t="shared" si="44"/>
        <v>0.6696428571428571</v>
      </c>
      <c r="R499" s="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1040</v>
      </c>
      <c r="C500" s="3" t="s">
        <v>1041</v>
      </c>
      <c r="D500">
        <v>65108</v>
      </c>
      <c r="E500">
        <v>2994</v>
      </c>
      <c r="F500" t="s">
        <v>357</v>
      </c>
      <c r="G500" t="s">
        <v>17</v>
      </c>
      <c r="H500" t="s">
        <v>18</v>
      </c>
      <c r="I500">
        <v>1324664249</v>
      </c>
      <c r="J500">
        <v>1321035449</v>
      </c>
      <c r="K500" s="15">
        <f t="shared" si="42"/>
        <v>40900.762141203704</v>
      </c>
      <c r="L500" s="15">
        <f t="shared" si="43"/>
        <v>40858.762141203704</v>
      </c>
      <c r="M500" t="b">
        <v>0</v>
      </c>
      <c r="N500">
        <v>22</v>
      </c>
      <c r="O500" t="b">
        <v>0</v>
      </c>
      <c r="P500" t="s">
        <v>885</v>
      </c>
      <c r="Q500" s="7">
        <f t="shared" si="44"/>
        <v>4.5985132395404564</v>
      </c>
      <c r="R500" s="9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1042</v>
      </c>
      <c r="C501" s="3" t="s">
        <v>1043</v>
      </c>
      <c r="D501">
        <v>20000</v>
      </c>
      <c r="E501">
        <v>1910</v>
      </c>
      <c r="F501" t="s">
        <v>357</v>
      </c>
      <c r="G501" t="s">
        <v>17</v>
      </c>
      <c r="H501" t="s">
        <v>18</v>
      </c>
      <c r="I501">
        <v>1255381140</v>
      </c>
      <c r="J501">
        <v>1250630968</v>
      </c>
      <c r="K501" s="15">
        <f t="shared" si="42"/>
        <v>40098.874305555553</v>
      </c>
      <c r="L501" s="15">
        <f t="shared" si="43"/>
        <v>40043.895462962959</v>
      </c>
      <c r="M501" t="b">
        <v>0</v>
      </c>
      <c r="N501">
        <v>26</v>
      </c>
      <c r="O501" t="b">
        <v>0</v>
      </c>
      <c r="P501" t="s">
        <v>885</v>
      </c>
      <c r="Q501" s="7">
        <f t="shared" si="44"/>
        <v>9.5500000000000007</v>
      </c>
      <c r="R501" s="9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1044</v>
      </c>
      <c r="C502" s="3" t="s">
        <v>1045</v>
      </c>
      <c r="D502">
        <v>6500</v>
      </c>
      <c r="E502">
        <v>215</v>
      </c>
      <c r="F502" t="s">
        <v>357</v>
      </c>
      <c r="G502" t="s">
        <v>17</v>
      </c>
      <c r="H502" t="s">
        <v>18</v>
      </c>
      <c r="I502">
        <v>1273356960</v>
      </c>
      <c r="J502">
        <v>1268255751</v>
      </c>
      <c r="K502" s="15">
        <f t="shared" si="42"/>
        <v>40306.927777777775</v>
      </c>
      <c r="L502" s="15">
        <f t="shared" si="43"/>
        <v>40247.886006944442</v>
      </c>
      <c r="M502" t="b">
        <v>0</v>
      </c>
      <c r="N502">
        <v>4</v>
      </c>
      <c r="O502" t="b">
        <v>0</v>
      </c>
      <c r="P502" t="s">
        <v>885</v>
      </c>
      <c r="Q502" s="7">
        <f t="shared" si="44"/>
        <v>3.3076923076923079</v>
      </c>
      <c r="R502" s="9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1046</v>
      </c>
      <c r="C503" s="3" t="s">
        <v>1047</v>
      </c>
      <c r="D503">
        <v>10000</v>
      </c>
      <c r="E503">
        <v>0</v>
      </c>
      <c r="F503" t="s">
        <v>357</v>
      </c>
      <c r="G503" t="s">
        <v>17</v>
      </c>
      <c r="H503" t="s">
        <v>18</v>
      </c>
      <c r="I503">
        <v>1310189851</v>
      </c>
      <c r="J503">
        <v>1307597851</v>
      </c>
      <c r="K503" s="15">
        <f t="shared" si="42"/>
        <v>40733.234386574077</v>
      </c>
      <c r="L503" s="15">
        <f t="shared" si="43"/>
        <v>40703.234386574077</v>
      </c>
      <c r="M503" t="b">
        <v>0</v>
      </c>
      <c r="N503">
        <v>0</v>
      </c>
      <c r="O503" t="b">
        <v>0</v>
      </c>
      <c r="P503" t="s">
        <v>885</v>
      </c>
      <c r="Q503" s="7">
        <f t="shared" si="44"/>
        <v>0</v>
      </c>
      <c r="R503" s="9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1048</v>
      </c>
      <c r="C504" s="3" t="s">
        <v>1049</v>
      </c>
      <c r="D504">
        <v>20000</v>
      </c>
      <c r="E504">
        <v>230</v>
      </c>
      <c r="F504" t="s">
        <v>357</v>
      </c>
      <c r="G504" t="s">
        <v>17</v>
      </c>
      <c r="H504" t="s">
        <v>18</v>
      </c>
      <c r="I504">
        <v>1332073025</v>
      </c>
      <c r="J504">
        <v>1329484625</v>
      </c>
      <c r="K504" s="15">
        <f t="shared" si="42"/>
        <v>40986.511863425927</v>
      </c>
      <c r="L504" s="15">
        <f t="shared" si="43"/>
        <v>40956.553530092591</v>
      </c>
      <c r="M504" t="b">
        <v>0</v>
      </c>
      <c r="N504">
        <v>4</v>
      </c>
      <c r="O504" t="b">
        <v>0</v>
      </c>
      <c r="P504" t="s">
        <v>885</v>
      </c>
      <c r="Q504" s="7">
        <f t="shared" si="44"/>
        <v>1.1499999999999999</v>
      </c>
      <c r="R504" s="9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1050</v>
      </c>
      <c r="C505" s="3" t="s">
        <v>1051</v>
      </c>
      <c r="D505">
        <v>6500</v>
      </c>
      <c r="E505">
        <v>114</v>
      </c>
      <c r="F505" t="s">
        <v>357</v>
      </c>
      <c r="G505" t="s">
        <v>24</v>
      </c>
      <c r="H505" t="s">
        <v>25</v>
      </c>
      <c r="I505">
        <v>1421498303</v>
      </c>
      <c r="J505">
        <v>1418906303</v>
      </c>
      <c r="K505" s="15">
        <f t="shared" si="42"/>
        <v>42021.526655092588</v>
      </c>
      <c r="L505" s="15">
        <f t="shared" si="43"/>
        <v>41991.526655092588</v>
      </c>
      <c r="M505" t="b">
        <v>0</v>
      </c>
      <c r="N505">
        <v>9</v>
      </c>
      <c r="O505" t="b">
        <v>0</v>
      </c>
      <c r="P505" t="s">
        <v>885</v>
      </c>
      <c r="Q505" s="7">
        <f t="shared" si="44"/>
        <v>1.7538461538461538</v>
      </c>
      <c r="R505" s="9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1052</v>
      </c>
      <c r="C506" s="3" t="s">
        <v>1053</v>
      </c>
      <c r="D506">
        <v>24500</v>
      </c>
      <c r="E506">
        <v>335</v>
      </c>
      <c r="F506" t="s">
        <v>357</v>
      </c>
      <c r="G506" t="s">
        <v>17</v>
      </c>
      <c r="H506" t="s">
        <v>18</v>
      </c>
      <c r="I506">
        <v>1334097387</v>
      </c>
      <c r="J506">
        <v>1328916987</v>
      </c>
      <c r="K506" s="15">
        <f t="shared" si="42"/>
        <v>41009.941979166666</v>
      </c>
      <c r="L506" s="15">
        <f t="shared" si="43"/>
        <v>40949.98364583333</v>
      </c>
      <c r="M506" t="b">
        <v>0</v>
      </c>
      <c r="N506">
        <v>5</v>
      </c>
      <c r="O506" t="b">
        <v>0</v>
      </c>
      <c r="P506" t="s">
        <v>885</v>
      </c>
      <c r="Q506" s="7">
        <f t="shared" si="44"/>
        <v>1.3673469387755102</v>
      </c>
      <c r="R506" s="9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1054</v>
      </c>
      <c r="C507" s="3" t="s">
        <v>1055</v>
      </c>
      <c r="D507">
        <v>12000</v>
      </c>
      <c r="E507">
        <v>52</v>
      </c>
      <c r="F507" t="s">
        <v>357</v>
      </c>
      <c r="G507" t="s">
        <v>17</v>
      </c>
      <c r="H507" t="s">
        <v>18</v>
      </c>
      <c r="I507">
        <v>1451010086</v>
      </c>
      <c r="J507">
        <v>1447122086</v>
      </c>
      <c r="K507" s="15">
        <f t="shared" si="42"/>
        <v>42363.098217592589</v>
      </c>
      <c r="L507" s="15">
        <f t="shared" si="43"/>
        <v>42318.098217592589</v>
      </c>
      <c r="M507" t="b">
        <v>0</v>
      </c>
      <c r="N507">
        <v>14</v>
      </c>
      <c r="O507" t="b">
        <v>0</v>
      </c>
      <c r="P507" t="s">
        <v>885</v>
      </c>
      <c r="Q507" s="7">
        <f t="shared" si="44"/>
        <v>0.43333333333333329</v>
      </c>
      <c r="R507" s="9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1056</v>
      </c>
      <c r="C508" s="3" t="s">
        <v>1057</v>
      </c>
      <c r="D508">
        <v>200000</v>
      </c>
      <c r="E508">
        <v>250</v>
      </c>
      <c r="F508" t="s">
        <v>357</v>
      </c>
      <c r="G508" t="s">
        <v>17</v>
      </c>
      <c r="H508" t="s">
        <v>18</v>
      </c>
      <c r="I508">
        <v>1376140520</v>
      </c>
      <c r="J508">
        <v>1373548520</v>
      </c>
      <c r="K508" s="15">
        <f t="shared" si="42"/>
        <v>41496.552314814813</v>
      </c>
      <c r="L508" s="15">
        <f t="shared" si="43"/>
        <v>41466.552314814813</v>
      </c>
      <c r="M508" t="b">
        <v>0</v>
      </c>
      <c r="N508">
        <v>1</v>
      </c>
      <c r="O508" t="b">
        <v>0</v>
      </c>
      <c r="P508" t="s">
        <v>885</v>
      </c>
      <c r="Q508" s="7">
        <f t="shared" si="44"/>
        <v>0.125</v>
      </c>
      <c r="R508" s="9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1058</v>
      </c>
      <c r="C509" s="3" t="s">
        <v>1059</v>
      </c>
      <c r="D509">
        <v>20000</v>
      </c>
      <c r="E509">
        <v>640</v>
      </c>
      <c r="F509" t="s">
        <v>357</v>
      </c>
      <c r="G509" t="s">
        <v>17</v>
      </c>
      <c r="H509" t="s">
        <v>18</v>
      </c>
      <c r="I509">
        <v>1350687657</v>
      </c>
      <c r="J509">
        <v>1346799657</v>
      </c>
      <c r="K509" s="15">
        <f t="shared" si="42"/>
        <v>41201.958993055552</v>
      </c>
      <c r="L509" s="15">
        <f t="shared" si="43"/>
        <v>41156.958993055552</v>
      </c>
      <c r="M509" t="b">
        <v>0</v>
      </c>
      <c r="N509">
        <v>10</v>
      </c>
      <c r="O509" t="b">
        <v>0</v>
      </c>
      <c r="P509" t="s">
        <v>885</v>
      </c>
      <c r="Q509" s="7">
        <f t="shared" si="44"/>
        <v>3.2</v>
      </c>
      <c r="R509" s="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1060</v>
      </c>
      <c r="C510" s="3" t="s">
        <v>1061</v>
      </c>
      <c r="D510">
        <v>50000</v>
      </c>
      <c r="E510">
        <v>400</v>
      </c>
      <c r="F510" t="s">
        <v>357</v>
      </c>
      <c r="G510" t="s">
        <v>17</v>
      </c>
      <c r="H510" t="s">
        <v>18</v>
      </c>
      <c r="I510">
        <v>1337955240</v>
      </c>
      <c r="J510">
        <v>1332808501</v>
      </c>
      <c r="K510" s="15">
        <f t="shared" si="42"/>
        <v>41054.593055555553</v>
      </c>
      <c r="L510" s="15">
        <f t="shared" si="43"/>
        <v>40995.024317129632</v>
      </c>
      <c r="M510" t="b">
        <v>0</v>
      </c>
      <c r="N510">
        <v>3</v>
      </c>
      <c r="O510" t="b">
        <v>0</v>
      </c>
      <c r="P510" t="s">
        <v>885</v>
      </c>
      <c r="Q510" s="7">
        <f t="shared" si="44"/>
        <v>0.8</v>
      </c>
      <c r="R510" s="9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1062</v>
      </c>
      <c r="C511" s="3" t="s">
        <v>1063</v>
      </c>
      <c r="D511">
        <v>5000</v>
      </c>
      <c r="E511">
        <v>10</v>
      </c>
      <c r="F511" t="s">
        <v>357</v>
      </c>
      <c r="G511" t="s">
        <v>24</v>
      </c>
      <c r="H511" t="s">
        <v>25</v>
      </c>
      <c r="I511">
        <v>1435504170</v>
      </c>
      <c r="J511">
        <v>1432912170</v>
      </c>
      <c r="K511" s="15">
        <f t="shared" si="42"/>
        <v>42183.631597222222</v>
      </c>
      <c r="L511" s="15">
        <f t="shared" si="43"/>
        <v>42153.631597222222</v>
      </c>
      <c r="M511" t="b">
        <v>0</v>
      </c>
      <c r="N511">
        <v>1</v>
      </c>
      <c r="O511" t="b">
        <v>0</v>
      </c>
      <c r="P511" t="s">
        <v>885</v>
      </c>
      <c r="Q511" s="7">
        <f t="shared" si="44"/>
        <v>0.2</v>
      </c>
      <c r="R511" s="9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1064</v>
      </c>
      <c r="C512" s="3" t="s">
        <v>1065</v>
      </c>
      <c r="D512">
        <v>14000</v>
      </c>
      <c r="E512">
        <v>0</v>
      </c>
      <c r="F512" t="s">
        <v>357</v>
      </c>
      <c r="G512" t="s">
        <v>17</v>
      </c>
      <c r="H512" t="s">
        <v>18</v>
      </c>
      <c r="I512">
        <v>1456805639</v>
      </c>
      <c r="J512">
        <v>1454213639</v>
      </c>
      <c r="K512" s="15">
        <f t="shared" si="42"/>
        <v>42430.176377314812</v>
      </c>
      <c r="L512" s="15">
        <f t="shared" si="43"/>
        <v>42400.176377314812</v>
      </c>
      <c r="M512" t="b">
        <v>0</v>
      </c>
      <c r="N512">
        <v>0</v>
      </c>
      <c r="O512" t="b">
        <v>0</v>
      </c>
      <c r="P512" t="s">
        <v>885</v>
      </c>
      <c r="Q512" s="7">
        <f t="shared" si="44"/>
        <v>0</v>
      </c>
      <c r="R512" s="9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1066</v>
      </c>
      <c r="C513" s="3" t="s">
        <v>1067</v>
      </c>
      <c r="D513">
        <v>5000</v>
      </c>
      <c r="E513">
        <v>150</v>
      </c>
      <c r="F513" t="s">
        <v>357</v>
      </c>
      <c r="G513" t="s">
        <v>17</v>
      </c>
      <c r="H513" t="s">
        <v>18</v>
      </c>
      <c r="I513">
        <v>1365228982</v>
      </c>
      <c r="J513">
        <v>1362640582</v>
      </c>
      <c r="K513" s="15">
        <f t="shared" si="42"/>
        <v>41370.261365740742</v>
      </c>
      <c r="L513" s="15">
        <f t="shared" si="43"/>
        <v>41340.303032407406</v>
      </c>
      <c r="M513" t="b">
        <v>0</v>
      </c>
      <c r="N513">
        <v>5</v>
      </c>
      <c r="O513" t="b">
        <v>0</v>
      </c>
      <c r="P513" t="s">
        <v>885</v>
      </c>
      <c r="Q513" s="7">
        <f t="shared" si="44"/>
        <v>3</v>
      </c>
      <c r="R513" s="9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1068</v>
      </c>
      <c r="C514" s="3" t="s">
        <v>1069</v>
      </c>
      <c r="D514">
        <v>8000</v>
      </c>
      <c r="E514">
        <v>11</v>
      </c>
      <c r="F514" t="s">
        <v>357</v>
      </c>
      <c r="G514" t="s">
        <v>17</v>
      </c>
      <c r="H514" t="s">
        <v>18</v>
      </c>
      <c r="I514">
        <v>1479667727</v>
      </c>
      <c r="J514">
        <v>1475776127</v>
      </c>
      <c r="K514" s="15">
        <f t="shared" si="42"/>
        <v>42694.783877314811</v>
      </c>
      <c r="L514" s="15">
        <f t="shared" si="43"/>
        <v>42649.742210648154</v>
      </c>
      <c r="M514" t="b">
        <v>0</v>
      </c>
      <c r="N514">
        <v>2</v>
      </c>
      <c r="O514" t="b">
        <v>0</v>
      </c>
      <c r="P514" t="s">
        <v>885</v>
      </c>
      <c r="Q514" s="7">
        <f t="shared" si="44"/>
        <v>0.13749999999999998</v>
      </c>
      <c r="R514" s="9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1070</v>
      </c>
      <c r="C515" s="3" t="s">
        <v>1071</v>
      </c>
      <c r="D515">
        <v>50000</v>
      </c>
      <c r="E515">
        <v>6962</v>
      </c>
      <c r="F515" t="s">
        <v>357</v>
      </c>
      <c r="G515" t="s">
        <v>17</v>
      </c>
      <c r="H515" t="s">
        <v>18</v>
      </c>
      <c r="I515">
        <v>1471244400</v>
      </c>
      <c r="J515">
        <v>1467387705</v>
      </c>
      <c r="K515" s="15">
        <f t="shared" ref="K515:K578" si="48">(I515/86400)+DATE(1970,1,1)</f>
        <v>42597.291666666672</v>
      </c>
      <c r="L515" s="15">
        <f t="shared" ref="L515:L578" si="49">(J515/86400)+DATE(1970,1,1)</f>
        <v>42552.653993055559</v>
      </c>
      <c r="M515" t="b">
        <v>0</v>
      </c>
      <c r="N515">
        <v>68</v>
      </c>
      <c r="O515" t="b">
        <v>0</v>
      </c>
      <c r="P515" t="s">
        <v>885</v>
      </c>
      <c r="Q515" s="7">
        <f t="shared" ref="Q515:Q578" si="50">(E515/D515)*100</f>
        <v>13.923999999999999</v>
      </c>
      <c r="R515" s="9">
        <f t="shared" ref="R515:R578" si="51">E515/N515</f>
        <v>102.38235294117646</v>
      </c>
      <c r="S515" t="str">
        <f t="shared" ref="S515:S578" si="52">LEFT(P515,FIND("/",P515)-1)</f>
        <v>film &amp; video</v>
      </c>
      <c r="T515" t="str">
        <f t="shared" ref="T515:T578" si="53">REPLACE(P515,1,FIND("/",P515),"")</f>
        <v>animation</v>
      </c>
    </row>
    <row r="516" spans="1:20" ht="48" x14ac:dyDescent="0.2">
      <c r="A516">
        <v>514</v>
      </c>
      <c r="B516" s="3" t="s">
        <v>1072</v>
      </c>
      <c r="C516" s="3" t="s">
        <v>1073</v>
      </c>
      <c r="D516">
        <v>1500</v>
      </c>
      <c r="E516">
        <v>50</v>
      </c>
      <c r="F516" t="s">
        <v>357</v>
      </c>
      <c r="G516" t="s">
        <v>159</v>
      </c>
      <c r="H516" t="s">
        <v>160</v>
      </c>
      <c r="I516">
        <v>1407595447</v>
      </c>
      <c r="J516">
        <v>1405003447</v>
      </c>
      <c r="K516" s="15">
        <f t="shared" si="48"/>
        <v>41860.613969907405</v>
      </c>
      <c r="L516" s="15">
        <f t="shared" si="49"/>
        <v>41830.613969907405</v>
      </c>
      <c r="M516" t="b">
        <v>0</v>
      </c>
      <c r="N516">
        <v>3</v>
      </c>
      <c r="O516" t="b">
        <v>0</v>
      </c>
      <c r="P516" t="s">
        <v>885</v>
      </c>
      <c r="Q516" s="7">
        <f t="shared" si="50"/>
        <v>3.3333333333333335</v>
      </c>
      <c r="R516" s="9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1074</v>
      </c>
      <c r="C517" s="3" t="s">
        <v>1075</v>
      </c>
      <c r="D517">
        <v>97000</v>
      </c>
      <c r="E517">
        <v>24651</v>
      </c>
      <c r="F517" t="s">
        <v>357</v>
      </c>
      <c r="G517" t="s">
        <v>17</v>
      </c>
      <c r="H517" t="s">
        <v>18</v>
      </c>
      <c r="I517">
        <v>1451389601</v>
      </c>
      <c r="J517">
        <v>1447933601</v>
      </c>
      <c r="K517" s="15">
        <f t="shared" si="48"/>
        <v>42367.490752314814</v>
      </c>
      <c r="L517" s="15">
        <f t="shared" si="49"/>
        <v>42327.490752314814</v>
      </c>
      <c r="M517" t="b">
        <v>0</v>
      </c>
      <c r="N517">
        <v>34</v>
      </c>
      <c r="O517" t="b">
        <v>0</v>
      </c>
      <c r="P517" t="s">
        <v>885</v>
      </c>
      <c r="Q517" s="7">
        <f t="shared" si="50"/>
        <v>25.41340206185567</v>
      </c>
      <c r="R517" s="9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1076</v>
      </c>
      <c r="C518" s="3" t="s">
        <v>1077</v>
      </c>
      <c r="D518">
        <v>5000</v>
      </c>
      <c r="E518">
        <v>0</v>
      </c>
      <c r="F518" t="s">
        <v>357</v>
      </c>
      <c r="G518" t="s">
        <v>24</v>
      </c>
      <c r="H518" t="s">
        <v>25</v>
      </c>
      <c r="I518">
        <v>1432752080</v>
      </c>
      <c r="J518">
        <v>1427568080</v>
      </c>
      <c r="K518" s="15">
        <f t="shared" si="48"/>
        <v>42151.778703703705</v>
      </c>
      <c r="L518" s="15">
        <f t="shared" si="49"/>
        <v>42091.778703703705</v>
      </c>
      <c r="M518" t="b">
        <v>0</v>
      </c>
      <c r="N518">
        <v>0</v>
      </c>
      <c r="O518" t="b">
        <v>0</v>
      </c>
      <c r="P518" t="s">
        <v>885</v>
      </c>
      <c r="Q518" s="7">
        <f t="shared" si="50"/>
        <v>0</v>
      </c>
      <c r="R518" s="9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1078</v>
      </c>
      <c r="C519" s="3" t="s">
        <v>1079</v>
      </c>
      <c r="D519">
        <v>15000</v>
      </c>
      <c r="E519">
        <v>205</v>
      </c>
      <c r="F519" t="s">
        <v>357</v>
      </c>
      <c r="G519" t="s">
        <v>17</v>
      </c>
      <c r="H519" t="s">
        <v>18</v>
      </c>
      <c r="I519">
        <v>1486046761</v>
      </c>
      <c r="J519">
        <v>1483454761</v>
      </c>
      <c r="K519" s="15">
        <f t="shared" si="48"/>
        <v>42768.615289351852</v>
      </c>
      <c r="L519" s="15">
        <f t="shared" si="49"/>
        <v>42738.615289351852</v>
      </c>
      <c r="M519" t="b">
        <v>0</v>
      </c>
      <c r="N519">
        <v>3</v>
      </c>
      <c r="O519" t="b">
        <v>0</v>
      </c>
      <c r="P519" t="s">
        <v>885</v>
      </c>
      <c r="Q519" s="7">
        <f t="shared" si="50"/>
        <v>1.3666666666666667</v>
      </c>
      <c r="R519" s="9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1080</v>
      </c>
      <c r="C520" s="3" t="s">
        <v>1081</v>
      </c>
      <c r="D520">
        <v>7175</v>
      </c>
      <c r="E520">
        <v>0</v>
      </c>
      <c r="F520" t="s">
        <v>357</v>
      </c>
      <c r="G520" t="s">
        <v>17</v>
      </c>
      <c r="H520" t="s">
        <v>18</v>
      </c>
      <c r="I520">
        <v>1441550760</v>
      </c>
      <c r="J520">
        <v>1438958824</v>
      </c>
      <c r="K520" s="15">
        <f t="shared" si="48"/>
        <v>42253.615277777775</v>
      </c>
      <c r="L520" s="15">
        <f t="shared" si="49"/>
        <v>42223.616018518514</v>
      </c>
      <c r="M520" t="b">
        <v>0</v>
      </c>
      <c r="N520">
        <v>0</v>
      </c>
      <c r="O520" t="b">
        <v>0</v>
      </c>
      <c r="P520" t="s">
        <v>885</v>
      </c>
      <c r="Q520" s="7">
        <f t="shared" si="50"/>
        <v>0</v>
      </c>
      <c r="R520" s="9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1082</v>
      </c>
      <c r="C521" s="3" t="s">
        <v>1083</v>
      </c>
      <c r="D521">
        <v>12001</v>
      </c>
      <c r="E521">
        <v>2746</v>
      </c>
      <c r="F521" t="s">
        <v>357</v>
      </c>
      <c r="G521" t="s">
        <v>17</v>
      </c>
      <c r="H521" t="s">
        <v>18</v>
      </c>
      <c r="I521">
        <v>1354699421</v>
      </c>
      <c r="J521">
        <v>1352107421</v>
      </c>
      <c r="K521" s="15">
        <f t="shared" si="48"/>
        <v>41248.391446759255</v>
      </c>
      <c r="L521" s="15">
        <f t="shared" si="49"/>
        <v>41218.391446759255</v>
      </c>
      <c r="M521" t="b">
        <v>0</v>
      </c>
      <c r="N521">
        <v>70</v>
      </c>
      <c r="O521" t="b">
        <v>0</v>
      </c>
      <c r="P521" t="s">
        <v>885</v>
      </c>
      <c r="Q521" s="7">
        <f t="shared" si="50"/>
        <v>22.881426547787683</v>
      </c>
      <c r="R521" s="9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1084</v>
      </c>
      <c r="C522" s="3" t="s">
        <v>1085</v>
      </c>
      <c r="D522">
        <v>5000</v>
      </c>
      <c r="E522">
        <v>5105</v>
      </c>
      <c r="F522" t="s">
        <v>16</v>
      </c>
      <c r="G522" t="s">
        <v>24</v>
      </c>
      <c r="H522" t="s">
        <v>25</v>
      </c>
      <c r="I522">
        <v>1449766261</v>
      </c>
      <c r="J522">
        <v>1447174261</v>
      </c>
      <c r="K522" s="15">
        <f t="shared" si="48"/>
        <v>42348.702094907407</v>
      </c>
      <c r="L522" s="15">
        <f t="shared" si="49"/>
        <v>42318.702094907407</v>
      </c>
      <c r="M522" t="b">
        <v>0</v>
      </c>
      <c r="N522">
        <v>34</v>
      </c>
      <c r="O522" t="b">
        <v>1</v>
      </c>
      <c r="P522" t="s">
        <v>1086</v>
      </c>
      <c r="Q522" s="7">
        <f t="shared" si="50"/>
        <v>102.1</v>
      </c>
      <c r="R522" s="9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1087</v>
      </c>
      <c r="C523" s="3" t="s">
        <v>1088</v>
      </c>
      <c r="D523">
        <v>5000</v>
      </c>
      <c r="E523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s="15">
        <f t="shared" si="48"/>
        <v>42675.207638888889</v>
      </c>
      <c r="L523" s="15">
        <f t="shared" si="49"/>
        <v>42646.092812499999</v>
      </c>
      <c r="M523" t="b">
        <v>0</v>
      </c>
      <c r="N523">
        <v>56</v>
      </c>
      <c r="O523" t="b">
        <v>1</v>
      </c>
      <c r="P523" t="s">
        <v>1086</v>
      </c>
      <c r="Q523" s="7">
        <f t="shared" si="50"/>
        <v>104.64</v>
      </c>
      <c r="R523" s="9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1089</v>
      </c>
      <c r="C524" s="3" t="s">
        <v>1090</v>
      </c>
      <c r="D524">
        <v>3000</v>
      </c>
      <c r="E524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s="15">
        <f t="shared" si="48"/>
        <v>42449.999131944445</v>
      </c>
      <c r="L524" s="15">
        <f t="shared" si="49"/>
        <v>42430.040798611109</v>
      </c>
      <c r="M524" t="b">
        <v>0</v>
      </c>
      <c r="N524">
        <v>31</v>
      </c>
      <c r="O524" t="b">
        <v>1</v>
      </c>
      <c r="P524" t="s">
        <v>1086</v>
      </c>
      <c r="Q524" s="7">
        <f t="shared" si="50"/>
        <v>114.66666666666667</v>
      </c>
      <c r="R524" s="9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1091</v>
      </c>
      <c r="C525" s="3" t="s">
        <v>1092</v>
      </c>
      <c r="D525">
        <v>5000</v>
      </c>
      <c r="E525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s="15">
        <f t="shared" si="48"/>
        <v>42268.13282407407</v>
      </c>
      <c r="L525" s="15">
        <f t="shared" si="49"/>
        <v>42238.13282407407</v>
      </c>
      <c r="M525" t="b">
        <v>0</v>
      </c>
      <c r="N525">
        <v>84</v>
      </c>
      <c r="O525" t="b">
        <v>1</v>
      </c>
      <c r="P525" t="s">
        <v>1086</v>
      </c>
      <c r="Q525" s="7">
        <f t="shared" si="50"/>
        <v>120.6</v>
      </c>
      <c r="R525" s="9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1093</v>
      </c>
      <c r="C526" s="3" t="s">
        <v>1094</v>
      </c>
      <c r="D526">
        <v>3500</v>
      </c>
      <c r="E526">
        <v>3803.55</v>
      </c>
      <c r="F526" t="s">
        <v>16</v>
      </c>
      <c r="G526" t="s">
        <v>24</v>
      </c>
      <c r="H526" t="s">
        <v>25</v>
      </c>
      <c r="I526">
        <v>1464801169</v>
      </c>
      <c r="J526">
        <v>1462209169</v>
      </c>
      <c r="K526" s="15">
        <f t="shared" si="48"/>
        <v>42522.717233796298</v>
      </c>
      <c r="L526" s="15">
        <f t="shared" si="49"/>
        <v>42492.717233796298</v>
      </c>
      <c r="M526" t="b">
        <v>0</v>
      </c>
      <c r="N526">
        <v>130</v>
      </c>
      <c r="O526" t="b">
        <v>1</v>
      </c>
      <c r="P526" t="s">
        <v>1086</v>
      </c>
      <c r="Q526" s="7">
        <f t="shared" si="50"/>
        <v>108.67285714285715</v>
      </c>
      <c r="R526" s="9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1095</v>
      </c>
      <c r="C527" s="3" t="s">
        <v>1096</v>
      </c>
      <c r="D527">
        <v>12000</v>
      </c>
      <c r="E527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s="15">
        <f t="shared" si="48"/>
        <v>41895.400937500002</v>
      </c>
      <c r="L527" s="15">
        <f t="shared" si="49"/>
        <v>41850.400937500002</v>
      </c>
      <c r="M527" t="b">
        <v>0</v>
      </c>
      <c r="N527">
        <v>12</v>
      </c>
      <c r="O527" t="b">
        <v>1</v>
      </c>
      <c r="P527" t="s">
        <v>1086</v>
      </c>
      <c r="Q527" s="7">
        <f t="shared" si="50"/>
        <v>100</v>
      </c>
      <c r="R527" s="9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1097</v>
      </c>
      <c r="C528" s="3" t="s">
        <v>1098</v>
      </c>
      <c r="D528">
        <v>1500</v>
      </c>
      <c r="E528">
        <v>1710</v>
      </c>
      <c r="F528" t="s">
        <v>16</v>
      </c>
      <c r="G528" t="s">
        <v>24</v>
      </c>
      <c r="H528" t="s">
        <v>25</v>
      </c>
      <c r="I528">
        <v>1438966800</v>
      </c>
      <c r="J528">
        <v>1436278344</v>
      </c>
      <c r="K528" s="15">
        <f t="shared" si="48"/>
        <v>42223.708333333328</v>
      </c>
      <c r="L528" s="15">
        <f t="shared" si="49"/>
        <v>42192.591944444444</v>
      </c>
      <c r="M528" t="b">
        <v>0</v>
      </c>
      <c r="N528">
        <v>23</v>
      </c>
      <c r="O528" t="b">
        <v>1</v>
      </c>
      <c r="P528" t="s">
        <v>1086</v>
      </c>
      <c r="Q528" s="7">
        <f t="shared" si="50"/>
        <v>113.99999999999999</v>
      </c>
      <c r="R528" s="9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1099</v>
      </c>
      <c r="C529" s="3" t="s">
        <v>1100</v>
      </c>
      <c r="D529">
        <v>10000</v>
      </c>
      <c r="E529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s="15">
        <f t="shared" si="48"/>
        <v>42783.670138888891</v>
      </c>
      <c r="L529" s="15">
        <f t="shared" si="49"/>
        <v>42753.205625000002</v>
      </c>
      <c r="M529" t="b">
        <v>0</v>
      </c>
      <c r="N529">
        <v>158</v>
      </c>
      <c r="O529" t="b">
        <v>1</v>
      </c>
      <c r="P529" t="s">
        <v>1086</v>
      </c>
      <c r="Q529" s="7">
        <f t="shared" si="50"/>
        <v>100.85</v>
      </c>
      <c r="R529" s="9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1101</v>
      </c>
      <c r="C530" s="3" t="s">
        <v>1102</v>
      </c>
      <c r="D530">
        <v>1150</v>
      </c>
      <c r="E530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s="15">
        <f t="shared" si="48"/>
        <v>42176.888888888891</v>
      </c>
      <c r="L530" s="15">
        <f t="shared" si="49"/>
        <v>42155.920219907406</v>
      </c>
      <c r="M530" t="b">
        <v>0</v>
      </c>
      <c r="N530">
        <v>30</v>
      </c>
      <c r="O530" t="b">
        <v>1</v>
      </c>
      <c r="P530" t="s">
        <v>1086</v>
      </c>
      <c r="Q530" s="7">
        <f t="shared" si="50"/>
        <v>115.65217391304347</v>
      </c>
      <c r="R530" s="9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1103</v>
      </c>
      <c r="C531" s="3" t="s">
        <v>1104</v>
      </c>
      <c r="D531">
        <v>1200</v>
      </c>
      <c r="E531">
        <v>1565</v>
      </c>
      <c r="F531" t="s">
        <v>16</v>
      </c>
      <c r="G531" t="s">
        <v>159</v>
      </c>
      <c r="H531" t="s">
        <v>160</v>
      </c>
      <c r="I531">
        <v>1484110800</v>
      </c>
      <c r="J531">
        <v>1482281094</v>
      </c>
      <c r="K531" s="15">
        <f t="shared" si="48"/>
        <v>42746.208333333328</v>
      </c>
      <c r="L531" s="15">
        <f t="shared" si="49"/>
        <v>42725.031180555554</v>
      </c>
      <c r="M531" t="b">
        <v>0</v>
      </c>
      <c r="N531">
        <v>18</v>
      </c>
      <c r="O531" t="b">
        <v>1</v>
      </c>
      <c r="P531" t="s">
        <v>1086</v>
      </c>
      <c r="Q531" s="7">
        <f t="shared" si="50"/>
        <v>130.41666666666666</v>
      </c>
      <c r="R531" s="9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1105</v>
      </c>
      <c r="C532" s="3" t="s">
        <v>1106</v>
      </c>
      <c r="D532">
        <v>3405</v>
      </c>
      <c r="E532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s="15">
        <f t="shared" si="48"/>
        <v>42179.083333333328</v>
      </c>
      <c r="L532" s="15">
        <f t="shared" si="49"/>
        <v>42157.591064814813</v>
      </c>
      <c r="M532" t="b">
        <v>0</v>
      </c>
      <c r="N532">
        <v>29</v>
      </c>
      <c r="O532" t="b">
        <v>1</v>
      </c>
      <c r="P532" t="s">
        <v>1086</v>
      </c>
      <c r="Q532" s="7">
        <f t="shared" si="50"/>
        <v>107.78267254038178</v>
      </c>
      <c r="R532" s="9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1107</v>
      </c>
      <c r="C533" s="3" t="s">
        <v>1108</v>
      </c>
      <c r="D533">
        <v>4000</v>
      </c>
      <c r="E533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s="15">
        <f t="shared" si="48"/>
        <v>42721.290972222225</v>
      </c>
      <c r="L533" s="15">
        <f t="shared" si="49"/>
        <v>42676.065150462964</v>
      </c>
      <c r="M533" t="b">
        <v>0</v>
      </c>
      <c r="N533">
        <v>31</v>
      </c>
      <c r="O533" t="b">
        <v>1</v>
      </c>
      <c r="P533" t="s">
        <v>1086</v>
      </c>
      <c r="Q533" s="7">
        <f t="shared" si="50"/>
        <v>100</v>
      </c>
      <c r="R533" s="9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1109</v>
      </c>
      <c r="C534" s="3" t="s">
        <v>1110</v>
      </c>
      <c r="D534">
        <v>10000</v>
      </c>
      <c r="E534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s="15">
        <f t="shared" si="48"/>
        <v>42503.007037037038</v>
      </c>
      <c r="L534" s="15">
        <f t="shared" si="49"/>
        <v>42473.007037037038</v>
      </c>
      <c r="M534" t="b">
        <v>0</v>
      </c>
      <c r="N534">
        <v>173</v>
      </c>
      <c r="O534" t="b">
        <v>1</v>
      </c>
      <c r="P534" t="s">
        <v>1086</v>
      </c>
      <c r="Q534" s="7">
        <f t="shared" si="50"/>
        <v>123.25</v>
      </c>
      <c r="R534" s="9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1111</v>
      </c>
      <c r="C535" s="3" t="s">
        <v>1112</v>
      </c>
      <c r="D535">
        <v>2000</v>
      </c>
      <c r="E535">
        <v>2004</v>
      </c>
      <c r="F535" t="s">
        <v>16</v>
      </c>
      <c r="G535" t="s">
        <v>24</v>
      </c>
      <c r="H535" t="s">
        <v>25</v>
      </c>
      <c r="I535">
        <v>1463394365</v>
      </c>
      <c r="J535">
        <v>1461320765</v>
      </c>
      <c r="K535" s="15">
        <f t="shared" si="48"/>
        <v>42506.43478009259</v>
      </c>
      <c r="L535" s="15">
        <f t="shared" si="49"/>
        <v>42482.43478009259</v>
      </c>
      <c r="M535" t="b">
        <v>0</v>
      </c>
      <c r="N535">
        <v>17</v>
      </c>
      <c r="O535" t="b">
        <v>1</v>
      </c>
      <c r="P535" t="s">
        <v>1086</v>
      </c>
      <c r="Q535" s="7">
        <f t="shared" si="50"/>
        <v>100.2</v>
      </c>
      <c r="R535" s="9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1113</v>
      </c>
      <c r="C536" s="3" t="s">
        <v>1114</v>
      </c>
      <c r="D536">
        <v>15000</v>
      </c>
      <c r="E536">
        <v>15700</v>
      </c>
      <c r="F536" t="s">
        <v>16</v>
      </c>
      <c r="G536" t="s">
        <v>410</v>
      </c>
      <c r="H536" t="s">
        <v>411</v>
      </c>
      <c r="I536">
        <v>1446418800</v>
      </c>
      <c r="J536">
        <v>1443036470</v>
      </c>
      <c r="K536" s="15">
        <f t="shared" si="48"/>
        <v>42309.958333333328</v>
      </c>
      <c r="L536" s="15">
        <f t="shared" si="49"/>
        <v>42270.810995370368</v>
      </c>
      <c r="M536" t="b">
        <v>0</v>
      </c>
      <c r="N536">
        <v>48</v>
      </c>
      <c r="O536" t="b">
        <v>1</v>
      </c>
      <c r="P536" t="s">
        <v>1086</v>
      </c>
      <c r="Q536" s="7">
        <f t="shared" si="50"/>
        <v>104.66666666666666</v>
      </c>
      <c r="R536" s="9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1115</v>
      </c>
      <c r="C537" s="3" t="s">
        <v>1116</v>
      </c>
      <c r="D537">
        <v>2000</v>
      </c>
      <c r="E537">
        <v>2050</v>
      </c>
      <c r="F537" t="s">
        <v>16</v>
      </c>
      <c r="G537" t="s">
        <v>24</v>
      </c>
      <c r="H537" t="s">
        <v>25</v>
      </c>
      <c r="I537">
        <v>1483707905</v>
      </c>
      <c r="J537">
        <v>1481115905</v>
      </c>
      <c r="K537" s="15">
        <f t="shared" si="48"/>
        <v>42741.54519675926</v>
      </c>
      <c r="L537" s="15">
        <f t="shared" si="49"/>
        <v>42711.54519675926</v>
      </c>
      <c r="M537" t="b">
        <v>0</v>
      </c>
      <c r="N537">
        <v>59</v>
      </c>
      <c r="O537" t="b">
        <v>1</v>
      </c>
      <c r="P537" t="s">
        <v>1086</v>
      </c>
      <c r="Q537" s="7">
        <f t="shared" si="50"/>
        <v>102.49999999999999</v>
      </c>
      <c r="R537" s="9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1117</v>
      </c>
      <c r="C538" s="3" t="s">
        <v>1118</v>
      </c>
      <c r="D538">
        <v>3300</v>
      </c>
      <c r="E538">
        <v>3902.5</v>
      </c>
      <c r="F538" t="s">
        <v>16</v>
      </c>
      <c r="G538" t="s">
        <v>24</v>
      </c>
      <c r="H538" t="s">
        <v>25</v>
      </c>
      <c r="I538">
        <v>1438624800</v>
      </c>
      <c r="J538">
        <v>1435133807</v>
      </c>
      <c r="K538" s="15">
        <f t="shared" si="48"/>
        <v>42219.75</v>
      </c>
      <c r="L538" s="15">
        <f t="shared" si="49"/>
        <v>42179.344988425924</v>
      </c>
      <c r="M538" t="b">
        <v>0</v>
      </c>
      <c r="N538">
        <v>39</v>
      </c>
      <c r="O538" t="b">
        <v>1</v>
      </c>
      <c r="P538" t="s">
        <v>1086</v>
      </c>
      <c r="Q538" s="7">
        <f t="shared" si="50"/>
        <v>118.25757575757576</v>
      </c>
      <c r="R538" s="9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1119</v>
      </c>
      <c r="C539" s="3" t="s">
        <v>1120</v>
      </c>
      <c r="D539">
        <v>2000</v>
      </c>
      <c r="E539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s="15">
        <f t="shared" si="48"/>
        <v>42312.810081018513</v>
      </c>
      <c r="L539" s="15">
        <f t="shared" si="49"/>
        <v>42282.768414351856</v>
      </c>
      <c r="M539" t="b">
        <v>0</v>
      </c>
      <c r="N539">
        <v>59</v>
      </c>
      <c r="O539" t="b">
        <v>1</v>
      </c>
      <c r="P539" t="s">
        <v>1086</v>
      </c>
      <c r="Q539" s="7">
        <f t="shared" si="50"/>
        <v>120.5</v>
      </c>
      <c r="R539" s="9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1121</v>
      </c>
      <c r="C540" s="3" t="s">
        <v>1122</v>
      </c>
      <c r="D540">
        <v>5000</v>
      </c>
      <c r="E540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s="15">
        <f t="shared" si="48"/>
        <v>42503.794710648144</v>
      </c>
      <c r="L540" s="15">
        <f t="shared" si="49"/>
        <v>42473.794710648144</v>
      </c>
      <c r="M540" t="b">
        <v>0</v>
      </c>
      <c r="N540">
        <v>60</v>
      </c>
      <c r="O540" t="b">
        <v>1</v>
      </c>
      <c r="P540" t="s">
        <v>1086</v>
      </c>
      <c r="Q540" s="7">
        <f t="shared" si="50"/>
        <v>302.42</v>
      </c>
      <c r="R540" s="9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1123</v>
      </c>
      <c r="C541" s="3" t="s">
        <v>1124</v>
      </c>
      <c r="D541">
        <v>500</v>
      </c>
      <c r="E541">
        <v>503.22</v>
      </c>
      <c r="F541" t="s">
        <v>16</v>
      </c>
      <c r="G541" t="s">
        <v>24</v>
      </c>
      <c r="H541" t="s">
        <v>25</v>
      </c>
      <c r="I541">
        <v>1467681107</v>
      </c>
      <c r="J541">
        <v>1465866707</v>
      </c>
      <c r="K541" s="15">
        <f t="shared" si="48"/>
        <v>42556.049849537041</v>
      </c>
      <c r="L541" s="15">
        <f t="shared" si="49"/>
        <v>42535.049849537041</v>
      </c>
      <c r="M541" t="b">
        <v>0</v>
      </c>
      <c r="N541">
        <v>20</v>
      </c>
      <c r="O541" t="b">
        <v>1</v>
      </c>
      <c r="P541" t="s">
        <v>1086</v>
      </c>
      <c r="Q541" s="7">
        <f t="shared" si="50"/>
        <v>100.64400000000001</v>
      </c>
      <c r="R541" s="9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1125</v>
      </c>
      <c r="C542" s="3" t="s">
        <v>1126</v>
      </c>
      <c r="D542">
        <v>15000</v>
      </c>
      <c r="E542">
        <v>1</v>
      </c>
      <c r="F542" t="s">
        <v>357</v>
      </c>
      <c r="G542" t="s">
        <v>17</v>
      </c>
      <c r="H542" t="s">
        <v>18</v>
      </c>
      <c r="I542">
        <v>1423078606</v>
      </c>
      <c r="J542">
        <v>1420486606</v>
      </c>
      <c r="K542" s="15">
        <f t="shared" si="48"/>
        <v>42039.817199074074</v>
      </c>
      <c r="L542" s="15">
        <f t="shared" si="49"/>
        <v>42009.817199074074</v>
      </c>
      <c r="M542" t="b">
        <v>0</v>
      </c>
      <c r="N542">
        <v>1</v>
      </c>
      <c r="O542" t="b">
        <v>0</v>
      </c>
      <c r="P542" t="s">
        <v>1127</v>
      </c>
      <c r="Q542" s="7">
        <f t="shared" si="50"/>
        <v>6.6666666666666671E-3</v>
      </c>
      <c r="R542" s="9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1128</v>
      </c>
      <c r="C543" s="3" t="s">
        <v>1129</v>
      </c>
      <c r="D543">
        <v>4500</v>
      </c>
      <c r="E543">
        <v>25</v>
      </c>
      <c r="F543" t="s">
        <v>357</v>
      </c>
      <c r="G543" t="s">
        <v>17</v>
      </c>
      <c r="H543" t="s">
        <v>18</v>
      </c>
      <c r="I543">
        <v>1446080834</v>
      </c>
      <c r="J543">
        <v>1443488834</v>
      </c>
      <c r="K543" s="15">
        <f t="shared" si="48"/>
        <v>42306.046689814815</v>
      </c>
      <c r="L543" s="15">
        <f t="shared" si="49"/>
        <v>42276.046689814815</v>
      </c>
      <c r="M543" t="b">
        <v>0</v>
      </c>
      <c r="N543">
        <v>1</v>
      </c>
      <c r="O543" t="b">
        <v>0</v>
      </c>
      <c r="P543" t="s">
        <v>1127</v>
      </c>
      <c r="Q543" s="7">
        <f t="shared" si="50"/>
        <v>0.55555555555555558</v>
      </c>
      <c r="R543" s="9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1130</v>
      </c>
      <c r="C544" s="3" t="s">
        <v>1131</v>
      </c>
      <c r="D544">
        <v>250000</v>
      </c>
      <c r="E544">
        <v>1</v>
      </c>
      <c r="F544" t="s">
        <v>357</v>
      </c>
      <c r="G544" t="s">
        <v>17</v>
      </c>
      <c r="H544" t="s">
        <v>18</v>
      </c>
      <c r="I544">
        <v>1462293716</v>
      </c>
      <c r="J544">
        <v>1457113316</v>
      </c>
      <c r="K544" s="15">
        <f t="shared" si="48"/>
        <v>42493.695787037039</v>
      </c>
      <c r="L544" s="15">
        <f t="shared" si="49"/>
        <v>42433.737453703703</v>
      </c>
      <c r="M544" t="b">
        <v>0</v>
      </c>
      <c r="N544">
        <v>1</v>
      </c>
      <c r="O544" t="b">
        <v>0</v>
      </c>
      <c r="P544" t="s">
        <v>1127</v>
      </c>
      <c r="Q544" s="7">
        <f t="shared" si="50"/>
        <v>3.9999999999999996E-4</v>
      </c>
      <c r="R544" s="9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1132</v>
      </c>
      <c r="C545" s="3" t="s">
        <v>1133</v>
      </c>
      <c r="D545">
        <v>22000</v>
      </c>
      <c r="E545">
        <v>70</v>
      </c>
      <c r="F545" t="s">
        <v>357</v>
      </c>
      <c r="G545" t="s">
        <v>50</v>
      </c>
      <c r="H545" t="s">
        <v>51</v>
      </c>
      <c r="I545">
        <v>1414807962</v>
      </c>
      <c r="J545">
        <v>1412215962</v>
      </c>
      <c r="K545" s="15">
        <f t="shared" si="48"/>
        <v>41944.092152777775</v>
      </c>
      <c r="L545" s="15">
        <f t="shared" si="49"/>
        <v>41914.092152777775</v>
      </c>
      <c r="M545" t="b">
        <v>0</v>
      </c>
      <c r="N545">
        <v>2</v>
      </c>
      <c r="O545" t="b">
        <v>0</v>
      </c>
      <c r="P545" t="s">
        <v>1127</v>
      </c>
      <c r="Q545" s="7">
        <f t="shared" si="50"/>
        <v>0.31818181818181818</v>
      </c>
      <c r="R545" s="9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1134</v>
      </c>
      <c r="C546" s="3" t="s">
        <v>1135</v>
      </c>
      <c r="D546">
        <v>500</v>
      </c>
      <c r="E546">
        <v>6</v>
      </c>
      <c r="F546" t="s">
        <v>357</v>
      </c>
      <c r="G546" t="s">
        <v>17</v>
      </c>
      <c r="H546" t="s">
        <v>18</v>
      </c>
      <c r="I546">
        <v>1467647160</v>
      </c>
      <c r="J546">
        <v>1465055160</v>
      </c>
      <c r="K546" s="15">
        <f t="shared" si="48"/>
        <v>42555.656944444447</v>
      </c>
      <c r="L546" s="15">
        <f t="shared" si="49"/>
        <v>42525.656944444447</v>
      </c>
      <c r="M546" t="b">
        <v>0</v>
      </c>
      <c r="N546">
        <v>2</v>
      </c>
      <c r="O546" t="b">
        <v>0</v>
      </c>
      <c r="P546" t="s">
        <v>1127</v>
      </c>
      <c r="Q546" s="7">
        <f t="shared" si="50"/>
        <v>1.2</v>
      </c>
      <c r="R546" s="9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1136</v>
      </c>
      <c r="C547" s="3" t="s">
        <v>1137</v>
      </c>
      <c r="D547">
        <v>50000</v>
      </c>
      <c r="E547">
        <v>13692</v>
      </c>
      <c r="F547" t="s">
        <v>357</v>
      </c>
      <c r="G547" t="s">
        <v>179</v>
      </c>
      <c r="H547" t="s">
        <v>55</v>
      </c>
      <c r="I547">
        <v>1447600389</v>
      </c>
      <c r="J547">
        <v>1444140789</v>
      </c>
      <c r="K547" s="15">
        <f t="shared" si="48"/>
        <v>42323.634131944447</v>
      </c>
      <c r="L547" s="15">
        <f t="shared" si="49"/>
        <v>42283.592465277776</v>
      </c>
      <c r="M547" t="b">
        <v>0</v>
      </c>
      <c r="N547">
        <v>34</v>
      </c>
      <c r="O547" t="b">
        <v>0</v>
      </c>
      <c r="P547" t="s">
        <v>1127</v>
      </c>
      <c r="Q547" s="7">
        <f t="shared" si="50"/>
        <v>27.383999999999997</v>
      </c>
      <c r="R547" s="9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1138</v>
      </c>
      <c r="C548" s="3" t="s">
        <v>1139</v>
      </c>
      <c r="D548">
        <v>60000</v>
      </c>
      <c r="E548">
        <v>52</v>
      </c>
      <c r="F548" t="s">
        <v>357</v>
      </c>
      <c r="G548" t="s">
        <v>17</v>
      </c>
      <c r="H548" t="s">
        <v>18</v>
      </c>
      <c r="I548">
        <v>1445097715</v>
      </c>
      <c r="J548">
        <v>1441209715</v>
      </c>
      <c r="K548" s="15">
        <f t="shared" si="48"/>
        <v>42294.667997685188</v>
      </c>
      <c r="L548" s="15">
        <f t="shared" si="49"/>
        <v>42249.667997685188</v>
      </c>
      <c r="M548" t="b">
        <v>0</v>
      </c>
      <c r="N548">
        <v>2</v>
      </c>
      <c r="O548" t="b">
        <v>0</v>
      </c>
      <c r="P548" t="s">
        <v>1127</v>
      </c>
      <c r="Q548" s="7">
        <f t="shared" si="50"/>
        <v>8.666666666666667E-2</v>
      </c>
      <c r="R548" s="9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1140</v>
      </c>
      <c r="C549" s="3" t="s">
        <v>1141</v>
      </c>
      <c r="D549">
        <v>7500</v>
      </c>
      <c r="E549">
        <v>0</v>
      </c>
      <c r="F549" t="s">
        <v>357</v>
      </c>
      <c r="G549" t="s">
        <v>24</v>
      </c>
      <c r="H549" t="s">
        <v>25</v>
      </c>
      <c r="I549">
        <v>1455122564</v>
      </c>
      <c r="J549">
        <v>1452530564</v>
      </c>
      <c r="K549" s="15">
        <f t="shared" si="48"/>
        <v>42410.696342592593</v>
      </c>
      <c r="L549" s="15">
        <f t="shared" si="49"/>
        <v>42380.696342592593</v>
      </c>
      <c r="M549" t="b">
        <v>0</v>
      </c>
      <c r="N549">
        <v>0</v>
      </c>
      <c r="O549" t="b">
        <v>0</v>
      </c>
      <c r="P549" t="s">
        <v>1127</v>
      </c>
      <c r="Q549" s="7">
        <f t="shared" si="50"/>
        <v>0</v>
      </c>
      <c r="R549" s="9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1142</v>
      </c>
      <c r="C550" s="3" t="s">
        <v>1143</v>
      </c>
      <c r="D550">
        <v>10000</v>
      </c>
      <c r="E550">
        <v>9</v>
      </c>
      <c r="F550" t="s">
        <v>357</v>
      </c>
      <c r="G550" t="s">
        <v>24</v>
      </c>
      <c r="H550" t="s">
        <v>25</v>
      </c>
      <c r="I550">
        <v>1446154848</v>
      </c>
      <c r="J550">
        <v>1443562848</v>
      </c>
      <c r="K550" s="15">
        <f t="shared" si="48"/>
        <v>42306.903333333335</v>
      </c>
      <c r="L550" s="15">
        <f t="shared" si="49"/>
        <v>42276.903333333335</v>
      </c>
      <c r="M550" t="b">
        <v>0</v>
      </c>
      <c r="N550">
        <v>1</v>
      </c>
      <c r="O550" t="b">
        <v>0</v>
      </c>
      <c r="P550" t="s">
        <v>1127</v>
      </c>
      <c r="Q550" s="7">
        <f t="shared" si="50"/>
        <v>0.09</v>
      </c>
      <c r="R550" s="9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1144</v>
      </c>
      <c r="C551" s="3" t="s">
        <v>1145</v>
      </c>
      <c r="D551">
        <v>2500</v>
      </c>
      <c r="E551">
        <v>68</v>
      </c>
      <c r="F551" t="s">
        <v>357</v>
      </c>
      <c r="G551" t="s">
        <v>24</v>
      </c>
      <c r="H551" t="s">
        <v>25</v>
      </c>
      <c r="I551">
        <v>1436368622</v>
      </c>
      <c r="J551">
        <v>1433776622</v>
      </c>
      <c r="K551" s="15">
        <f t="shared" si="48"/>
        <v>42193.636828703704</v>
      </c>
      <c r="L551" s="15">
        <f t="shared" si="49"/>
        <v>42163.636828703704</v>
      </c>
      <c r="M551" t="b">
        <v>0</v>
      </c>
      <c r="N551">
        <v>8</v>
      </c>
      <c r="O551" t="b">
        <v>0</v>
      </c>
      <c r="P551" t="s">
        <v>1127</v>
      </c>
      <c r="Q551" s="7">
        <f t="shared" si="50"/>
        <v>2.7199999999999998</v>
      </c>
      <c r="R551" s="9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1146</v>
      </c>
      <c r="C552" s="3" t="s">
        <v>1147</v>
      </c>
      <c r="D552">
        <v>5000</v>
      </c>
      <c r="E552">
        <v>35</v>
      </c>
      <c r="F552" t="s">
        <v>357</v>
      </c>
      <c r="G552" t="s">
        <v>159</v>
      </c>
      <c r="H552" t="s">
        <v>160</v>
      </c>
      <c r="I552">
        <v>1485838800</v>
      </c>
      <c r="J552">
        <v>1484756245</v>
      </c>
      <c r="K552" s="15">
        <f t="shared" si="48"/>
        <v>42766.208333333328</v>
      </c>
      <c r="L552" s="15">
        <f t="shared" si="49"/>
        <v>42753.678761574076</v>
      </c>
      <c r="M552" t="b">
        <v>0</v>
      </c>
      <c r="N552">
        <v>4</v>
      </c>
      <c r="O552" t="b">
        <v>0</v>
      </c>
      <c r="P552" t="s">
        <v>1127</v>
      </c>
      <c r="Q552" s="7">
        <f t="shared" si="50"/>
        <v>0.70000000000000007</v>
      </c>
      <c r="R552" s="9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1148</v>
      </c>
      <c r="C553" s="3" t="s">
        <v>1149</v>
      </c>
      <c r="D553">
        <v>75000</v>
      </c>
      <c r="E553">
        <v>3781</v>
      </c>
      <c r="F553" t="s">
        <v>357</v>
      </c>
      <c r="G553" t="s">
        <v>17</v>
      </c>
      <c r="H553" t="s">
        <v>18</v>
      </c>
      <c r="I553">
        <v>1438451580</v>
      </c>
      <c r="J553">
        <v>1434609424</v>
      </c>
      <c r="K553" s="15">
        <f t="shared" si="48"/>
        <v>42217.745138888888</v>
      </c>
      <c r="L553" s="15">
        <f t="shared" si="49"/>
        <v>42173.275740740741</v>
      </c>
      <c r="M553" t="b">
        <v>0</v>
      </c>
      <c r="N553">
        <v>28</v>
      </c>
      <c r="O553" t="b">
        <v>0</v>
      </c>
      <c r="P553" t="s">
        <v>1127</v>
      </c>
      <c r="Q553" s="7">
        <f t="shared" si="50"/>
        <v>5.0413333333333332</v>
      </c>
      <c r="R553" s="9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1150</v>
      </c>
      <c r="C554" s="3" t="s">
        <v>1151</v>
      </c>
      <c r="D554">
        <v>45000</v>
      </c>
      <c r="E554">
        <v>0</v>
      </c>
      <c r="F554" t="s">
        <v>357</v>
      </c>
      <c r="G554" t="s">
        <v>159</v>
      </c>
      <c r="H554" t="s">
        <v>160</v>
      </c>
      <c r="I554">
        <v>1452350896</v>
      </c>
      <c r="J554">
        <v>1447166896</v>
      </c>
      <c r="K554" s="15">
        <f t="shared" si="48"/>
        <v>42378.616851851853</v>
      </c>
      <c r="L554" s="15">
        <f t="shared" si="49"/>
        <v>42318.616851851853</v>
      </c>
      <c r="M554" t="b">
        <v>0</v>
      </c>
      <c r="N554">
        <v>0</v>
      </c>
      <c r="O554" t="b">
        <v>0</v>
      </c>
      <c r="P554" t="s">
        <v>1127</v>
      </c>
      <c r="Q554" s="7">
        <f t="shared" si="50"/>
        <v>0</v>
      </c>
      <c r="R554" s="9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1152</v>
      </c>
      <c r="C555" s="3" t="s">
        <v>1153</v>
      </c>
      <c r="D555">
        <v>25000</v>
      </c>
      <c r="E555">
        <v>123</v>
      </c>
      <c r="F555" t="s">
        <v>357</v>
      </c>
      <c r="G555" t="s">
        <v>17</v>
      </c>
      <c r="H555" t="s">
        <v>18</v>
      </c>
      <c r="I555">
        <v>1415988991</v>
      </c>
      <c r="J555">
        <v>1413393391</v>
      </c>
      <c r="K555" s="15">
        <f t="shared" si="48"/>
        <v>41957.761469907404</v>
      </c>
      <c r="L555" s="15">
        <f t="shared" si="49"/>
        <v>41927.71980324074</v>
      </c>
      <c r="M555" t="b">
        <v>0</v>
      </c>
      <c r="N555">
        <v>6</v>
      </c>
      <c r="O555" t="b">
        <v>0</v>
      </c>
      <c r="P555" t="s">
        <v>1127</v>
      </c>
      <c r="Q555" s="7">
        <f t="shared" si="50"/>
        <v>0.49199999999999999</v>
      </c>
      <c r="R555" s="9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1154</v>
      </c>
      <c r="C556" s="3" t="s">
        <v>1155</v>
      </c>
      <c r="D556">
        <v>3870</v>
      </c>
      <c r="E556">
        <v>1416</v>
      </c>
      <c r="F556" t="s">
        <v>357</v>
      </c>
      <c r="G556" t="s">
        <v>17</v>
      </c>
      <c r="H556" t="s">
        <v>18</v>
      </c>
      <c r="I556">
        <v>1413735972</v>
      </c>
      <c r="J556">
        <v>1411143972</v>
      </c>
      <c r="K556" s="15">
        <f t="shared" si="48"/>
        <v>41931.684861111113</v>
      </c>
      <c r="L556" s="15">
        <f t="shared" si="49"/>
        <v>41901.684861111113</v>
      </c>
      <c r="M556" t="b">
        <v>0</v>
      </c>
      <c r="N556">
        <v>22</v>
      </c>
      <c r="O556" t="b">
        <v>0</v>
      </c>
      <c r="P556" t="s">
        <v>1127</v>
      </c>
      <c r="Q556" s="7">
        <f t="shared" si="50"/>
        <v>36.589147286821706</v>
      </c>
      <c r="R556" s="9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1156</v>
      </c>
      <c r="C557" s="3" t="s">
        <v>1157</v>
      </c>
      <c r="D557">
        <v>7500</v>
      </c>
      <c r="E557">
        <v>0</v>
      </c>
      <c r="F557" t="s">
        <v>357</v>
      </c>
      <c r="G557" t="s">
        <v>24</v>
      </c>
      <c r="H557" t="s">
        <v>25</v>
      </c>
      <c r="I557">
        <v>1465720143</v>
      </c>
      <c r="J557">
        <v>1463128143</v>
      </c>
      <c r="K557" s="15">
        <f t="shared" si="48"/>
        <v>42533.353506944448</v>
      </c>
      <c r="L557" s="15">
        <f t="shared" si="49"/>
        <v>42503.353506944448</v>
      </c>
      <c r="M557" t="b">
        <v>0</v>
      </c>
      <c r="N557">
        <v>0</v>
      </c>
      <c r="O557" t="b">
        <v>0</v>
      </c>
      <c r="P557" t="s">
        <v>1127</v>
      </c>
      <c r="Q557" s="7">
        <f t="shared" si="50"/>
        <v>0</v>
      </c>
      <c r="R557" s="9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1158</v>
      </c>
      <c r="C558" s="3" t="s">
        <v>1159</v>
      </c>
      <c r="D558">
        <v>8000</v>
      </c>
      <c r="E558">
        <v>200</v>
      </c>
      <c r="F558" t="s">
        <v>357</v>
      </c>
      <c r="G558" t="s">
        <v>17</v>
      </c>
      <c r="H558" t="s">
        <v>18</v>
      </c>
      <c r="I558">
        <v>1452112717</v>
      </c>
      <c r="J558">
        <v>1449520717</v>
      </c>
      <c r="K558" s="15">
        <f t="shared" si="48"/>
        <v>42375.860150462962</v>
      </c>
      <c r="L558" s="15">
        <f t="shared" si="49"/>
        <v>42345.860150462962</v>
      </c>
      <c r="M558" t="b">
        <v>0</v>
      </c>
      <c r="N558">
        <v>1</v>
      </c>
      <c r="O558" t="b">
        <v>0</v>
      </c>
      <c r="P558" t="s">
        <v>1127</v>
      </c>
      <c r="Q558" s="7">
        <f t="shared" si="50"/>
        <v>2.5</v>
      </c>
      <c r="R558" s="9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1160</v>
      </c>
      <c r="C559" s="3" t="s">
        <v>1161</v>
      </c>
      <c r="D559">
        <v>150000</v>
      </c>
      <c r="E559">
        <v>1366</v>
      </c>
      <c r="F559" t="s">
        <v>357</v>
      </c>
      <c r="G559" t="s">
        <v>502</v>
      </c>
      <c r="H559" t="s">
        <v>55</v>
      </c>
      <c r="I559">
        <v>1480721803</v>
      </c>
      <c r="J559">
        <v>1478126203</v>
      </c>
      <c r="K559" s="15">
        <f t="shared" si="48"/>
        <v>42706.983831018515</v>
      </c>
      <c r="L559" s="15">
        <f t="shared" si="49"/>
        <v>42676.942164351851</v>
      </c>
      <c r="M559" t="b">
        <v>0</v>
      </c>
      <c r="N559">
        <v>20</v>
      </c>
      <c r="O559" t="b">
        <v>0</v>
      </c>
      <c r="P559" t="s">
        <v>1127</v>
      </c>
      <c r="Q559" s="7">
        <f t="shared" si="50"/>
        <v>0.91066666666666674</v>
      </c>
      <c r="R559" s="9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1162</v>
      </c>
      <c r="C560" s="3" t="s">
        <v>1163</v>
      </c>
      <c r="D560">
        <v>750</v>
      </c>
      <c r="E560">
        <v>0</v>
      </c>
      <c r="F560" t="s">
        <v>357</v>
      </c>
      <c r="G560" t="s">
        <v>17</v>
      </c>
      <c r="H560" t="s">
        <v>18</v>
      </c>
      <c r="I560">
        <v>1427227905</v>
      </c>
      <c r="J560">
        <v>1424639505</v>
      </c>
      <c r="K560" s="15">
        <f t="shared" si="48"/>
        <v>42087.841493055559</v>
      </c>
      <c r="L560" s="15">
        <f t="shared" si="49"/>
        <v>42057.883159722223</v>
      </c>
      <c r="M560" t="b">
        <v>0</v>
      </c>
      <c r="N560">
        <v>0</v>
      </c>
      <c r="O560" t="b">
        <v>0</v>
      </c>
      <c r="P560" t="s">
        <v>1127</v>
      </c>
      <c r="Q560" s="7">
        <f t="shared" si="50"/>
        <v>0</v>
      </c>
      <c r="R560" s="9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1164</v>
      </c>
      <c r="C561" s="3" t="s">
        <v>1165</v>
      </c>
      <c r="D561">
        <v>240000</v>
      </c>
      <c r="E561">
        <v>50</v>
      </c>
      <c r="F561" t="s">
        <v>357</v>
      </c>
      <c r="G561" t="s">
        <v>17</v>
      </c>
      <c r="H561" t="s">
        <v>18</v>
      </c>
      <c r="I561">
        <v>1449989260</v>
      </c>
      <c r="J561">
        <v>1447397260</v>
      </c>
      <c r="K561" s="15">
        <f t="shared" si="48"/>
        <v>42351.283101851848</v>
      </c>
      <c r="L561" s="15">
        <f t="shared" si="49"/>
        <v>42321.283101851848</v>
      </c>
      <c r="M561" t="b">
        <v>0</v>
      </c>
      <c r="N561">
        <v>1</v>
      </c>
      <c r="O561" t="b">
        <v>0</v>
      </c>
      <c r="P561" t="s">
        <v>1127</v>
      </c>
      <c r="Q561" s="7">
        <f t="shared" si="50"/>
        <v>2.0833333333333336E-2</v>
      </c>
      <c r="R561" s="9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1166</v>
      </c>
      <c r="C562" s="3" t="s">
        <v>1167</v>
      </c>
      <c r="D562">
        <v>100000</v>
      </c>
      <c r="E562">
        <v>12</v>
      </c>
      <c r="F562" t="s">
        <v>357</v>
      </c>
      <c r="G562" t="s">
        <v>159</v>
      </c>
      <c r="H562" t="s">
        <v>160</v>
      </c>
      <c r="I562">
        <v>1418841045</v>
      </c>
      <c r="J562">
        <v>1416249045</v>
      </c>
      <c r="K562" s="15">
        <f t="shared" si="48"/>
        <v>41990.771354166667</v>
      </c>
      <c r="L562" s="15">
        <f t="shared" si="49"/>
        <v>41960.771354166667</v>
      </c>
      <c r="M562" t="b">
        <v>0</v>
      </c>
      <c r="N562">
        <v>3</v>
      </c>
      <c r="O562" t="b">
        <v>0</v>
      </c>
      <c r="P562" t="s">
        <v>1127</v>
      </c>
      <c r="Q562" s="7">
        <f t="shared" si="50"/>
        <v>1.2E-2</v>
      </c>
      <c r="R562" s="9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1168</v>
      </c>
      <c r="C563" s="3" t="s">
        <v>1169</v>
      </c>
      <c r="D563">
        <v>15000</v>
      </c>
      <c r="E563">
        <v>55</v>
      </c>
      <c r="F563" t="s">
        <v>357</v>
      </c>
      <c r="G563" t="s">
        <v>17</v>
      </c>
      <c r="H563" t="s">
        <v>18</v>
      </c>
      <c r="I563">
        <v>1445874513</v>
      </c>
      <c r="J563">
        <v>1442850513</v>
      </c>
      <c r="K563" s="15">
        <f t="shared" si="48"/>
        <v>42303.658715277779</v>
      </c>
      <c r="L563" s="15">
        <f t="shared" si="49"/>
        <v>42268.658715277779</v>
      </c>
      <c r="M563" t="b">
        <v>0</v>
      </c>
      <c r="N563">
        <v>2</v>
      </c>
      <c r="O563" t="b">
        <v>0</v>
      </c>
      <c r="P563" t="s">
        <v>1127</v>
      </c>
      <c r="Q563" s="7">
        <f t="shared" si="50"/>
        <v>0.36666666666666664</v>
      </c>
      <c r="R563" s="9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1170</v>
      </c>
      <c r="C564" s="3" t="s">
        <v>1171</v>
      </c>
      <c r="D564">
        <v>50000</v>
      </c>
      <c r="E564">
        <v>0</v>
      </c>
      <c r="F564" t="s">
        <v>357</v>
      </c>
      <c r="G564" t="s">
        <v>387</v>
      </c>
      <c r="H564" t="s">
        <v>55</v>
      </c>
      <c r="I564">
        <v>1482052815</v>
      </c>
      <c r="J564">
        <v>1479460815</v>
      </c>
      <c r="K564" s="15">
        <f t="shared" si="48"/>
        <v>42722.389062499999</v>
      </c>
      <c r="L564" s="15">
        <f t="shared" si="49"/>
        <v>42692.389062499999</v>
      </c>
      <c r="M564" t="b">
        <v>0</v>
      </c>
      <c r="N564">
        <v>0</v>
      </c>
      <c r="O564" t="b">
        <v>0</v>
      </c>
      <c r="P564" t="s">
        <v>1127</v>
      </c>
      <c r="Q564" s="7">
        <f t="shared" si="50"/>
        <v>0</v>
      </c>
      <c r="R564" s="9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1172</v>
      </c>
      <c r="C565" s="3" t="s">
        <v>1173</v>
      </c>
      <c r="D565">
        <v>75000</v>
      </c>
      <c r="E565">
        <v>68</v>
      </c>
      <c r="F565" t="s">
        <v>357</v>
      </c>
      <c r="G565" t="s">
        <v>50</v>
      </c>
      <c r="H565" t="s">
        <v>51</v>
      </c>
      <c r="I565">
        <v>1424137247</v>
      </c>
      <c r="J565">
        <v>1421545247</v>
      </c>
      <c r="K565" s="15">
        <f t="shared" si="48"/>
        <v>42052.069988425923</v>
      </c>
      <c r="L565" s="15">
        <f t="shared" si="49"/>
        <v>42022.069988425923</v>
      </c>
      <c r="M565" t="b">
        <v>0</v>
      </c>
      <c r="N565">
        <v>2</v>
      </c>
      <c r="O565" t="b">
        <v>0</v>
      </c>
      <c r="P565" t="s">
        <v>1127</v>
      </c>
      <c r="Q565" s="7">
        <f t="shared" si="50"/>
        <v>9.0666666666666659E-2</v>
      </c>
      <c r="R565" s="9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1174</v>
      </c>
      <c r="C566" s="3" t="s">
        <v>1175</v>
      </c>
      <c r="D566">
        <v>18000</v>
      </c>
      <c r="E566">
        <v>1</v>
      </c>
      <c r="F566" t="s">
        <v>357</v>
      </c>
      <c r="G566" t="s">
        <v>179</v>
      </c>
      <c r="H566" t="s">
        <v>55</v>
      </c>
      <c r="I566">
        <v>1457822275</v>
      </c>
      <c r="J566">
        <v>1455230275</v>
      </c>
      <c r="K566" s="15">
        <f t="shared" si="48"/>
        <v>42441.942997685182</v>
      </c>
      <c r="L566" s="15">
        <f t="shared" si="49"/>
        <v>42411.942997685182</v>
      </c>
      <c r="M566" t="b">
        <v>0</v>
      </c>
      <c r="N566">
        <v>1</v>
      </c>
      <c r="O566" t="b">
        <v>0</v>
      </c>
      <c r="P566" t="s">
        <v>1127</v>
      </c>
      <c r="Q566" s="7">
        <f t="shared" si="50"/>
        <v>5.5555555555555558E-3</v>
      </c>
      <c r="R566" s="9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1176</v>
      </c>
      <c r="C567" s="3" t="s">
        <v>1177</v>
      </c>
      <c r="D567">
        <v>25000</v>
      </c>
      <c r="E567">
        <v>0</v>
      </c>
      <c r="F567" t="s">
        <v>357</v>
      </c>
      <c r="G567" t="s">
        <v>24</v>
      </c>
      <c r="H567" t="s">
        <v>25</v>
      </c>
      <c r="I567">
        <v>1436554249</v>
      </c>
      <c r="J567">
        <v>1433962249</v>
      </c>
      <c r="K567" s="15">
        <f t="shared" si="48"/>
        <v>42195.78528935185</v>
      </c>
      <c r="L567" s="15">
        <f t="shared" si="49"/>
        <v>42165.78528935185</v>
      </c>
      <c r="M567" t="b">
        <v>0</v>
      </c>
      <c r="N567">
        <v>0</v>
      </c>
      <c r="O567" t="b">
        <v>0</v>
      </c>
      <c r="P567" t="s">
        <v>1127</v>
      </c>
      <c r="Q567" s="7">
        <f t="shared" si="50"/>
        <v>0</v>
      </c>
      <c r="R567" s="9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1178</v>
      </c>
      <c r="C568" s="3" t="s">
        <v>1179</v>
      </c>
      <c r="D568">
        <v>5000</v>
      </c>
      <c r="E568">
        <v>1</v>
      </c>
      <c r="F568" t="s">
        <v>357</v>
      </c>
      <c r="G568" t="s">
        <v>17</v>
      </c>
      <c r="H568" t="s">
        <v>18</v>
      </c>
      <c r="I568">
        <v>1468513533</v>
      </c>
      <c r="J568">
        <v>1465921533</v>
      </c>
      <c r="K568" s="15">
        <f t="shared" si="48"/>
        <v>42565.68440972222</v>
      </c>
      <c r="L568" s="15">
        <f t="shared" si="49"/>
        <v>42535.68440972222</v>
      </c>
      <c r="M568" t="b">
        <v>0</v>
      </c>
      <c r="N568">
        <v>1</v>
      </c>
      <c r="O568" t="b">
        <v>0</v>
      </c>
      <c r="P568" t="s">
        <v>1127</v>
      </c>
      <c r="Q568" s="7">
        <f t="shared" si="50"/>
        <v>0.02</v>
      </c>
      <c r="R568" s="9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1180</v>
      </c>
      <c r="C569" s="3" t="s">
        <v>1181</v>
      </c>
      <c r="D569">
        <v>10000</v>
      </c>
      <c r="E569">
        <v>0</v>
      </c>
      <c r="F569" t="s">
        <v>357</v>
      </c>
      <c r="G569" t="s">
        <v>17</v>
      </c>
      <c r="H569" t="s">
        <v>18</v>
      </c>
      <c r="I569">
        <v>1420143194</v>
      </c>
      <c r="J569">
        <v>1417551194</v>
      </c>
      <c r="K569" s="15">
        <f t="shared" si="48"/>
        <v>42005.842523148152</v>
      </c>
      <c r="L569" s="15">
        <f t="shared" si="49"/>
        <v>41975.842523148152</v>
      </c>
      <c r="M569" t="b">
        <v>0</v>
      </c>
      <c r="N569">
        <v>0</v>
      </c>
      <c r="O569" t="b">
        <v>0</v>
      </c>
      <c r="P569" t="s">
        <v>1127</v>
      </c>
      <c r="Q569" s="7">
        <f t="shared" si="50"/>
        <v>0</v>
      </c>
      <c r="R569" s="9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1182</v>
      </c>
      <c r="C570" s="3" t="s">
        <v>1183</v>
      </c>
      <c r="D570">
        <v>24500</v>
      </c>
      <c r="E570">
        <v>245</v>
      </c>
      <c r="F570" t="s">
        <v>357</v>
      </c>
      <c r="G570" t="s">
        <v>80</v>
      </c>
      <c r="H570" t="s">
        <v>81</v>
      </c>
      <c r="I570">
        <v>1452942000</v>
      </c>
      <c r="J570">
        <v>1449785223</v>
      </c>
      <c r="K570" s="15">
        <f t="shared" si="48"/>
        <v>42385.458333333328</v>
      </c>
      <c r="L570" s="15">
        <f t="shared" si="49"/>
        <v>42348.9215625</v>
      </c>
      <c r="M570" t="b">
        <v>0</v>
      </c>
      <c r="N570">
        <v>5</v>
      </c>
      <c r="O570" t="b">
        <v>0</v>
      </c>
      <c r="P570" t="s">
        <v>1127</v>
      </c>
      <c r="Q570" s="7">
        <f t="shared" si="50"/>
        <v>1</v>
      </c>
      <c r="R570" s="9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1184</v>
      </c>
      <c r="C571" s="3" t="s">
        <v>1185</v>
      </c>
      <c r="D571">
        <v>2500</v>
      </c>
      <c r="E571">
        <v>20</v>
      </c>
      <c r="F571" t="s">
        <v>357</v>
      </c>
      <c r="G571" t="s">
        <v>159</v>
      </c>
      <c r="H571" t="s">
        <v>160</v>
      </c>
      <c r="I571">
        <v>1451679612</v>
      </c>
      <c r="J571">
        <v>1449087612</v>
      </c>
      <c r="K571" s="15">
        <f t="shared" si="48"/>
        <v>42370.847361111111</v>
      </c>
      <c r="L571" s="15">
        <f t="shared" si="49"/>
        <v>42340.847361111111</v>
      </c>
      <c r="M571" t="b">
        <v>0</v>
      </c>
      <c r="N571">
        <v>1</v>
      </c>
      <c r="O571" t="b">
        <v>0</v>
      </c>
      <c r="P571" t="s">
        <v>1127</v>
      </c>
      <c r="Q571" s="7">
        <f t="shared" si="50"/>
        <v>0.8</v>
      </c>
      <c r="R571" s="9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1186</v>
      </c>
      <c r="C572" s="3" t="s">
        <v>1187</v>
      </c>
      <c r="D572">
        <v>85000</v>
      </c>
      <c r="E572">
        <v>142</v>
      </c>
      <c r="F572" t="s">
        <v>357</v>
      </c>
      <c r="G572" t="s">
        <v>17</v>
      </c>
      <c r="H572" t="s">
        <v>18</v>
      </c>
      <c r="I572">
        <v>1455822569</v>
      </c>
      <c r="J572">
        <v>1453230569</v>
      </c>
      <c r="K572" s="15">
        <f t="shared" si="48"/>
        <v>42418.798252314809</v>
      </c>
      <c r="L572" s="15">
        <f t="shared" si="49"/>
        <v>42388.798252314809</v>
      </c>
      <c r="M572" t="b">
        <v>0</v>
      </c>
      <c r="N572">
        <v>1</v>
      </c>
      <c r="O572" t="b">
        <v>0</v>
      </c>
      <c r="P572" t="s">
        <v>1127</v>
      </c>
      <c r="Q572" s="7">
        <f t="shared" si="50"/>
        <v>0.16705882352941176</v>
      </c>
      <c r="R572" s="9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1188</v>
      </c>
      <c r="C573" s="3" t="s">
        <v>1189</v>
      </c>
      <c r="D573">
        <v>25000</v>
      </c>
      <c r="E573">
        <v>106</v>
      </c>
      <c r="F573" t="s">
        <v>357</v>
      </c>
      <c r="G573" t="s">
        <v>17</v>
      </c>
      <c r="H573" t="s">
        <v>18</v>
      </c>
      <c r="I573">
        <v>1437969540</v>
      </c>
      <c r="J573">
        <v>1436297723</v>
      </c>
      <c r="K573" s="15">
        <f t="shared" si="48"/>
        <v>42212.165972222225</v>
      </c>
      <c r="L573" s="15">
        <f t="shared" si="49"/>
        <v>42192.816238425927</v>
      </c>
      <c r="M573" t="b">
        <v>0</v>
      </c>
      <c r="N573">
        <v>2</v>
      </c>
      <c r="O573" t="b">
        <v>0</v>
      </c>
      <c r="P573" t="s">
        <v>1127</v>
      </c>
      <c r="Q573" s="7">
        <f t="shared" si="50"/>
        <v>0.42399999999999999</v>
      </c>
      <c r="R573" s="9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1190</v>
      </c>
      <c r="C574" s="3" t="s">
        <v>1191</v>
      </c>
      <c r="D574">
        <v>2500</v>
      </c>
      <c r="E574">
        <v>0</v>
      </c>
      <c r="F574" t="s">
        <v>357</v>
      </c>
      <c r="G574" t="s">
        <v>17</v>
      </c>
      <c r="H574" t="s">
        <v>18</v>
      </c>
      <c r="I574">
        <v>1446660688</v>
      </c>
      <c r="J574">
        <v>1444065088</v>
      </c>
      <c r="K574" s="15">
        <f t="shared" si="48"/>
        <v>42312.757962962962</v>
      </c>
      <c r="L574" s="15">
        <f t="shared" si="49"/>
        <v>42282.716296296298</v>
      </c>
      <c r="M574" t="b">
        <v>0</v>
      </c>
      <c r="N574">
        <v>0</v>
      </c>
      <c r="O574" t="b">
        <v>0</v>
      </c>
      <c r="P574" t="s">
        <v>1127</v>
      </c>
      <c r="Q574" s="7">
        <f t="shared" si="50"/>
        <v>0</v>
      </c>
      <c r="R574" s="9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1192</v>
      </c>
      <c r="C575" s="3" t="s">
        <v>1193</v>
      </c>
      <c r="D575">
        <v>88888</v>
      </c>
      <c r="E575">
        <v>346</v>
      </c>
      <c r="F575" t="s">
        <v>357</v>
      </c>
      <c r="G575" t="s">
        <v>17</v>
      </c>
      <c r="H575" t="s">
        <v>18</v>
      </c>
      <c r="I575">
        <v>1421543520</v>
      </c>
      <c r="J575">
        <v>1416445931</v>
      </c>
      <c r="K575" s="15">
        <f t="shared" si="48"/>
        <v>42022.05</v>
      </c>
      <c r="L575" s="15">
        <f t="shared" si="49"/>
        <v>41963.050127314811</v>
      </c>
      <c r="M575" t="b">
        <v>0</v>
      </c>
      <c r="N575">
        <v>9</v>
      </c>
      <c r="O575" t="b">
        <v>0</v>
      </c>
      <c r="P575" t="s">
        <v>1127</v>
      </c>
      <c r="Q575" s="7">
        <f t="shared" si="50"/>
        <v>0.38925389253892539</v>
      </c>
      <c r="R575" s="9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1194</v>
      </c>
      <c r="C576" s="3" t="s">
        <v>1195</v>
      </c>
      <c r="D576">
        <v>11180</v>
      </c>
      <c r="E576">
        <v>80</v>
      </c>
      <c r="F576" t="s">
        <v>357</v>
      </c>
      <c r="G576" t="s">
        <v>24</v>
      </c>
      <c r="H576" t="s">
        <v>25</v>
      </c>
      <c r="I576">
        <v>1476873507</v>
      </c>
      <c r="J576">
        <v>1474281507</v>
      </c>
      <c r="K576" s="15">
        <f t="shared" si="48"/>
        <v>42662.443368055552</v>
      </c>
      <c r="L576" s="15">
        <f t="shared" si="49"/>
        <v>42632.443368055552</v>
      </c>
      <c r="M576" t="b">
        <v>0</v>
      </c>
      <c r="N576">
        <v>4</v>
      </c>
      <c r="O576" t="b">
        <v>0</v>
      </c>
      <c r="P576" t="s">
        <v>1127</v>
      </c>
      <c r="Q576" s="7">
        <f t="shared" si="50"/>
        <v>0.7155635062611807</v>
      </c>
      <c r="R576" s="9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1196</v>
      </c>
      <c r="C577" s="3" t="s">
        <v>1197</v>
      </c>
      <c r="D577">
        <v>60000</v>
      </c>
      <c r="E577">
        <v>259</v>
      </c>
      <c r="F577" t="s">
        <v>357</v>
      </c>
      <c r="G577" t="s">
        <v>502</v>
      </c>
      <c r="H577" t="s">
        <v>55</v>
      </c>
      <c r="I577">
        <v>1434213443</v>
      </c>
      <c r="J577">
        <v>1431621443</v>
      </c>
      <c r="K577" s="15">
        <f t="shared" si="48"/>
        <v>42168.692627314813</v>
      </c>
      <c r="L577" s="15">
        <f t="shared" si="49"/>
        <v>42138.692627314813</v>
      </c>
      <c r="M577" t="b">
        <v>0</v>
      </c>
      <c r="N577">
        <v>4</v>
      </c>
      <c r="O577" t="b">
        <v>0</v>
      </c>
      <c r="P577" t="s">
        <v>1127</v>
      </c>
      <c r="Q577" s="7">
        <f t="shared" si="50"/>
        <v>0.43166666666666664</v>
      </c>
      <c r="R577" s="9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1198</v>
      </c>
      <c r="C578" s="3" t="s">
        <v>1199</v>
      </c>
      <c r="D578">
        <v>80000</v>
      </c>
      <c r="E578">
        <v>1</v>
      </c>
      <c r="F578" t="s">
        <v>357</v>
      </c>
      <c r="G578" t="s">
        <v>17</v>
      </c>
      <c r="H578" t="s">
        <v>18</v>
      </c>
      <c r="I578">
        <v>1427537952</v>
      </c>
      <c r="J578">
        <v>1422357552</v>
      </c>
      <c r="K578" s="15">
        <f t="shared" si="48"/>
        <v>42091.43</v>
      </c>
      <c r="L578" s="15">
        <f t="shared" si="49"/>
        <v>42031.471666666665</v>
      </c>
      <c r="M578" t="b">
        <v>0</v>
      </c>
      <c r="N578">
        <v>1</v>
      </c>
      <c r="O578" t="b">
        <v>0</v>
      </c>
      <c r="P578" t="s">
        <v>1127</v>
      </c>
      <c r="Q578" s="7">
        <f t="shared" si="50"/>
        <v>1.25E-3</v>
      </c>
      <c r="R578" s="9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1200</v>
      </c>
      <c r="C579" s="3" t="s">
        <v>1201</v>
      </c>
      <c r="D579">
        <v>5000</v>
      </c>
      <c r="E579">
        <v>10</v>
      </c>
      <c r="F579" t="s">
        <v>357</v>
      </c>
      <c r="G579" t="s">
        <v>17</v>
      </c>
      <c r="H579" t="s">
        <v>18</v>
      </c>
      <c r="I579">
        <v>1463753302</v>
      </c>
      <c r="J579">
        <v>1458569302</v>
      </c>
      <c r="K579" s="15">
        <f t="shared" ref="K579:K642" si="54">(I579/86400)+DATE(1970,1,1)</f>
        <v>42510.589143518519</v>
      </c>
      <c r="L579" s="15">
        <f t="shared" ref="L579:L642" si="55">(J579/86400)+DATE(1970,1,1)</f>
        <v>42450.589143518519</v>
      </c>
      <c r="M579" t="b">
        <v>0</v>
      </c>
      <c r="N579">
        <v>1</v>
      </c>
      <c r="O579" t="b">
        <v>0</v>
      </c>
      <c r="P579" t="s">
        <v>1127</v>
      </c>
      <c r="Q579" s="7">
        <f t="shared" ref="Q579:Q642" si="56">(E579/D579)*100</f>
        <v>0.2</v>
      </c>
      <c r="R579" s="9">
        <f t="shared" ref="R579:R642" si="57">E579/N579</f>
        <v>10</v>
      </c>
      <c r="S579" t="str">
        <f t="shared" ref="S579:S642" si="58">LEFT(P579,FIND("/",P579)-1)</f>
        <v>technology</v>
      </c>
      <c r="T579" t="str">
        <f t="shared" ref="T579:T642" si="59">REPLACE(P579,1,FIND("/",P579),"")</f>
        <v>web</v>
      </c>
    </row>
    <row r="580" spans="1:20" ht="32" x14ac:dyDescent="0.2">
      <c r="A580">
        <v>578</v>
      </c>
      <c r="B580" s="3" t="s">
        <v>1202</v>
      </c>
      <c r="C580" s="3" t="s">
        <v>1203</v>
      </c>
      <c r="D580">
        <v>125000</v>
      </c>
      <c r="E580">
        <v>14</v>
      </c>
      <c r="F580" t="s">
        <v>357</v>
      </c>
      <c r="G580" t="s">
        <v>24</v>
      </c>
      <c r="H580" t="s">
        <v>25</v>
      </c>
      <c r="I580">
        <v>1441633993</v>
      </c>
      <c r="J580">
        <v>1439560393</v>
      </c>
      <c r="K580" s="15">
        <f t="shared" si="54"/>
        <v>42254.578622685185</v>
      </c>
      <c r="L580" s="15">
        <f t="shared" si="55"/>
        <v>42230.578622685185</v>
      </c>
      <c r="M580" t="b">
        <v>0</v>
      </c>
      <c r="N580">
        <v>7</v>
      </c>
      <c r="O580" t="b">
        <v>0</v>
      </c>
      <c r="P580" t="s">
        <v>1127</v>
      </c>
      <c r="Q580" s="7">
        <f t="shared" si="56"/>
        <v>1.12E-2</v>
      </c>
      <c r="R580" s="9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1204</v>
      </c>
      <c r="C581" s="3" t="s">
        <v>1205</v>
      </c>
      <c r="D581">
        <v>12000</v>
      </c>
      <c r="E581">
        <v>175</v>
      </c>
      <c r="F581" t="s">
        <v>357</v>
      </c>
      <c r="G581" t="s">
        <v>17</v>
      </c>
      <c r="H581" t="s">
        <v>18</v>
      </c>
      <c r="I581">
        <v>1419539223</v>
      </c>
      <c r="J581">
        <v>1416947223</v>
      </c>
      <c r="K581" s="15">
        <f t="shared" si="54"/>
        <v>41998.852118055554</v>
      </c>
      <c r="L581" s="15">
        <f t="shared" si="55"/>
        <v>41968.852118055554</v>
      </c>
      <c r="M581" t="b">
        <v>0</v>
      </c>
      <c r="N581">
        <v>5</v>
      </c>
      <c r="O581" t="b">
        <v>0</v>
      </c>
      <c r="P581" t="s">
        <v>1127</v>
      </c>
      <c r="Q581" s="7">
        <f t="shared" si="56"/>
        <v>1.4583333333333333</v>
      </c>
      <c r="R581" s="9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1206</v>
      </c>
      <c r="C582" s="3" t="s">
        <v>1207</v>
      </c>
      <c r="D582">
        <v>3000</v>
      </c>
      <c r="E582">
        <v>1</v>
      </c>
      <c r="F582" t="s">
        <v>357</v>
      </c>
      <c r="G582" t="s">
        <v>17</v>
      </c>
      <c r="H582" t="s">
        <v>18</v>
      </c>
      <c r="I582">
        <v>1474580867</v>
      </c>
      <c r="J582">
        <v>1471988867</v>
      </c>
      <c r="K582" s="15">
        <f t="shared" si="54"/>
        <v>42635.908182870371</v>
      </c>
      <c r="L582" s="15">
        <f t="shared" si="55"/>
        <v>42605.908182870371</v>
      </c>
      <c r="M582" t="b">
        <v>0</v>
      </c>
      <c r="N582">
        <v>1</v>
      </c>
      <c r="O582" t="b">
        <v>0</v>
      </c>
      <c r="P582" t="s">
        <v>1127</v>
      </c>
      <c r="Q582" s="7">
        <f t="shared" si="56"/>
        <v>3.3333333333333333E-2</v>
      </c>
      <c r="R582" s="9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1208</v>
      </c>
      <c r="C583" s="3" t="s">
        <v>1209</v>
      </c>
      <c r="D583">
        <v>400</v>
      </c>
      <c r="E583">
        <v>0</v>
      </c>
      <c r="F583" t="s">
        <v>357</v>
      </c>
      <c r="G583" t="s">
        <v>17</v>
      </c>
      <c r="H583" t="s">
        <v>18</v>
      </c>
      <c r="I583">
        <v>1438474704</v>
      </c>
      <c r="J583">
        <v>1435882704</v>
      </c>
      <c r="K583" s="15">
        <f t="shared" si="54"/>
        <v>42218.012777777782</v>
      </c>
      <c r="L583" s="15">
        <f t="shared" si="55"/>
        <v>42188.012777777782</v>
      </c>
      <c r="M583" t="b">
        <v>0</v>
      </c>
      <c r="N583">
        <v>0</v>
      </c>
      <c r="O583" t="b">
        <v>0</v>
      </c>
      <c r="P583" t="s">
        <v>1127</v>
      </c>
      <c r="Q583" s="7">
        <f t="shared" si="56"/>
        <v>0</v>
      </c>
      <c r="R583" s="9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1210</v>
      </c>
      <c r="C584" s="3" t="s">
        <v>1211</v>
      </c>
      <c r="D584">
        <v>100000</v>
      </c>
      <c r="E584">
        <v>0</v>
      </c>
      <c r="F584" t="s">
        <v>357</v>
      </c>
      <c r="G584" t="s">
        <v>17</v>
      </c>
      <c r="H584" t="s">
        <v>18</v>
      </c>
      <c r="I584">
        <v>1426442400</v>
      </c>
      <c r="J584">
        <v>1424454319</v>
      </c>
      <c r="K584" s="15">
        <f t="shared" si="54"/>
        <v>42078.75</v>
      </c>
      <c r="L584" s="15">
        <f t="shared" si="55"/>
        <v>42055.739803240736</v>
      </c>
      <c r="M584" t="b">
        <v>0</v>
      </c>
      <c r="N584">
        <v>0</v>
      </c>
      <c r="O584" t="b">
        <v>0</v>
      </c>
      <c r="P584" t="s">
        <v>1127</v>
      </c>
      <c r="Q584" s="7">
        <f t="shared" si="56"/>
        <v>0</v>
      </c>
      <c r="R584" s="9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1212</v>
      </c>
      <c r="C585" s="3" t="s">
        <v>1213</v>
      </c>
      <c r="D585">
        <v>9000</v>
      </c>
      <c r="E585">
        <v>1</v>
      </c>
      <c r="F585" t="s">
        <v>357</v>
      </c>
      <c r="G585" t="s">
        <v>17</v>
      </c>
      <c r="H585" t="s">
        <v>18</v>
      </c>
      <c r="I585">
        <v>1426800687</v>
      </c>
      <c r="J585">
        <v>1424212287</v>
      </c>
      <c r="K585" s="15">
        <f t="shared" si="54"/>
        <v>42082.896840277783</v>
      </c>
      <c r="L585" s="15">
        <f t="shared" si="55"/>
        <v>42052.93850694444</v>
      </c>
      <c r="M585" t="b">
        <v>0</v>
      </c>
      <c r="N585">
        <v>1</v>
      </c>
      <c r="O585" t="b">
        <v>0</v>
      </c>
      <c r="P585" t="s">
        <v>1127</v>
      </c>
      <c r="Q585" s="7">
        <f t="shared" si="56"/>
        <v>1.1111111111111112E-2</v>
      </c>
      <c r="R585" s="9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1214</v>
      </c>
      <c r="C586" s="3" t="s">
        <v>1215</v>
      </c>
      <c r="D586">
        <v>1000</v>
      </c>
      <c r="E586">
        <v>10</v>
      </c>
      <c r="F586" t="s">
        <v>357</v>
      </c>
      <c r="G586" t="s">
        <v>17</v>
      </c>
      <c r="H586" t="s">
        <v>18</v>
      </c>
      <c r="I586">
        <v>1426522316</v>
      </c>
      <c r="J586">
        <v>1423933916</v>
      </c>
      <c r="K586" s="15">
        <f t="shared" si="54"/>
        <v>42079.674953703703</v>
      </c>
      <c r="L586" s="15">
        <f t="shared" si="55"/>
        <v>42049.716620370367</v>
      </c>
      <c r="M586" t="b">
        <v>0</v>
      </c>
      <c r="N586">
        <v>2</v>
      </c>
      <c r="O586" t="b">
        <v>0</v>
      </c>
      <c r="P586" t="s">
        <v>1127</v>
      </c>
      <c r="Q586" s="7">
        <f t="shared" si="56"/>
        <v>1</v>
      </c>
      <c r="R586" s="9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1216</v>
      </c>
      <c r="C587" s="3" t="s">
        <v>1217</v>
      </c>
      <c r="D587">
        <v>9000</v>
      </c>
      <c r="E587">
        <v>0</v>
      </c>
      <c r="F587" t="s">
        <v>357</v>
      </c>
      <c r="G587" t="s">
        <v>24</v>
      </c>
      <c r="H587" t="s">
        <v>25</v>
      </c>
      <c r="I587">
        <v>1448928000</v>
      </c>
      <c r="J587">
        <v>1444123377</v>
      </c>
      <c r="K587" s="15">
        <f t="shared" si="54"/>
        <v>42339</v>
      </c>
      <c r="L587" s="15">
        <f t="shared" si="55"/>
        <v>42283.3909375</v>
      </c>
      <c r="M587" t="b">
        <v>0</v>
      </c>
      <c r="N587">
        <v>0</v>
      </c>
      <c r="O587" t="b">
        <v>0</v>
      </c>
      <c r="P587" t="s">
        <v>1127</v>
      </c>
      <c r="Q587" s="7">
        <f t="shared" si="56"/>
        <v>0</v>
      </c>
      <c r="R587" s="9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1218</v>
      </c>
      <c r="C588" s="3" t="s">
        <v>1219</v>
      </c>
      <c r="D588">
        <v>10000</v>
      </c>
      <c r="E588">
        <v>56</v>
      </c>
      <c r="F588" t="s">
        <v>357</v>
      </c>
      <c r="G588" t="s">
        <v>17</v>
      </c>
      <c r="H588" t="s">
        <v>18</v>
      </c>
      <c r="I588">
        <v>1424032207</v>
      </c>
      <c r="J588">
        <v>1421440207</v>
      </c>
      <c r="K588" s="15">
        <f t="shared" si="54"/>
        <v>42050.854247685187</v>
      </c>
      <c r="L588" s="15">
        <f t="shared" si="55"/>
        <v>42020.854247685187</v>
      </c>
      <c r="M588" t="b">
        <v>0</v>
      </c>
      <c r="N588">
        <v>4</v>
      </c>
      <c r="O588" t="b">
        <v>0</v>
      </c>
      <c r="P588" t="s">
        <v>1127</v>
      </c>
      <c r="Q588" s="7">
        <f t="shared" si="56"/>
        <v>0.55999999999999994</v>
      </c>
      <c r="R588" s="9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1220</v>
      </c>
      <c r="C589" s="3" t="s">
        <v>1221</v>
      </c>
      <c r="D589">
        <v>30000</v>
      </c>
      <c r="E589">
        <v>2725</v>
      </c>
      <c r="F589" t="s">
        <v>357</v>
      </c>
      <c r="G589" t="s">
        <v>159</v>
      </c>
      <c r="H589" t="s">
        <v>160</v>
      </c>
      <c r="I589">
        <v>1429207833</v>
      </c>
      <c r="J589">
        <v>1426615833</v>
      </c>
      <c r="K589" s="15">
        <f t="shared" si="54"/>
        <v>42110.757326388892</v>
      </c>
      <c r="L589" s="15">
        <f t="shared" si="55"/>
        <v>42080.757326388892</v>
      </c>
      <c r="M589" t="b">
        <v>0</v>
      </c>
      <c r="N589">
        <v>7</v>
      </c>
      <c r="O589" t="b">
        <v>0</v>
      </c>
      <c r="P589" t="s">
        <v>1127</v>
      </c>
      <c r="Q589" s="7">
        <f t="shared" si="56"/>
        <v>9.0833333333333339</v>
      </c>
      <c r="R589" s="9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1222</v>
      </c>
      <c r="C590" s="3" t="s">
        <v>1223</v>
      </c>
      <c r="D590">
        <v>9000</v>
      </c>
      <c r="E590">
        <v>301</v>
      </c>
      <c r="F590" t="s">
        <v>357</v>
      </c>
      <c r="G590" t="s">
        <v>1224</v>
      </c>
      <c r="H590" t="s">
        <v>55</v>
      </c>
      <c r="I590">
        <v>1479410886</v>
      </c>
      <c r="J590">
        <v>1474223286</v>
      </c>
      <c r="K590" s="15">
        <f t="shared" si="54"/>
        <v>42691.811180555553</v>
      </c>
      <c r="L590" s="15">
        <f t="shared" si="55"/>
        <v>42631.769513888888</v>
      </c>
      <c r="M590" t="b">
        <v>0</v>
      </c>
      <c r="N590">
        <v>2</v>
      </c>
      <c r="O590" t="b">
        <v>0</v>
      </c>
      <c r="P590" t="s">
        <v>1127</v>
      </c>
      <c r="Q590" s="7">
        <f t="shared" si="56"/>
        <v>3.3444444444444441</v>
      </c>
      <c r="R590" s="9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1225</v>
      </c>
      <c r="C591" s="3" t="s">
        <v>1226</v>
      </c>
      <c r="D591">
        <v>7500</v>
      </c>
      <c r="E591">
        <v>1</v>
      </c>
      <c r="F591" t="s">
        <v>357</v>
      </c>
      <c r="G591" t="s">
        <v>17</v>
      </c>
      <c r="H591" t="s">
        <v>18</v>
      </c>
      <c r="I591">
        <v>1436366699</v>
      </c>
      <c r="J591">
        <v>1435070699</v>
      </c>
      <c r="K591" s="15">
        <f t="shared" si="54"/>
        <v>42193.614571759259</v>
      </c>
      <c r="L591" s="15">
        <f t="shared" si="55"/>
        <v>42178.614571759259</v>
      </c>
      <c r="M591" t="b">
        <v>0</v>
      </c>
      <c r="N591">
        <v>1</v>
      </c>
      <c r="O591" t="b">
        <v>0</v>
      </c>
      <c r="P591" t="s">
        <v>1127</v>
      </c>
      <c r="Q591" s="7">
        <f t="shared" si="56"/>
        <v>1.3333333333333334E-2</v>
      </c>
      <c r="R591" s="9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1227</v>
      </c>
      <c r="C592" s="3" t="s">
        <v>1228</v>
      </c>
      <c r="D592">
        <v>5000</v>
      </c>
      <c r="E592">
        <v>223</v>
      </c>
      <c r="F592" t="s">
        <v>357</v>
      </c>
      <c r="G592" t="s">
        <v>24</v>
      </c>
      <c r="H592" t="s">
        <v>25</v>
      </c>
      <c r="I592">
        <v>1454936460</v>
      </c>
      <c r="J592">
        <v>1452259131</v>
      </c>
      <c r="K592" s="15">
        <f t="shared" si="54"/>
        <v>42408.542361111111</v>
      </c>
      <c r="L592" s="15">
        <f t="shared" si="55"/>
        <v>42377.554756944446</v>
      </c>
      <c r="M592" t="b">
        <v>0</v>
      </c>
      <c r="N592">
        <v>9</v>
      </c>
      <c r="O592" t="b">
        <v>0</v>
      </c>
      <c r="P592" t="s">
        <v>1127</v>
      </c>
      <c r="Q592" s="7">
        <f t="shared" si="56"/>
        <v>4.46</v>
      </c>
      <c r="R592" s="9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1229</v>
      </c>
      <c r="C593" s="3" t="s">
        <v>1230</v>
      </c>
      <c r="D593">
        <v>100000</v>
      </c>
      <c r="E593">
        <v>61</v>
      </c>
      <c r="F593" t="s">
        <v>357</v>
      </c>
      <c r="G593" t="s">
        <v>17</v>
      </c>
      <c r="H593" t="s">
        <v>18</v>
      </c>
      <c r="I593">
        <v>1437570130</v>
      </c>
      <c r="J593">
        <v>1434978130</v>
      </c>
      <c r="K593" s="15">
        <f t="shared" si="54"/>
        <v>42207.543171296296</v>
      </c>
      <c r="L593" s="15">
        <f t="shared" si="55"/>
        <v>42177.543171296296</v>
      </c>
      <c r="M593" t="b">
        <v>0</v>
      </c>
      <c r="N593">
        <v>2</v>
      </c>
      <c r="O593" t="b">
        <v>0</v>
      </c>
      <c r="P593" t="s">
        <v>1127</v>
      </c>
      <c r="Q593" s="7">
        <f t="shared" si="56"/>
        <v>6.0999999999999999E-2</v>
      </c>
      <c r="R593" s="9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1231</v>
      </c>
      <c r="C594" s="3" t="s">
        <v>1232</v>
      </c>
      <c r="D594">
        <v>7500</v>
      </c>
      <c r="E594">
        <v>250</v>
      </c>
      <c r="F594" t="s">
        <v>357</v>
      </c>
      <c r="G594" t="s">
        <v>17</v>
      </c>
      <c r="H594" t="s">
        <v>18</v>
      </c>
      <c r="I594">
        <v>1417584860</v>
      </c>
      <c r="J594">
        <v>1414992860</v>
      </c>
      <c r="K594" s="15">
        <f t="shared" si="54"/>
        <v>41976.232175925921</v>
      </c>
      <c r="L594" s="15">
        <f t="shared" si="55"/>
        <v>41946.232175925928</v>
      </c>
      <c r="M594" t="b">
        <v>0</v>
      </c>
      <c r="N594">
        <v>1</v>
      </c>
      <c r="O594" t="b">
        <v>0</v>
      </c>
      <c r="P594" t="s">
        <v>1127</v>
      </c>
      <c r="Q594" s="7">
        <f t="shared" si="56"/>
        <v>3.3333333333333335</v>
      </c>
      <c r="R594" s="9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1233</v>
      </c>
      <c r="C595" s="3" t="s">
        <v>1234</v>
      </c>
      <c r="D595">
        <v>500</v>
      </c>
      <c r="E595">
        <v>115</v>
      </c>
      <c r="F595" t="s">
        <v>357</v>
      </c>
      <c r="G595" t="s">
        <v>24</v>
      </c>
      <c r="H595" t="s">
        <v>25</v>
      </c>
      <c r="I595">
        <v>1428333345</v>
      </c>
      <c r="J595">
        <v>1425744945</v>
      </c>
      <c r="K595" s="15">
        <f t="shared" si="54"/>
        <v>42100.635937500003</v>
      </c>
      <c r="L595" s="15">
        <f t="shared" si="55"/>
        <v>42070.677604166667</v>
      </c>
      <c r="M595" t="b">
        <v>0</v>
      </c>
      <c r="N595">
        <v>7</v>
      </c>
      <c r="O595" t="b">
        <v>0</v>
      </c>
      <c r="P595" t="s">
        <v>1127</v>
      </c>
      <c r="Q595" s="7">
        <f t="shared" si="56"/>
        <v>23</v>
      </c>
      <c r="R595" s="9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1235</v>
      </c>
      <c r="C596" s="3" t="s">
        <v>1236</v>
      </c>
      <c r="D596">
        <v>25000</v>
      </c>
      <c r="E596">
        <v>26</v>
      </c>
      <c r="F596" t="s">
        <v>357</v>
      </c>
      <c r="G596" t="s">
        <v>17</v>
      </c>
      <c r="H596" t="s">
        <v>18</v>
      </c>
      <c r="I596">
        <v>1460832206</v>
      </c>
      <c r="J596">
        <v>1458240206</v>
      </c>
      <c r="K596" s="15">
        <f t="shared" si="54"/>
        <v>42476.780162037037</v>
      </c>
      <c r="L596" s="15">
        <f t="shared" si="55"/>
        <v>42446.780162037037</v>
      </c>
      <c r="M596" t="b">
        <v>0</v>
      </c>
      <c r="N596">
        <v>2</v>
      </c>
      <c r="O596" t="b">
        <v>0</v>
      </c>
      <c r="P596" t="s">
        <v>1127</v>
      </c>
      <c r="Q596" s="7">
        <f t="shared" si="56"/>
        <v>0.104</v>
      </c>
      <c r="R596" s="9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1237</v>
      </c>
      <c r="C597" s="3" t="s">
        <v>1238</v>
      </c>
      <c r="D597">
        <v>100000</v>
      </c>
      <c r="E597">
        <v>426</v>
      </c>
      <c r="F597" t="s">
        <v>357</v>
      </c>
      <c r="G597" t="s">
        <v>17</v>
      </c>
      <c r="H597" t="s">
        <v>18</v>
      </c>
      <c r="I597">
        <v>1430703638</v>
      </c>
      <c r="J597">
        <v>1426815638</v>
      </c>
      <c r="K597" s="15">
        <f t="shared" si="54"/>
        <v>42128.069884259261</v>
      </c>
      <c r="L597" s="15">
        <f t="shared" si="55"/>
        <v>42083.069884259261</v>
      </c>
      <c r="M597" t="b">
        <v>0</v>
      </c>
      <c r="N597">
        <v>8</v>
      </c>
      <c r="O597" t="b">
        <v>0</v>
      </c>
      <c r="P597" t="s">
        <v>1127</v>
      </c>
      <c r="Q597" s="7">
        <f t="shared" si="56"/>
        <v>0.42599999999999999</v>
      </c>
      <c r="R597" s="9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1239</v>
      </c>
      <c r="C598" s="3" t="s">
        <v>1240</v>
      </c>
      <c r="D598">
        <v>20000</v>
      </c>
      <c r="E598">
        <v>6</v>
      </c>
      <c r="F598" t="s">
        <v>357</v>
      </c>
      <c r="G598" t="s">
        <v>17</v>
      </c>
      <c r="H598" t="s">
        <v>18</v>
      </c>
      <c r="I598">
        <v>1478122292</v>
      </c>
      <c r="J598">
        <v>1475530292</v>
      </c>
      <c r="K598" s="15">
        <f t="shared" si="54"/>
        <v>42676.896898148145</v>
      </c>
      <c r="L598" s="15">
        <f t="shared" si="55"/>
        <v>42646.896898148145</v>
      </c>
      <c r="M598" t="b">
        <v>0</v>
      </c>
      <c r="N598">
        <v>2</v>
      </c>
      <c r="O598" t="b">
        <v>0</v>
      </c>
      <c r="P598" t="s">
        <v>1127</v>
      </c>
      <c r="Q598" s="7">
        <f t="shared" si="56"/>
        <v>0.03</v>
      </c>
      <c r="R598" s="9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1241</v>
      </c>
      <c r="C599" s="3" t="s">
        <v>1242</v>
      </c>
      <c r="D599">
        <v>7500</v>
      </c>
      <c r="E599">
        <v>20</v>
      </c>
      <c r="F599" t="s">
        <v>357</v>
      </c>
      <c r="G599" t="s">
        <v>17</v>
      </c>
      <c r="H599" t="s">
        <v>18</v>
      </c>
      <c r="I599">
        <v>1469980800</v>
      </c>
      <c r="J599">
        <v>1466787335</v>
      </c>
      <c r="K599" s="15">
        <f t="shared" si="54"/>
        <v>42582.666666666672</v>
      </c>
      <c r="L599" s="15">
        <f t="shared" si="55"/>
        <v>42545.705266203702</v>
      </c>
      <c r="M599" t="b">
        <v>0</v>
      </c>
      <c r="N599">
        <v>2</v>
      </c>
      <c r="O599" t="b">
        <v>0</v>
      </c>
      <c r="P599" t="s">
        <v>1127</v>
      </c>
      <c r="Q599" s="7">
        <f t="shared" si="56"/>
        <v>0.26666666666666666</v>
      </c>
      <c r="R599" s="9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1243</v>
      </c>
      <c r="C600" s="3" t="s">
        <v>1244</v>
      </c>
      <c r="D600">
        <v>2500</v>
      </c>
      <c r="E600">
        <v>850</v>
      </c>
      <c r="F600" t="s">
        <v>357</v>
      </c>
      <c r="G600" t="s">
        <v>17</v>
      </c>
      <c r="H600" t="s">
        <v>18</v>
      </c>
      <c r="I600">
        <v>1417737781</v>
      </c>
      <c r="J600">
        <v>1415145781</v>
      </c>
      <c r="K600" s="15">
        <f t="shared" si="54"/>
        <v>41978.00209490741</v>
      </c>
      <c r="L600" s="15">
        <f t="shared" si="55"/>
        <v>41948.00209490741</v>
      </c>
      <c r="M600" t="b">
        <v>0</v>
      </c>
      <c r="N600">
        <v>7</v>
      </c>
      <c r="O600" t="b">
        <v>0</v>
      </c>
      <c r="P600" t="s">
        <v>1127</v>
      </c>
      <c r="Q600" s="7">
        <f t="shared" si="56"/>
        <v>34</v>
      </c>
      <c r="R600" s="9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1245</v>
      </c>
      <c r="C601" s="3" t="s">
        <v>1246</v>
      </c>
      <c r="D601">
        <v>50000</v>
      </c>
      <c r="E601">
        <v>31</v>
      </c>
      <c r="F601" t="s">
        <v>357</v>
      </c>
      <c r="G601" t="s">
        <v>17</v>
      </c>
      <c r="H601" t="s">
        <v>18</v>
      </c>
      <c r="I601">
        <v>1425827760</v>
      </c>
      <c r="J601">
        <v>1423769402</v>
      </c>
      <c r="K601" s="15">
        <f t="shared" si="54"/>
        <v>42071.636111111111</v>
      </c>
      <c r="L601" s="15">
        <f t="shared" si="55"/>
        <v>42047.812523148154</v>
      </c>
      <c r="M601" t="b">
        <v>0</v>
      </c>
      <c r="N601">
        <v>2</v>
      </c>
      <c r="O601" t="b">
        <v>0</v>
      </c>
      <c r="P601" t="s">
        <v>1127</v>
      </c>
      <c r="Q601" s="7">
        <f t="shared" si="56"/>
        <v>6.2E-2</v>
      </c>
      <c r="R601" s="9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1247</v>
      </c>
      <c r="C602" s="3" t="s">
        <v>1248</v>
      </c>
      <c r="D602">
        <v>5000</v>
      </c>
      <c r="E602">
        <v>100</v>
      </c>
      <c r="F602" t="s">
        <v>272</v>
      </c>
      <c r="G602" t="s">
        <v>17</v>
      </c>
      <c r="H602" t="s">
        <v>18</v>
      </c>
      <c r="I602">
        <v>1431198562</v>
      </c>
      <c r="J602">
        <v>1426014562</v>
      </c>
      <c r="K602" s="15">
        <f t="shared" si="54"/>
        <v>42133.798171296294</v>
      </c>
      <c r="L602" s="15">
        <f t="shared" si="55"/>
        <v>42073.798171296294</v>
      </c>
      <c r="M602" t="b">
        <v>0</v>
      </c>
      <c r="N602">
        <v>1</v>
      </c>
      <c r="O602" t="b">
        <v>0</v>
      </c>
      <c r="P602" t="s">
        <v>1127</v>
      </c>
      <c r="Q602" s="7">
        <f t="shared" si="56"/>
        <v>2</v>
      </c>
      <c r="R602" s="9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1249</v>
      </c>
      <c r="C603" s="3" t="s">
        <v>1250</v>
      </c>
      <c r="D603">
        <v>10000</v>
      </c>
      <c r="E603">
        <v>140</v>
      </c>
      <c r="F603" t="s">
        <v>272</v>
      </c>
      <c r="G603" t="s">
        <v>159</v>
      </c>
      <c r="H603" t="s">
        <v>160</v>
      </c>
      <c r="I603">
        <v>1419626139</v>
      </c>
      <c r="J603">
        <v>1417034139</v>
      </c>
      <c r="K603" s="15">
        <f t="shared" si="54"/>
        <v>41999.858090277776</v>
      </c>
      <c r="L603" s="15">
        <f t="shared" si="55"/>
        <v>41969.858090277776</v>
      </c>
      <c r="M603" t="b">
        <v>0</v>
      </c>
      <c r="N603">
        <v>6</v>
      </c>
      <c r="O603" t="b">
        <v>0</v>
      </c>
      <c r="P603" t="s">
        <v>1127</v>
      </c>
      <c r="Q603" s="7">
        <f t="shared" si="56"/>
        <v>1.4000000000000001</v>
      </c>
      <c r="R603" s="9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1251</v>
      </c>
      <c r="C604" s="3" t="s">
        <v>1252</v>
      </c>
      <c r="D604">
        <v>70000</v>
      </c>
      <c r="E604">
        <v>0</v>
      </c>
      <c r="F604" t="s">
        <v>272</v>
      </c>
      <c r="G604" t="s">
        <v>17</v>
      </c>
      <c r="H604" t="s">
        <v>18</v>
      </c>
      <c r="I604">
        <v>1434654215</v>
      </c>
      <c r="J604">
        <v>1432062215</v>
      </c>
      <c r="K604" s="15">
        <f t="shared" si="54"/>
        <v>42173.79415509259</v>
      </c>
      <c r="L604" s="15">
        <f t="shared" si="55"/>
        <v>42143.79415509259</v>
      </c>
      <c r="M604" t="b">
        <v>0</v>
      </c>
      <c r="N604">
        <v>0</v>
      </c>
      <c r="O604" t="b">
        <v>0</v>
      </c>
      <c r="P604" t="s">
        <v>1127</v>
      </c>
      <c r="Q604" s="7">
        <f t="shared" si="56"/>
        <v>0</v>
      </c>
      <c r="R604" s="9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1253</v>
      </c>
      <c r="C605" s="3" t="s">
        <v>1254</v>
      </c>
      <c r="D605">
        <v>15000</v>
      </c>
      <c r="E605">
        <v>590.02</v>
      </c>
      <c r="F605" t="s">
        <v>272</v>
      </c>
      <c r="G605" t="s">
        <v>17</v>
      </c>
      <c r="H605" t="s">
        <v>18</v>
      </c>
      <c r="I605">
        <v>1408029623</v>
      </c>
      <c r="J605">
        <v>1405437623</v>
      </c>
      <c r="K605" s="15">
        <f t="shared" si="54"/>
        <v>41865.639155092591</v>
      </c>
      <c r="L605" s="15">
        <f t="shared" si="55"/>
        <v>41835.639155092591</v>
      </c>
      <c r="M605" t="b">
        <v>0</v>
      </c>
      <c r="N605">
        <v>13</v>
      </c>
      <c r="O605" t="b">
        <v>0</v>
      </c>
      <c r="P605" t="s">
        <v>1127</v>
      </c>
      <c r="Q605" s="7">
        <f t="shared" si="56"/>
        <v>3.9334666666666664</v>
      </c>
      <c r="R605" s="9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1255</v>
      </c>
      <c r="C606" s="3" t="s">
        <v>1256</v>
      </c>
      <c r="D606">
        <v>1500</v>
      </c>
      <c r="E606">
        <v>0</v>
      </c>
      <c r="F606" t="s">
        <v>272</v>
      </c>
      <c r="G606" t="s">
        <v>17</v>
      </c>
      <c r="H606" t="s">
        <v>18</v>
      </c>
      <c r="I606">
        <v>1409187056</v>
      </c>
      <c r="J606">
        <v>1406595056</v>
      </c>
      <c r="K606" s="15">
        <f t="shared" si="54"/>
        <v>41879.035370370373</v>
      </c>
      <c r="L606" s="15">
        <f t="shared" si="55"/>
        <v>41849.035370370373</v>
      </c>
      <c r="M606" t="b">
        <v>0</v>
      </c>
      <c r="N606">
        <v>0</v>
      </c>
      <c r="O606" t="b">
        <v>0</v>
      </c>
      <c r="P606" t="s">
        <v>1127</v>
      </c>
      <c r="Q606" s="7">
        <f t="shared" si="56"/>
        <v>0</v>
      </c>
      <c r="R606" s="9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1257</v>
      </c>
      <c r="C607" s="3" t="s">
        <v>1258</v>
      </c>
      <c r="D607">
        <v>5000</v>
      </c>
      <c r="E607">
        <v>131</v>
      </c>
      <c r="F607" t="s">
        <v>272</v>
      </c>
      <c r="G607" t="s">
        <v>17</v>
      </c>
      <c r="H607" t="s">
        <v>18</v>
      </c>
      <c r="I607">
        <v>1440318908</v>
      </c>
      <c r="J607">
        <v>1436430908</v>
      </c>
      <c r="K607" s="15">
        <f t="shared" si="54"/>
        <v>42239.357731481483</v>
      </c>
      <c r="L607" s="15">
        <f t="shared" si="55"/>
        <v>42194.357731481483</v>
      </c>
      <c r="M607" t="b">
        <v>0</v>
      </c>
      <c r="N607">
        <v>8</v>
      </c>
      <c r="O607" t="b">
        <v>0</v>
      </c>
      <c r="P607" t="s">
        <v>1127</v>
      </c>
      <c r="Q607" s="7">
        <f t="shared" si="56"/>
        <v>2.62</v>
      </c>
      <c r="R607" s="9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1259</v>
      </c>
      <c r="C608" s="3" t="s">
        <v>1260</v>
      </c>
      <c r="D608">
        <v>5000</v>
      </c>
      <c r="E608">
        <v>10</v>
      </c>
      <c r="F608" t="s">
        <v>272</v>
      </c>
      <c r="G608" t="s">
        <v>387</v>
      </c>
      <c r="H608" t="s">
        <v>55</v>
      </c>
      <c r="I608">
        <v>1432479600</v>
      </c>
      <c r="J608">
        <v>1428507409</v>
      </c>
      <c r="K608" s="15">
        <f t="shared" si="54"/>
        <v>42148.625</v>
      </c>
      <c r="L608" s="15">
        <f t="shared" si="55"/>
        <v>42102.650567129633</v>
      </c>
      <c r="M608" t="b">
        <v>0</v>
      </c>
      <c r="N608">
        <v>1</v>
      </c>
      <c r="O608" t="b">
        <v>0</v>
      </c>
      <c r="P608" t="s">
        <v>1127</v>
      </c>
      <c r="Q608" s="7">
        <f t="shared" si="56"/>
        <v>0.2</v>
      </c>
      <c r="R608" s="9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1261</v>
      </c>
      <c r="C609" s="3" t="s">
        <v>1262</v>
      </c>
      <c r="D609">
        <v>250</v>
      </c>
      <c r="E609">
        <v>0</v>
      </c>
      <c r="F609" t="s">
        <v>272</v>
      </c>
      <c r="G609" t="s">
        <v>17</v>
      </c>
      <c r="H609" t="s">
        <v>18</v>
      </c>
      <c r="I609">
        <v>1448225336</v>
      </c>
      <c r="J609">
        <v>1445629736</v>
      </c>
      <c r="K609" s="15">
        <f t="shared" si="54"/>
        <v>42330.867314814815</v>
      </c>
      <c r="L609" s="15">
        <f t="shared" si="55"/>
        <v>42300.825648148151</v>
      </c>
      <c r="M609" t="b">
        <v>0</v>
      </c>
      <c r="N609">
        <v>0</v>
      </c>
      <c r="O609" t="b">
        <v>0</v>
      </c>
      <c r="P609" t="s">
        <v>1127</v>
      </c>
      <c r="Q609" s="7">
        <f t="shared" si="56"/>
        <v>0</v>
      </c>
      <c r="R609" s="9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1263</v>
      </c>
      <c r="C610" s="3" t="s">
        <v>1264</v>
      </c>
      <c r="D610">
        <v>150000</v>
      </c>
      <c r="E610">
        <v>1461</v>
      </c>
      <c r="F610" t="s">
        <v>272</v>
      </c>
      <c r="G610" t="s">
        <v>17</v>
      </c>
      <c r="H610" t="s">
        <v>18</v>
      </c>
      <c r="I610">
        <v>1434405980</v>
      </c>
      <c r="J610">
        <v>1431813980</v>
      </c>
      <c r="K610" s="15">
        <f t="shared" si="54"/>
        <v>42170.921064814815</v>
      </c>
      <c r="L610" s="15">
        <f t="shared" si="55"/>
        <v>42140.921064814815</v>
      </c>
      <c r="M610" t="b">
        <v>0</v>
      </c>
      <c r="N610">
        <v>5</v>
      </c>
      <c r="O610" t="b">
        <v>0</v>
      </c>
      <c r="P610" t="s">
        <v>1127</v>
      </c>
      <c r="Q610" s="7">
        <f t="shared" si="56"/>
        <v>0.97400000000000009</v>
      </c>
      <c r="R610" s="9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1265</v>
      </c>
      <c r="C611" s="3" t="s">
        <v>1266</v>
      </c>
      <c r="D611">
        <v>780</v>
      </c>
      <c r="E611">
        <v>5</v>
      </c>
      <c r="F611" t="s">
        <v>272</v>
      </c>
      <c r="G611" t="s">
        <v>24</v>
      </c>
      <c r="H611" t="s">
        <v>25</v>
      </c>
      <c r="I611">
        <v>1448761744</v>
      </c>
      <c r="J611">
        <v>1446166144</v>
      </c>
      <c r="K611" s="15">
        <f t="shared" si="54"/>
        <v>42337.075740740736</v>
      </c>
      <c r="L611" s="15">
        <f t="shared" si="55"/>
        <v>42307.034074074079</v>
      </c>
      <c r="M611" t="b">
        <v>0</v>
      </c>
      <c r="N611">
        <v>1</v>
      </c>
      <c r="O611" t="b">
        <v>0</v>
      </c>
      <c r="P611" t="s">
        <v>1127</v>
      </c>
      <c r="Q611" s="7">
        <f t="shared" si="56"/>
        <v>0.64102564102564097</v>
      </c>
      <c r="R611" s="9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1267</v>
      </c>
      <c r="C612" s="3" t="s">
        <v>1268</v>
      </c>
      <c r="D612">
        <v>13803</v>
      </c>
      <c r="E612">
        <v>0</v>
      </c>
      <c r="F612" t="s">
        <v>272</v>
      </c>
      <c r="G612" t="s">
        <v>17</v>
      </c>
      <c r="H612" t="s">
        <v>18</v>
      </c>
      <c r="I612">
        <v>1429732586</v>
      </c>
      <c r="J612">
        <v>1427140586</v>
      </c>
      <c r="K612" s="15">
        <f t="shared" si="54"/>
        <v>42116.83085648148</v>
      </c>
      <c r="L612" s="15">
        <f t="shared" si="55"/>
        <v>42086.83085648148</v>
      </c>
      <c r="M612" t="b">
        <v>0</v>
      </c>
      <c r="N612">
        <v>0</v>
      </c>
      <c r="O612" t="b">
        <v>0</v>
      </c>
      <c r="P612" t="s">
        <v>1127</v>
      </c>
      <c r="Q612" s="7">
        <f t="shared" si="56"/>
        <v>0</v>
      </c>
      <c r="R612" s="9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1269</v>
      </c>
      <c r="C613" s="3" t="s">
        <v>1270</v>
      </c>
      <c r="D613">
        <v>80000</v>
      </c>
      <c r="E613">
        <v>0</v>
      </c>
      <c r="F613" t="s">
        <v>272</v>
      </c>
      <c r="G613" t="s">
        <v>179</v>
      </c>
      <c r="H613" t="s">
        <v>55</v>
      </c>
      <c r="I613">
        <v>1453210037</v>
      </c>
      <c r="J613">
        <v>1448026037</v>
      </c>
      <c r="K613" s="15">
        <f t="shared" si="54"/>
        <v>42388.560613425929</v>
      </c>
      <c r="L613" s="15">
        <f t="shared" si="55"/>
        <v>42328.560613425929</v>
      </c>
      <c r="M613" t="b">
        <v>0</v>
      </c>
      <c r="N613">
        <v>0</v>
      </c>
      <c r="O613" t="b">
        <v>0</v>
      </c>
      <c r="P613" t="s">
        <v>1127</v>
      </c>
      <c r="Q613" s="7">
        <f t="shared" si="56"/>
        <v>0</v>
      </c>
      <c r="R613" s="9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1271</v>
      </c>
      <c r="C614" s="3" t="s">
        <v>1272</v>
      </c>
      <c r="D614">
        <v>10000</v>
      </c>
      <c r="E614">
        <v>0</v>
      </c>
      <c r="F614" t="s">
        <v>272</v>
      </c>
      <c r="G614" t="s">
        <v>1224</v>
      </c>
      <c r="H614" t="s">
        <v>55</v>
      </c>
      <c r="I614">
        <v>1472777146</v>
      </c>
      <c r="J614">
        <v>1470185146</v>
      </c>
      <c r="K614" s="15">
        <f t="shared" si="54"/>
        <v>42615.031782407408</v>
      </c>
      <c r="L614" s="15">
        <f t="shared" si="55"/>
        <v>42585.031782407408</v>
      </c>
      <c r="M614" t="b">
        <v>0</v>
      </c>
      <c r="N614">
        <v>0</v>
      </c>
      <c r="O614" t="b">
        <v>0</v>
      </c>
      <c r="P614" t="s">
        <v>1127</v>
      </c>
      <c r="Q614" s="7">
        <f t="shared" si="56"/>
        <v>0</v>
      </c>
      <c r="R614" s="9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1273</v>
      </c>
      <c r="C615" s="3" t="s">
        <v>1274</v>
      </c>
      <c r="D615">
        <v>60000</v>
      </c>
      <c r="E615">
        <v>12818</v>
      </c>
      <c r="F615" t="s">
        <v>272</v>
      </c>
      <c r="G615" t="s">
        <v>17</v>
      </c>
      <c r="H615" t="s">
        <v>18</v>
      </c>
      <c r="I615">
        <v>1443675540</v>
      </c>
      <c r="J615">
        <v>1441022120</v>
      </c>
      <c r="K615" s="15">
        <f t="shared" si="54"/>
        <v>42278.207638888889</v>
      </c>
      <c r="L615" s="15">
        <f t="shared" si="55"/>
        <v>42247.496759259258</v>
      </c>
      <c r="M615" t="b">
        <v>0</v>
      </c>
      <c r="N615">
        <v>121</v>
      </c>
      <c r="O615" t="b">
        <v>0</v>
      </c>
      <c r="P615" t="s">
        <v>1127</v>
      </c>
      <c r="Q615" s="7">
        <f t="shared" si="56"/>
        <v>21.363333333333333</v>
      </c>
      <c r="R615" s="9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1275</v>
      </c>
      <c r="C616" s="3" t="s">
        <v>1276</v>
      </c>
      <c r="D616">
        <v>10000</v>
      </c>
      <c r="E616">
        <v>0</v>
      </c>
      <c r="F616" t="s">
        <v>272</v>
      </c>
      <c r="G616" t="s">
        <v>17</v>
      </c>
      <c r="H616" t="s">
        <v>18</v>
      </c>
      <c r="I616">
        <v>1466731740</v>
      </c>
      <c r="J616">
        <v>1464139740</v>
      </c>
      <c r="K616" s="15">
        <f t="shared" si="54"/>
        <v>42545.061805555553</v>
      </c>
      <c r="L616" s="15">
        <f t="shared" si="55"/>
        <v>42515.061805555553</v>
      </c>
      <c r="M616" t="b">
        <v>0</v>
      </c>
      <c r="N616">
        <v>0</v>
      </c>
      <c r="O616" t="b">
        <v>0</v>
      </c>
      <c r="P616" t="s">
        <v>1127</v>
      </c>
      <c r="Q616" s="7">
        <f t="shared" si="56"/>
        <v>0</v>
      </c>
      <c r="R616" s="9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1277</v>
      </c>
      <c r="C617" s="3" t="s">
        <v>1278</v>
      </c>
      <c r="D617">
        <v>515</v>
      </c>
      <c r="E617">
        <v>0</v>
      </c>
      <c r="F617" t="s">
        <v>272</v>
      </c>
      <c r="G617" t="s">
        <v>80</v>
      </c>
      <c r="H617" t="s">
        <v>81</v>
      </c>
      <c r="I617">
        <v>1443149759</v>
      </c>
      <c r="J617">
        <v>1440557759</v>
      </c>
      <c r="K617" s="15">
        <f t="shared" si="54"/>
        <v>42272.122210648144</v>
      </c>
      <c r="L617" s="15">
        <f t="shared" si="55"/>
        <v>42242.122210648144</v>
      </c>
      <c r="M617" t="b">
        <v>0</v>
      </c>
      <c r="N617">
        <v>0</v>
      </c>
      <c r="O617" t="b">
        <v>0</v>
      </c>
      <c r="P617" t="s">
        <v>1127</v>
      </c>
      <c r="Q617" s="7">
        <f t="shared" si="56"/>
        <v>0</v>
      </c>
      <c r="R617" s="9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1279</v>
      </c>
      <c r="C618" s="3" t="s">
        <v>1280</v>
      </c>
      <c r="D618">
        <v>5000</v>
      </c>
      <c r="E618">
        <v>0</v>
      </c>
      <c r="F618" t="s">
        <v>272</v>
      </c>
      <c r="G618" t="s">
        <v>179</v>
      </c>
      <c r="H618" t="s">
        <v>55</v>
      </c>
      <c r="I618">
        <v>1488013307</v>
      </c>
      <c r="J618">
        <v>1485421307</v>
      </c>
      <c r="K618" s="15">
        <f t="shared" si="54"/>
        <v>42791.376238425924</v>
      </c>
      <c r="L618" s="15">
        <f t="shared" si="55"/>
        <v>42761.376238425924</v>
      </c>
      <c r="M618" t="b">
        <v>0</v>
      </c>
      <c r="N618">
        <v>0</v>
      </c>
      <c r="O618" t="b">
        <v>0</v>
      </c>
      <c r="P618" t="s">
        <v>1127</v>
      </c>
      <c r="Q618" s="7">
        <f t="shared" si="56"/>
        <v>0</v>
      </c>
      <c r="R618" s="9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1281</v>
      </c>
      <c r="C619" s="3" t="s">
        <v>1282</v>
      </c>
      <c r="D619">
        <v>2000</v>
      </c>
      <c r="E619">
        <v>60</v>
      </c>
      <c r="F619" t="s">
        <v>272</v>
      </c>
      <c r="G619" t="s">
        <v>24</v>
      </c>
      <c r="H619" t="s">
        <v>25</v>
      </c>
      <c r="I619">
        <v>1431072843</v>
      </c>
      <c r="J619">
        <v>1427184843</v>
      </c>
      <c r="K619" s="15">
        <f t="shared" si="54"/>
        <v>42132.343090277776</v>
      </c>
      <c r="L619" s="15">
        <f t="shared" si="55"/>
        <v>42087.343090277776</v>
      </c>
      <c r="M619" t="b">
        <v>0</v>
      </c>
      <c r="N619">
        <v>3</v>
      </c>
      <c r="O619" t="b">
        <v>0</v>
      </c>
      <c r="P619" t="s">
        <v>1127</v>
      </c>
      <c r="Q619" s="7">
        <f t="shared" si="56"/>
        <v>3</v>
      </c>
      <c r="R619" s="9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1283</v>
      </c>
      <c r="C620" s="3" t="s">
        <v>1284</v>
      </c>
      <c r="D620">
        <v>400</v>
      </c>
      <c r="E620">
        <v>0</v>
      </c>
      <c r="F620" t="s">
        <v>272</v>
      </c>
      <c r="G620" t="s">
        <v>17</v>
      </c>
      <c r="H620" t="s">
        <v>18</v>
      </c>
      <c r="I620">
        <v>1449689203</v>
      </c>
      <c r="J620">
        <v>1447097203</v>
      </c>
      <c r="K620" s="15">
        <f t="shared" si="54"/>
        <v>42347.810219907406</v>
      </c>
      <c r="L620" s="15">
        <f t="shared" si="55"/>
        <v>42317.810219907406</v>
      </c>
      <c r="M620" t="b">
        <v>0</v>
      </c>
      <c r="N620">
        <v>0</v>
      </c>
      <c r="O620" t="b">
        <v>0</v>
      </c>
      <c r="P620" t="s">
        <v>1127</v>
      </c>
      <c r="Q620" s="7">
        <f t="shared" si="56"/>
        <v>0</v>
      </c>
      <c r="R620" s="9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1285</v>
      </c>
      <c r="C621" s="3" t="s">
        <v>1286</v>
      </c>
      <c r="D621">
        <v>2500000</v>
      </c>
      <c r="E621">
        <v>1</v>
      </c>
      <c r="F621" t="s">
        <v>272</v>
      </c>
      <c r="G621" t="s">
        <v>17</v>
      </c>
      <c r="H621" t="s">
        <v>18</v>
      </c>
      <c r="I621">
        <v>1416933390</v>
      </c>
      <c r="J621">
        <v>1411745790</v>
      </c>
      <c r="K621" s="15">
        <f t="shared" si="54"/>
        <v>41968.692013888889</v>
      </c>
      <c r="L621" s="15">
        <f t="shared" si="55"/>
        <v>41908.650347222225</v>
      </c>
      <c r="M621" t="b">
        <v>0</v>
      </c>
      <c r="N621">
        <v>1</v>
      </c>
      <c r="O621" t="b">
        <v>0</v>
      </c>
      <c r="P621" t="s">
        <v>1127</v>
      </c>
      <c r="Q621" s="7">
        <f t="shared" si="56"/>
        <v>3.9999999999999996E-5</v>
      </c>
      <c r="R621" s="9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1287</v>
      </c>
      <c r="C622" s="3" t="s">
        <v>1288</v>
      </c>
      <c r="D622">
        <v>30000</v>
      </c>
      <c r="E622">
        <v>300</v>
      </c>
      <c r="F622" t="s">
        <v>272</v>
      </c>
      <c r="G622" t="s">
        <v>159</v>
      </c>
      <c r="H622" t="s">
        <v>160</v>
      </c>
      <c r="I622">
        <v>1408986738</v>
      </c>
      <c r="J622">
        <v>1405098738</v>
      </c>
      <c r="K622" s="15">
        <f t="shared" si="54"/>
        <v>41876.716874999998</v>
      </c>
      <c r="L622" s="15">
        <f t="shared" si="55"/>
        <v>41831.716874999998</v>
      </c>
      <c r="M622" t="b">
        <v>0</v>
      </c>
      <c r="N622">
        <v>1</v>
      </c>
      <c r="O622" t="b">
        <v>0</v>
      </c>
      <c r="P622" t="s">
        <v>1127</v>
      </c>
      <c r="Q622" s="7">
        <f t="shared" si="56"/>
        <v>1</v>
      </c>
      <c r="R622" s="9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1289</v>
      </c>
      <c r="C623" s="3" t="s">
        <v>1290</v>
      </c>
      <c r="D623">
        <v>25000</v>
      </c>
      <c r="E623">
        <v>261</v>
      </c>
      <c r="F623" t="s">
        <v>272</v>
      </c>
      <c r="G623" t="s">
        <v>17</v>
      </c>
      <c r="H623" t="s">
        <v>18</v>
      </c>
      <c r="I623">
        <v>1467934937</v>
      </c>
      <c r="J623">
        <v>1465342937</v>
      </c>
      <c r="K623" s="15">
        <f t="shared" si="54"/>
        <v>42558.987696759257</v>
      </c>
      <c r="L623" s="15">
        <f t="shared" si="55"/>
        <v>42528.987696759257</v>
      </c>
      <c r="M623" t="b">
        <v>0</v>
      </c>
      <c r="N623">
        <v>3</v>
      </c>
      <c r="O623" t="b">
        <v>0</v>
      </c>
      <c r="P623" t="s">
        <v>1127</v>
      </c>
      <c r="Q623" s="7">
        <f t="shared" si="56"/>
        <v>1.044</v>
      </c>
      <c r="R623" s="9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1291</v>
      </c>
      <c r="C624" s="3" t="s">
        <v>1292</v>
      </c>
      <c r="D624">
        <v>6000</v>
      </c>
      <c r="E624">
        <v>341</v>
      </c>
      <c r="F624" t="s">
        <v>272</v>
      </c>
      <c r="G624" t="s">
        <v>17</v>
      </c>
      <c r="H624" t="s">
        <v>18</v>
      </c>
      <c r="I624">
        <v>1467398138</v>
      </c>
      <c r="J624">
        <v>1465670138</v>
      </c>
      <c r="K624" s="15">
        <f t="shared" si="54"/>
        <v>42552.774745370371</v>
      </c>
      <c r="L624" s="15">
        <f t="shared" si="55"/>
        <v>42532.774745370371</v>
      </c>
      <c r="M624" t="b">
        <v>0</v>
      </c>
      <c r="N624">
        <v>9</v>
      </c>
      <c r="O624" t="b">
        <v>0</v>
      </c>
      <c r="P624" t="s">
        <v>1127</v>
      </c>
      <c r="Q624" s="7">
        <f t="shared" si="56"/>
        <v>5.6833333333333336</v>
      </c>
      <c r="R624" s="9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1293</v>
      </c>
      <c r="C625" s="3" t="s">
        <v>1294</v>
      </c>
      <c r="D625">
        <v>75000</v>
      </c>
      <c r="E625">
        <v>0</v>
      </c>
      <c r="F625" t="s">
        <v>272</v>
      </c>
      <c r="G625" t="s">
        <v>50</v>
      </c>
      <c r="H625" t="s">
        <v>51</v>
      </c>
      <c r="I625">
        <v>1432771997</v>
      </c>
      <c r="J625">
        <v>1430179997</v>
      </c>
      <c r="K625" s="15">
        <f t="shared" si="54"/>
        <v>42152.009224537032</v>
      </c>
      <c r="L625" s="15">
        <f t="shared" si="55"/>
        <v>42122.009224537032</v>
      </c>
      <c r="M625" t="b">
        <v>0</v>
      </c>
      <c r="N625">
        <v>0</v>
      </c>
      <c r="O625" t="b">
        <v>0</v>
      </c>
      <c r="P625" t="s">
        <v>1127</v>
      </c>
      <c r="Q625" s="7">
        <f t="shared" si="56"/>
        <v>0</v>
      </c>
      <c r="R625" s="9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1295</v>
      </c>
      <c r="C626" s="3" t="s">
        <v>1296</v>
      </c>
      <c r="D626">
        <v>5000</v>
      </c>
      <c r="E626">
        <v>0</v>
      </c>
      <c r="F626" t="s">
        <v>272</v>
      </c>
      <c r="G626" t="s">
        <v>17</v>
      </c>
      <c r="H626" t="s">
        <v>18</v>
      </c>
      <c r="I626">
        <v>1431647041</v>
      </c>
      <c r="J626">
        <v>1429055041</v>
      </c>
      <c r="K626" s="15">
        <f t="shared" si="54"/>
        <v>42138.988900462966</v>
      </c>
      <c r="L626" s="15">
        <f t="shared" si="55"/>
        <v>42108.988900462966</v>
      </c>
      <c r="M626" t="b">
        <v>0</v>
      </c>
      <c r="N626">
        <v>0</v>
      </c>
      <c r="O626" t="b">
        <v>0</v>
      </c>
      <c r="P626" t="s">
        <v>1127</v>
      </c>
      <c r="Q626" s="7">
        <f t="shared" si="56"/>
        <v>0</v>
      </c>
      <c r="R626" s="9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1297</v>
      </c>
      <c r="C627" s="3" t="s">
        <v>1298</v>
      </c>
      <c r="D627">
        <v>25000</v>
      </c>
      <c r="E627">
        <v>0</v>
      </c>
      <c r="F627" t="s">
        <v>272</v>
      </c>
      <c r="G627" t="s">
        <v>159</v>
      </c>
      <c r="H627" t="s">
        <v>160</v>
      </c>
      <c r="I627">
        <v>1490560177</v>
      </c>
      <c r="J627">
        <v>1487971777</v>
      </c>
      <c r="K627" s="15">
        <f t="shared" si="54"/>
        <v>42820.853900462964</v>
      </c>
      <c r="L627" s="15">
        <f t="shared" si="55"/>
        <v>42790.895567129628</v>
      </c>
      <c r="M627" t="b">
        <v>0</v>
      </c>
      <c r="N627">
        <v>0</v>
      </c>
      <c r="O627" t="b">
        <v>0</v>
      </c>
      <c r="P627" t="s">
        <v>1127</v>
      </c>
      <c r="Q627" s="7">
        <f t="shared" si="56"/>
        <v>0</v>
      </c>
      <c r="R627" s="9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1299</v>
      </c>
      <c r="C628" s="3" t="s">
        <v>1300</v>
      </c>
      <c r="D628">
        <v>25000</v>
      </c>
      <c r="E628">
        <v>4345</v>
      </c>
      <c r="F628" t="s">
        <v>272</v>
      </c>
      <c r="G628" t="s">
        <v>17</v>
      </c>
      <c r="H628" t="s">
        <v>18</v>
      </c>
      <c r="I628">
        <v>1439644920</v>
      </c>
      <c r="J628">
        <v>1436793939</v>
      </c>
      <c r="K628" s="15">
        <f t="shared" si="54"/>
        <v>42231.556944444441</v>
      </c>
      <c r="L628" s="15">
        <f t="shared" si="55"/>
        <v>42198.559479166666</v>
      </c>
      <c r="M628" t="b">
        <v>0</v>
      </c>
      <c r="N628">
        <v>39</v>
      </c>
      <c r="O628" t="b">
        <v>0</v>
      </c>
      <c r="P628" t="s">
        <v>1127</v>
      </c>
      <c r="Q628" s="7">
        <f t="shared" si="56"/>
        <v>17.380000000000003</v>
      </c>
      <c r="R628" s="9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1301</v>
      </c>
      <c r="C629" s="3" t="s">
        <v>1302</v>
      </c>
      <c r="D629">
        <v>450000</v>
      </c>
      <c r="E629">
        <v>90</v>
      </c>
      <c r="F629" t="s">
        <v>272</v>
      </c>
      <c r="G629" t="s">
        <v>476</v>
      </c>
      <c r="H629" t="s">
        <v>477</v>
      </c>
      <c r="I629">
        <v>1457996400</v>
      </c>
      <c r="J629">
        <v>1452842511</v>
      </c>
      <c r="K629" s="15">
        <f t="shared" si="54"/>
        <v>42443.958333333328</v>
      </c>
      <c r="L629" s="15">
        <f t="shared" si="55"/>
        <v>42384.306840277779</v>
      </c>
      <c r="M629" t="b">
        <v>0</v>
      </c>
      <c r="N629">
        <v>1</v>
      </c>
      <c r="O629" t="b">
        <v>0</v>
      </c>
      <c r="P629" t="s">
        <v>1127</v>
      </c>
      <c r="Q629" s="7">
        <f t="shared" si="56"/>
        <v>0.02</v>
      </c>
      <c r="R629" s="9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1303</v>
      </c>
      <c r="C630" s="3" t="s">
        <v>1304</v>
      </c>
      <c r="D630">
        <v>5000</v>
      </c>
      <c r="E630">
        <v>0</v>
      </c>
      <c r="F630" t="s">
        <v>272</v>
      </c>
      <c r="G630" t="s">
        <v>17</v>
      </c>
      <c r="H630" t="s">
        <v>18</v>
      </c>
      <c r="I630">
        <v>1405269457</v>
      </c>
      <c r="J630">
        <v>1402677457</v>
      </c>
      <c r="K630" s="15">
        <f t="shared" si="54"/>
        <v>41833.692789351851</v>
      </c>
      <c r="L630" s="15">
        <f t="shared" si="55"/>
        <v>41803.692789351851</v>
      </c>
      <c r="M630" t="b">
        <v>0</v>
      </c>
      <c r="N630">
        <v>0</v>
      </c>
      <c r="O630" t="b">
        <v>0</v>
      </c>
      <c r="P630" t="s">
        <v>1127</v>
      </c>
      <c r="Q630" s="7">
        <f t="shared" si="56"/>
        <v>0</v>
      </c>
      <c r="R630" s="9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1305</v>
      </c>
      <c r="C631" s="3" t="s">
        <v>1306</v>
      </c>
      <c r="D631">
        <v>200000</v>
      </c>
      <c r="E631">
        <v>350</v>
      </c>
      <c r="F631" t="s">
        <v>272</v>
      </c>
      <c r="G631" t="s">
        <v>50</v>
      </c>
      <c r="H631" t="s">
        <v>51</v>
      </c>
      <c r="I631">
        <v>1463239108</v>
      </c>
      <c r="J631">
        <v>1460647108</v>
      </c>
      <c r="K631" s="15">
        <f t="shared" si="54"/>
        <v>42504.637824074074</v>
      </c>
      <c r="L631" s="15">
        <f t="shared" si="55"/>
        <v>42474.637824074074</v>
      </c>
      <c r="M631" t="b">
        <v>0</v>
      </c>
      <c r="N631">
        <v>3</v>
      </c>
      <c r="O631" t="b">
        <v>0</v>
      </c>
      <c r="P631" t="s">
        <v>1127</v>
      </c>
      <c r="Q631" s="7">
        <f t="shared" si="56"/>
        <v>0.17500000000000002</v>
      </c>
      <c r="R631" s="9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1307</v>
      </c>
      <c r="C632" s="3" t="s">
        <v>1308</v>
      </c>
      <c r="D632">
        <v>11999</v>
      </c>
      <c r="E632">
        <v>10</v>
      </c>
      <c r="F632" t="s">
        <v>272</v>
      </c>
      <c r="G632" t="s">
        <v>17</v>
      </c>
      <c r="H632" t="s">
        <v>18</v>
      </c>
      <c r="I632">
        <v>1441516200</v>
      </c>
      <c r="J632">
        <v>1438959121</v>
      </c>
      <c r="K632" s="15">
        <f t="shared" si="54"/>
        <v>42253.215277777781</v>
      </c>
      <c r="L632" s="15">
        <f t="shared" si="55"/>
        <v>42223.619456018518</v>
      </c>
      <c r="M632" t="b">
        <v>0</v>
      </c>
      <c r="N632">
        <v>1</v>
      </c>
      <c r="O632" t="b">
        <v>0</v>
      </c>
      <c r="P632" t="s">
        <v>1127</v>
      </c>
      <c r="Q632" s="7">
        <f t="shared" si="56"/>
        <v>8.3340278356529712E-2</v>
      </c>
      <c r="R632" s="9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1309</v>
      </c>
      <c r="C633" s="3" t="s">
        <v>1310</v>
      </c>
      <c r="D633">
        <v>50000</v>
      </c>
      <c r="E633">
        <v>690</v>
      </c>
      <c r="F633" t="s">
        <v>272</v>
      </c>
      <c r="G633" t="s">
        <v>159</v>
      </c>
      <c r="H633" t="s">
        <v>160</v>
      </c>
      <c r="I633">
        <v>1464460329</v>
      </c>
      <c r="J633">
        <v>1461954729</v>
      </c>
      <c r="K633" s="15">
        <f t="shared" si="54"/>
        <v>42518.772326388891</v>
      </c>
      <c r="L633" s="15">
        <f t="shared" si="55"/>
        <v>42489.772326388891</v>
      </c>
      <c r="M633" t="b">
        <v>0</v>
      </c>
      <c r="N633">
        <v>9</v>
      </c>
      <c r="O633" t="b">
        <v>0</v>
      </c>
      <c r="P633" t="s">
        <v>1127</v>
      </c>
      <c r="Q633" s="7">
        <f t="shared" si="56"/>
        <v>1.38</v>
      </c>
      <c r="R633" s="9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1311</v>
      </c>
      <c r="C634" s="3" t="s">
        <v>1312</v>
      </c>
      <c r="D634">
        <v>20000</v>
      </c>
      <c r="E634">
        <v>0</v>
      </c>
      <c r="F634" t="s">
        <v>272</v>
      </c>
      <c r="G634" t="s">
        <v>387</v>
      </c>
      <c r="H634" t="s">
        <v>55</v>
      </c>
      <c r="I634">
        <v>1448470165</v>
      </c>
      <c r="J634">
        <v>1445874565</v>
      </c>
      <c r="K634" s="15">
        <f t="shared" si="54"/>
        <v>42333.700983796298</v>
      </c>
      <c r="L634" s="15">
        <f t="shared" si="55"/>
        <v>42303.659317129626</v>
      </c>
      <c r="M634" t="b">
        <v>0</v>
      </c>
      <c r="N634">
        <v>0</v>
      </c>
      <c r="O634" t="b">
        <v>0</v>
      </c>
      <c r="P634" t="s">
        <v>1127</v>
      </c>
      <c r="Q634" s="7">
        <f t="shared" si="56"/>
        <v>0</v>
      </c>
      <c r="R634" s="9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1313</v>
      </c>
      <c r="C635" s="3" t="s">
        <v>1314</v>
      </c>
      <c r="D635">
        <v>10000</v>
      </c>
      <c r="E635">
        <v>1245</v>
      </c>
      <c r="F635" t="s">
        <v>272</v>
      </c>
      <c r="G635" t="s">
        <v>17</v>
      </c>
      <c r="H635" t="s">
        <v>18</v>
      </c>
      <c r="I635">
        <v>1466204400</v>
      </c>
      <c r="J635">
        <v>1463469062</v>
      </c>
      <c r="K635" s="15">
        <f t="shared" si="54"/>
        <v>42538.958333333328</v>
      </c>
      <c r="L635" s="15">
        <f t="shared" si="55"/>
        <v>42507.299328703702</v>
      </c>
      <c r="M635" t="b">
        <v>0</v>
      </c>
      <c r="N635">
        <v>25</v>
      </c>
      <c r="O635" t="b">
        <v>0</v>
      </c>
      <c r="P635" t="s">
        <v>1127</v>
      </c>
      <c r="Q635" s="7">
        <f t="shared" si="56"/>
        <v>12.45</v>
      </c>
      <c r="R635" s="9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1315</v>
      </c>
      <c r="C636" s="3" t="s">
        <v>1316</v>
      </c>
      <c r="D636">
        <v>5000</v>
      </c>
      <c r="E636">
        <v>1</v>
      </c>
      <c r="F636" t="s">
        <v>272</v>
      </c>
      <c r="G636" t="s">
        <v>17</v>
      </c>
      <c r="H636" t="s">
        <v>18</v>
      </c>
      <c r="I636">
        <v>1424989029</v>
      </c>
      <c r="J636">
        <v>1422397029</v>
      </c>
      <c r="K636" s="15">
        <f t="shared" si="54"/>
        <v>42061.928576388891</v>
      </c>
      <c r="L636" s="15">
        <f t="shared" si="55"/>
        <v>42031.928576388891</v>
      </c>
      <c r="M636" t="b">
        <v>0</v>
      </c>
      <c r="N636">
        <v>1</v>
      </c>
      <c r="O636" t="b">
        <v>0</v>
      </c>
      <c r="P636" t="s">
        <v>1127</v>
      </c>
      <c r="Q636" s="7">
        <f t="shared" si="56"/>
        <v>0.02</v>
      </c>
      <c r="R636" s="9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1317</v>
      </c>
      <c r="C637" s="3" t="s">
        <v>1318</v>
      </c>
      <c r="D637">
        <v>25000</v>
      </c>
      <c r="E637">
        <v>2</v>
      </c>
      <c r="F637" t="s">
        <v>272</v>
      </c>
      <c r="G637" t="s">
        <v>17</v>
      </c>
      <c r="H637" t="s">
        <v>18</v>
      </c>
      <c r="I637">
        <v>1428804762</v>
      </c>
      <c r="J637">
        <v>1426212762</v>
      </c>
      <c r="K637" s="15">
        <f t="shared" si="54"/>
        <v>42106.092152777783</v>
      </c>
      <c r="L637" s="15">
        <f t="shared" si="55"/>
        <v>42076.092152777783</v>
      </c>
      <c r="M637" t="b">
        <v>0</v>
      </c>
      <c r="N637">
        <v>1</v>
      </c>
      <c r="O637" t="b">
        <v>0</v>
      </c>
      <c r="P637" t="s">
        <v>1127</v>
      </c>
      <c r="Q637" s="7">
        <f t="shared" si="56"/>
        <v>8.0000000000000002E-3</v>
      </c>
      <c r="R637" s="9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1319</v>
      </c>
      <c r="C638" s="3" t="s">
        <v>1320</v>
      </c>
      <c r="D638">
        <v>2000</v>
      </c>
      <c r="E638">
        <v>4</v>
      </c>
      <c r="F638" t="s">
        <v>272</v>
      </c>
      <c r="G638" t="s">
        <v>24</v>
      </c>
      <c r="H638" t="s">
        <v>25</v>
      </c>
      <c r="I638">
        <v>1433587620</v>
      </c>
      <c r="J638">
        <v>1430996150</v>
      </c>
      <c r="K638" s="15">
        <f t="shared" si="54"/>
        <v>42161.44930555555</v>
      </c>
      <c r="L638" s="15">
        <f t="shared" si="55"/>
        <v>42131.455439814818</v>
      </c>
      <c r="M638" t="b">
        <v>0</v>
      </c>
      <c r="N638">
        <v>1</v>
      </c>
      <c r="O638" t="b">
        <v>0</v>
      </c>
      <c r="P638" t="s">
        <v>1127</v>
      </c>
      <c r="Q638" s="7">
        <f t="shared" si="56"/>
        <v>0.2</v>
      </c>
      <c r="R638" s="9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1321</v>
      </c>
      <c r="C639" s="3" t="s">
        <v>1322</v>
      </c>
      <c r="D639">
        <v>100000</v>
      </c>
      <c r="E639">
        <v>0</v>
      </c>
      <c r="F639" t="s">
        <v>272</v>
      </c>
      <c r="G639" t="s">
        <v>24</v>
      </c>
      <c r="H639" t="s">
        <v>25</v>
      </c>
      <c r="I639">
        <v>1488063840</v>
      </c>
      <c r="J639">
        <v>1485558318</v>
      </c>
      <c r="K639" s="15">
        <f t="shared" si="54"/>
        <v>42791.961111111115</v>
      </c>
      <c r="L639" s="15">
        <f t="shared" si="55"/>
        <v>42762.962013888886</v>
      </c>
      <c r="M639" t="b">
        <v>0</v>
      </c>
      <c r="N639">
        <v>0</v>
      </c>
      <c r="O639" t="b">
        <v>0</v>
      </c>
      <c r="P639" t="s">
        <v>1127</v>
      </c>
      <c r="Q639" s="7">
        <f t="shared" si="56"/>
        <v>0</v>
      </c>
      <c r="R639" s="9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1323</v>
      </c>
      <c r="C640" s="3" t="s">
        <v>1324</v>
      </c>
      <c r="D640">
        <v>200000</v>
      </c>
      <c r="E640">
        <v>18</v>
      </c>
      <c r="F640" t="s">
        <v>272</v>
      </c>
      <c r="G640" t="s">
        <v>502</v>
      </c>
      <c r="H640" t="s">
        <v>55</v>
      </c>
      <c r="I640">
        <v>1490447662</v>
      </c>
      <c r="J640">
        <v>1485267262</v>
      </c>
      <c r="K640" s="15">
        <f t="shared" si="54"/>
        <v>42819.55164351852</v>
      </c>
      <c r="L640" s="15">
        <f t="shared" si="55"/>
        <v>42759.593310185184</v>
      </c>
      <c r="M640" t="b">
        <v>0</v>
      </c>
      <c r="N640">
        <v>6</v>
      </c>
      <c r="O640" t="b">
        <v>0</v>
      </c>
      <c r="P640" t="s">
        <v>1127</v>
      </c>
      <c r="Q640" s="7">
        <f t="shared" si="56"/>
        <v>9.0000000000000011E-3</v>
      </c>
      <c r="R640" s="9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1325</v>
      </c>
      <c r="C641" s="3" t="s">
        <v>1326</v>
      </c>
      <c r="D641">
        <v>1000000</v>
      </c>
      <c r="E641">
        <v>1</v>
      </c>
      <c r="F641" t="s">
        <v>272</v>
      </c>
      <c r="G641" t="s">
        <v>17</v>
      </c>
      <c r="H641" t="s">
        <v>18</v>
      </c>
      <c r="I641">
        <v>1413208795</v>
      </c>
      <c r="J641">
        <v>1408024795</v>
      </c>
      <c r="K641" s="15">
        <f t="shared" si="54"/>
        <v>41925.583275462966</v>
      </c>
      <c r="L641" s="15">
        <f t="shared" si="55"/>
        <v>41865.583275462966</v>
      </c>
      <c r="M641" t="b">
        <v>0</v>
      </c>
      <c r="N641">
        <v>1</v>
      </c>
      <c r="O641" t="b">
        <v>0</v>
      </c>
      <c r="P641" t="s">
        <v>1127</v>
      </c>
      <c r="Q641" s="7">
        <f t="shared" si="56"/>
        <v>9.9999999999999991E-5</v>
      </c>
      <c r="R641" s="9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1327</v>
      </c>
      <c r="C642" s="3" t="s">
        <v>1328</v>
      </c>
      <c r="D642">
        <v>70</v>
      </c>
      <c r="E642">
        <v>101</v>
      </c>
      <c r="F642" t="s">
        <v>16</v>
      </c>
      <c r="G642" t="s">
        <v>179</v>
      </c>
      <c r="H642" t="s">
        <v>55</v>
      </c>
      <c r="I642">
        <v>1480028400</v>
      </c>
      <c r="J642">
        <v>1478685915</v>
      </c>
      <c r="K642" s="15">
        <f t="shared" si="54"/>
        <v>42698.958333333328</v>
      </c>
      <c r="L642" s="15">
        <f t="shared" si="55"/>
        <v>42683.420312499999</v>
      </c>
      <c r="M642" t="b">
        <v>0</v>
      </c>
      <c r="N642">
        <v>2</v>
      </c>
      <c r="O642" t="b">
        <v>1</v>
      </c>
      <c r="P642" t="s">
        <v>1329</v>
      </c>
      <c r="Q642" s="7">
        <f t="shared" si="56"/>
        <v>144.28571428571428</v>
      </c>
      <c r="R642" s="9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1330</v>
      </c>
      <c r="C643" s="3" t="s">
        <v>1331</v>
      </c>
      <c r="D643">
        <v>40000</v>
      </c>
      <c r="E643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s="15">
        <f t="shared" ref="K643:K706" si="60">(I643/86400)+DATE(1970,1,1)</f>
        <v>42229.57</v>
      </c>
      <c r="L643" s="15">
        <f t="shared" ref="L643:L706" si="61">(J643/86400)+DATE(1970,1,1)</f>
        <v>42199.57</v>
      </c>
      <c r="M643" t="b">
        <v>0</v>
      </c>
      <c r="N643">
        <v>315</v>
      </c>
      <c r="O643" t="b">
        <v>1</v>
      </c>
      <c r="P643" t="s">
        <v>1329</v>
      </c>
      <c r="Q643" s="7">
        <f t="shared" ref="Q643:Q706" si="62">(E643/D643)*100</f>
        <v>119.16249999999999</v>
      </c>
      <c r="R643" s="9">
        <f t="shared" ref="R643:R706" si="63">E643/N643</f>
        <v>151.31746031746033</v>
      </c>
      <c r="S643" t="str">
        <f t="shared" ref="S643:S706" si="64">LEFT(P643,FIND("/",P643)-1)</f>
        <v>technology</v>
      </c>
      <c r="T643" t="str">
        <f t="shared" ref="T643:T706" si="65">REPLACE(P643,1,FIND("/",P643),"")</f>
        <v>wearables</v>
      </c>
    </row>
    <row r="644" spans="1:20" ht="48" x14ac:dyDescent="0.2">
      <c r="A644">
        <v>642</v>
      </c>
      <c r="B644" s="3" t="s">
        <v>1332</v>
      </c>
      <c r="C644" s="3" t="s">
        <v>1333</v>
      </c>
      <c r="D644">
        <v>20000</v>
      </c>
      <c r="E644">
        <v>292097</v>
      </c>
      <c r="F644" t="s">
        <v>16</v>
      </c>
      <c r="G644" t="s">
        <v>502</v>
      </c>
      <c r="H644" t="s">
        <v>55</v>
      </c>
      <c r="I644">
        <v>1439998674</v>
      </c>
      <c r="J644">
        <v>1436888274</v>
      </c>
      <c r="K644" s="15">
        <f t="shared" si="60"/>
        <v>42235.651319444441</v>
      </c>
      <c r="L644" s="15">
        <f t="shared" si="61"/>
        <v>42199.651319444441</v>
      </c>
      <c r="M644" t="b">
        <v>0</v>
      </c>
      <c r="N644">
        <v>2174</v>
      </c>
      <c r="O644" t="b">
        <v>1</v>
      </c>
      <c r="P644" t="s">
        <v>1329</v>
      </c>
      <c r="Q644" s="7">
        <f t="shared" si="62"/>
        <v>1460.4850000000001</v>
      </c>
      <c r="R644" s="9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1334</v>
      </c>
      <c r="C645" s="3" t="s">
        <v>1335</v>
      </c>
      <c r="D645">
        <v>25000</v>
      </c>
      <c r="E645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s="15">
        <f t="shared" si="60"/>
        <v>42155.642071759255</v>
      </c>
      <c r="L645" s="15">
        <f t="shared" si="61"/>
        <v>42100.642071759255</v>
      </c>
      <c r="M645" t="b">
        <v>0</v>
      </c>
      <c r="N645">
        <v>152</v>
      </c>
      <c r="O645" t="b">
        <v>1</v>
      </c>
      <c r="P645" t="s">
        <v>1329</v>
      </c>
      <c r="Q645" s="7">
        <f t="shared" si="62"/>
        <v>105.80799999999999</v>
      </c>
      <c r="R645" s="9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1336</v>
      </c>
      <c r="C646" s="3" t="s">
        <v>1337</v>
      </c>
      <c r="D646">
        <v>25000</v>
      </c>
      <c r="E646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s="15">
        <f t="shared" si="60"/>
        <v>41941.041666666664</v>
      </c>
      <c r="L646" s="15">
        <f t="shared" si="61"/>
        <v>41898.665960648148</v>
      </c>
      <c r="M646" t="b">
        <v>0</v>
      </c>
      <c r="N646">
        <v>1021</v>
      </c>
      <c r="O646" t="b">
        <v>1</v>
      </c>
      <c r="P646" t="s">
        <v>1329</v>
      </c>
      <c r="Q646" s="7">
        <f t="shared" si="62"/>
        <v>300.11791999999997</v>
      </c>
      <c r="R646" s="9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1338</v>
      </c>
      <c r="C647" s="3" t="s">
        <v>1339</v>
      </c>
      <c r="D647">
        <v>2000</v>
      </c>
      <c r="E647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s="15">
        <f t="shared" si="60"/>
        <v>42594.026319444441</v>
      </c>
      <c r="L647" s="15">
        <f t="shared" si="61"/>
        <v>42564.026319444441</v>
      </c>
      <c r="M647" t="b">
        <v>0</v>
      </c>
      <c r="N647">
        <v>237</v>
      </c>
      <c r="O647" t="b">
        <v>1</v>
      </c>
      <c r="P647" t="s">
        <v>1329</v>
      </c>
      <c r="Q647" s="7">
        <f t="shared" si="62"/>
        <v>278.7</v>
      </c>
      <c r="R647" s="9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1340</v>
      </c>
      <c r="C648" s="3" t="s">
        <v>1341</v>
      </c>
      <c r="D648">
        <v>800</v>
      </c>
      <c r="E648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s="15">
        <f t="shared" si="60"/>
        <v>41862.852627314816</v>
      </c>
      <c r="L648" s="15">
        <f t="shared" si="61"/>
        <v>41832.852627314816</v>
      </c>
      <c r="M648" t="b">
        <v>0</v>
      </c>
      <c r="N648">
        <v>27</v>
      </c>
      <c r="O648" t="b">
        <v>1</v>
      </c>
      <c r="P648" t="s">
        <v>1329</v>
      </c>
      <c r="Q648" s="7">
        <f t="shared" si="62"/>
        <v>131.87625</v>
      </c>
      <c r="R648" s="9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1342</v>
      </c>
      <c r="C649" s="3" t="s">
        <v>1343</v>
      </c>
      <c r="D649">
        <v>2000</v>
      </c>
      <c r="E649">
        <v>2141</v>
      </c>
      <c r="F649" t="s">
        <v>16</v>
      </c>
      <c r="G649" t="s">
        <v>159</v>
      </c>
      <c r="H649" t="s">
        <v>160</v>
      </c>
      <c r="I649">
        <v>1458235549</v>
      </c>
      <c r="J649">
        <v>1455647149</v>
      </c>
      <c r="K649" s="15">
        <f t="shared" si="60"/>
        <v>42446.726261574076</v>
      </c>
      <c r="L649" s="15">
        <f t="shared" si="61"/>
        <v>42416.767928240741</v>
      </c>
      <c r="M649" t="b">
        <v>0</v>
      </c>
      <c r="N649">
        <v>17</v>
      </c>
      <c r="O649" t="b">
        <v>1</v>
      </c>
      <c r="P649" t="s">
        <v>1329</v>
      </c>
      <c r="Q649" s="7">
        <f t="shared" si="62"/>
        <v>107.05</v>
      </c>
      <c r="R649" s="9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1344</v>
      </c>
      <c r="C650" s="3" t="s">
        <v>1345</v>
      </c>
      <c r="D650">
        <v>35000</v>
      </c>
      <c r="E650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s="15">
        <f t="shared" si="60"/>
        <v>41926.693379629629</v>
      </c>
      <c r="L650" s="15">
        <f t="shared" si="61"/>
        <v>41891.693379629629</v>
      </c>
      <c r="M650" t="b">
        <v>0</v>
      </c>
      <c r="N650">
        <v>27</v>
      </c>
      <c r="O650" t="b">
        <v>1</v>
      </c>
      <c r="P650" t="s">
        <v>1329</v>
      </c>
      <c r="Q650" s="7">
        <f t="shared" si="62"/>
        <v>126.82285714285715</v>
      </c>
      <c r="R650" s="9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1346</v>
      </c>
      <c r="C651" s="3" t="s">
        <v>1347</v>
      </c>
      <c r="D651">
        <v>2500</v>
      </c>
      <c r="E651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s="15">
        <f t="shared" si="60"/>
        <v>41898.912187499998</v>
      </c>
      <c r="L651" s="15">
        <f t="shared" si="61"/>
        <v>41877.912187499998</v>
      </c>
      <c r="M651" t="b">
        <v>0</v>
      </c>
      <c r="N651">
        <v>82</v>
      </c>
      <c r="O651" t="b">
        <v>1</v>
      </c>
      <c r="P651" t="s">
        <v>1329</v>
      </c>
      <c r="Q651" s="7">
        <f t="shared" si="62"/>
        <v>139.96</v>
      </c>
      <c r="R651" s="9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1348</v>
      </c>
      <c r="C652" s="3" t="s">
        <v>1349</v>
      </c>
      <c r="D652">
        <v>1500</v>
      </c>
      <c r="E652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s="15">
        <f t="shared" si="60"/>
        <v>41992.078518518523</v>
      </c>
      <c r="L652" s="15">
        <f t="shared" si="61"/>
        <v>41932.036851851852</v>
      </c>
      <c r="M652" t="b">
        <v>0</v>
      </c>
      <c r="N652">
        <v>48</v>
      </c>
      <c r="O652" t="b">
        <v>1</v>
      </c>
      <c r="P652" t="s">
        <v>1329</v>
      </c>
      <c r="Q652" s="7">
        <f t="shared" si="62"/>
        <v>112.4</v>
      </c>
      <c r="R652" s="9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1350</v>
      </c>
      <c r="C653" s="3" t="s">
        <v>1351</v>
      </c>
      <c r="D653">
        <v>25000</v>
      </c>
      <c r="E653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s="15">
        <f t="shared" si="60"/>
        <v>41986.017488425925</v>
      </c>
      <c r="L653" s="15">
        <f t="shared" si="61"/>
        <v>41956.017488425925</v>
      </c>
      <c r="M653" t="b">
        <v>0</v>
      </c>
      <c r="N653">
        <v>105</v>
      </c>
      <c r="O653" t="b">
        <v>1</v>
      </c>
      <c r="P653" t="s">
        <v>1329</v>
      </c>
      <c r="Q653" s="7">
        <f t="shared" si="62"/>
        <v>100.52799999999999</v>
      </c>
      <c r="R653" s="9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1352</v>
      </c>
      <c r="C654" s="3" t="s">
        <v>1353</v>
      </c>
      <c r="D654">
        <v>3000</v>
      </c>
      <c r="E654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s="15">
        <f t="shared" si="60"/>
        <v>42705.732060185182</v>
      </c>
      <c r="L654" s="15">
        <f t="shared" si="61"/>
        <v>42675.690393518518</v>
      </c>
      <c r="M654" t="b">
        <v>0</v>
      </c>
      <c r="N654">
        <v>28</v>
      </c>
      <c r="O654" t="b">
        <v>1</v>
      </c>
      <c r="P654" t="s">
        <v>1329</v>
      </c>
      <c r="Q654" s="7">
        <f t="shared" si="62"/>
        <v>100.46666666666665</v>
      </c>
      <c r="R654" s="9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1354</v>
      </c>
      <c r="C655" s="3" t="s">
        <v>1355</v>
      </c>
      <c r="D655">
        <v>75000</v>
      </c>
      <c r="E655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s="15">
        <f t="shared" si="60"/>
        <v>42236.618518518517</v>
      </c>
      <c r="L655" s="15">
        <f t="shared" si="61"/>
        <v>42199.618518518517</v>
      </c>
      <c r="M655" t="b">
        <v>0</v>
      </c>
      <c r="N655">
        <v>1107</v>
      </c>
      <c r="O655" t="b">
        <v>1</v>
      </c>
      <c r="P655" t="s">
        <v>1329</v>
      </c>
      <c r="Q655" s="7">
        <f t="shared" si="62"/>
        <v>141.446</v>
      </c>
      <c r="R655" s="9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1356</v>
      </c>
      <c r="C656" s="3" t="s">
        <v>1357</v>
      </c>
      <c r="D656">
        <v>12000</v>
      </c>
      <c r="E656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s="15">
        <f t="shared" si="60"/>
        <v>42193.957326388889</v>
      </c>
      <c r="L656" s="15">
        <f t="shared" si="61"/>
        <v>42163.957326388889</v>
      </c>
      <c r="M656" t="b">
        <v>0</v>
      </c>
      <c r="N656">
        <v>1013</v>
      </c>
      <c r="O656" t="b">
        <v>1</v>
      </c>
      <c r="P656" t="s">
        <v>1329</v>
      </c>
      <c r="Q656" s="7">
        <f t="shared" si="62"/>
        <v>267.29166666666669</v>
      </c>
      <c r="R656" s="9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1358</v>
      </c>
      <c r="C657" s="3" t="s">
        <v>1359</v>
      </c>
      <c r="D657">
        <v>8000</v>
      </c>
      <c r="E657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s="15">
        <f t="shared" si="60"/>
        <v>42075.915648148148</v>
      </c>
      <c r="L657" s="15">
        <f t="shared" si="61"/>
        <v>42045.957314814819</v>
      </c>
      <c r="M657" t="b">
        <v>0</v>
      </c>
      <c r="N657">
        <v>274</v>
      </c>
      <c r="O657" t="b">
        <v>1</v>
      </c>
      <c r="P657" t="s">
        <v>1329</v>
      </c>
      <c r="Q657" s="7">
        <f t="shared" si="62"/>
        <v>146.88749999999999</v>
      </c>
      <c r="R657" s="9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1360</v>
      </c>
      <c r="C658" s="3" t="s">
        <v>1361</v>
      </c>
      <c r="D658">
        <v>5000</v>
      </c>
      <c r="E658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s="15">
        <f t="shared" si="60"/>
        <v>42477.76295138889</v>
      </c>
      <c r="L658" s="15">
        <f t="shared" si="61"/>
        <v>42417.804618055554</v>
      </c>
      <c r="M658" t="b">
        <v>0</v>
      </c>
      <c r="N658">
        <v>87</v>
      </c>
      <c r="O658" t="b">
        <v>1</v>
      </c>
      <c r="P658" t="s">
        <v>1329</v>
      </c>
      <c r="Q658" s="7">
        <f t="shared" si="62"/>
        <v>213.56</v>
      </c>
      <c r="R658" s="9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1362</v>
      </c>
      <c r="C659" s="3" t="s">
        <v>1363</v>
      </c>
      <c r="D659">
        <v>15000</v>
      </c>
      <c r="E659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s="15">
        <f t="shared" si="60"/>
        <v>42361.84574074074</v>
      </c>
      <c r="L659" s="15">
        <f t="shared" si="61"/>
        <v>42331.84574074074</v>
      </c>
      <c r="M659" t="b">
        <v>0</v>
      </c>
      <c r="N659">
        <v>99</v>
      </c>
      <c r="O659" t="b">
        <v>1</v>
      </c>
      <c r="P659" t="s">
        <v>1329</v>
      </c>
      <c r="Q659" s="7">
        <f t="shared" si="62"/>
        <v>125.69999999999999</v>
      </c>
      <c r="R659" s="9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1364</v>
      </c>
      <c r="C660" s="3" t="s">
        <v>1365</v>
      </c>
      <c r="D660">
        <v>28888</v>
      </c>
      <c r="E660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s="15">
        <f t="shared" si="60"/>
        <v>42211.75</v>
      </c>
      <c r="L660" s="15">
        <f t="shared" si="61"/>
        <v>42179.160752314812</v>
      </c>
      <c r="M660" t="b">
        <v>0</v>
      </c>
      <c r="N660">
        <v>276</v>
      </c>
      <c r="O660" t="b">
        <v>1</v>
      </c>
      <c r="P660" t="s">
        <v>1329</v>
      </c>
      <c r="Q660" s="7">
        <f t="shared" si="62"/>
        <v>104.46206037108834</v>
      </c>
      <c r="R660" s="9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1366</v>
      </c>
      <c r="C661" s="3" t="s">
        <v>1367</v>
      </c>
      <c r="D661">
        <v>3000</v>
      </c>
      <c r="E661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s="15">
        <f t="shared" si="60"/>
        <v>42239.593692129631</v>
      </c>
      <c r="L661" s="15">
        <f t="shared" si="61"/>
        <v>42209.593692129631</v>
      </c>
      <c r="M661" t="b">
        <v>0</v>
      </c>
      <c r="N661">
        <v>21</v>
      </c>
      <c r="O661" t="b">
        <v>1</v>
      </c>
      <c r="P661" t="s">
        <v>1329</v>
      </c>
      <c r="Q661" s="7">
        <f t="shared" si="62"/>
        <v>100.56666666666668</v>
      </c>
      <c r="R661" s="9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1368</v>
      </c>
      <c r="C662" s="3" t="s">
        <v>1369</v>
      </c>
      <c r="D662">
        <v>50000</v>
      </c>
      <c r="E662">
        <v>1529</v>
      </c>
      <c r="F662" t="s">
        <v>357</v>
      </c>
      <c r="G662" t="s">
        <v>17</v>
      </c>
      <c r="H662" t="s">
        <v>18</v>
      </c>
      <c r="I662">
        <v>1415558879</v>
      </c>
      <c r="J662">
        <v>1412963279</v>
      </c>
      <c r="K662" s="15">
        <f t="shared" si="60"/>
        <v>41952.783321759256</v>
      </c>
      <c r="L662" s="15">
        <f t="shared" si="61"/>
        <v>41922.741655092592</v>
      </c>
      <c r="M662" t="b">
        <v>0</v>
      </c>
      <c r="N662">
        <v>18</v>
      </c>
      <c r="O662" t="b">
        <v>0</v>
      </c>
      <c r="P662" t="s">
        <v>1329</v>
      </c>
      <c r="Q662" s="7">
        <f t="shared" si="62"/>
        <v>3.0579999999999998</v>
      </c>
      <c r="R662" s="9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1370</v>
      </c>
      <c r="C663" s="3" t="s">
        <v>1371</v>
      </c>
      <c r="D663">
        <v>10000</v>
      </c>
      <c r="E663">
        <v>95</v>
      </c>
      <c r="F663" t="s">
        <v>357</v>
      </c>
      <c r="G663" t="s">
        <v>17</v>
      </c>
      <c r="H663" t="s">
        <v>18</v>
      </c>
      <c r="I663">
        <v>1477236559</v>
      </c>
      <c r="J663">
        <v>1474644559</v>
      </c>
      <c r="K663" s="15">
        <f t="shared" si="60"/>
        <v>42666.645358796297</v>
      </c>
      <c r="L663" s="15">
        <f t="shared" si="61"/>
        <v>42636.645358796297</v>
      </c>
      <c r="M663" t="b">
        <v>0</v>
      </c>
      <c r="N663">
        <v>9</v>
      </c>
      <c r="O663" t="b">
        <v>0</v>
      </c>
      <c r="P663" t="s">
        <v>1329</v>
      </c>
      <c r="Q663" s="7">
        <f t="shared" si="62"/>
        <v>0.95</v>
      </c>
      <c r="R663" s="9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1372</v>
      </c>
      <c r="C664" s="3" t="s">
        <v>1373</v>
      </c>
      <c r="D664">
        <v>39000</v>
      </c>
      <c r="E664">
        <v>156</v>
      </c>
      <c r="F664" t="s">
        <v>357</v>
      </c>
      <c r="G664" t="s">
        <v>17</v>
      </c>
      <c r="H664" t="s">
        <v>18</v>
      </c>
      <c r="I664">
        <v>1421404247</v>
      </c>
      <c r="J664">
        <v>1418812247</v>
      </c>
      <c r="K664" s="15">
        <f t="shared" si="60"/>
        <v>42020.438043981485</v>
      </c>
      <c r="L664" s="15">
        <f t="shared" si="61"/>
        <v>41990.438043981485</v>
      </c>
      <c r="M664" t="b">
        <v>0</v>
      </c>
      <c r="N664">
        <v>4</v>
      </c>
      <c r="O664" t="b">
        <v>0</v>
      </c>
      <c r="P664" t="s">
        <v>1329</v>
      </c>
      <c r="Q664" s="7">
        <f t="shared" si="62"/>
        <v>0.4</v>
      </c>
      <c r="R664" s="9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1374</v>
      </c>
      <c r="C665" s="3" t="s">
        <v>1375</v>
      </c>
      <c r="D665">
        <v>200000</v>
      </c>
      <c r="E665">
        <v>700</v>
      </c>
      <c r="F665" t="s">
        <v>357</v>
      </c>
      <c r="G665" t="s">
        <v>309</v>
      </c>
      <c r="H665" t="s">
        <v>310</v>
      </c>
      <c r="I665">
        <v>1437250456</v>
      </c>
      <c r="J665">
        <v>1434658456</v>
      </c>
      <c r="K665" s="15">
        <f t="shared" si="60"/>
        <v>42203.843240740738</v>
      </c>
      <c r="L665" s="15">
        <f t="shared" si="61"/>
        <v>42173.843240740738</v>
      </c>
      <c r="M665" t="b">
        <v>0</v>
      </c>
      <c r="N665">
        <v>7</v>
      </c>
      <c r="O665" t="b">
        <v>0</v>
      </c>
      <c r="P665" t="s">
        <v>1329</v>
      </c>
      <c r="Q665" s="7">
        <f t="shared" si="62"/>
        <v>0.35000000000000003</v>
      </c>
      <c r="R665" s="9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1376</v>
      </c>
      <c r="C666" s="3" t="s">
        <v>1377</v>
      </c>
      <c r="D666">
        <v>12000</v>
      </c>
      <c r="E666">
        <v>904</v>
      </c>
      <c r="F666" t="s">
        <v>357</v>
      </c>
      <c r="G666" t="s">
        <v>17</v>
      </c>
      <c r="H666" t="s">
        <v>18</v>
      </c>
      <c r="I666">
        <v>1428940775</v>
      </c>
      <c r="J666">
        <v>1426348775</v>
      </c>
      <c r="K666" s="15">
        <f t="shared" si="60"/>
        <v>42107.666377314818</v>
      </c>
      <c r="L666" s="15">
        <f t="shared" si="61"/>
        <v>42077.666377314818</v>
      </c>
      <c r="M666" t="b">
        <v>0</v>
      </c>
      <c r="N666">
        <v>29</v>
      </c>
      <c r="O666" t="b">
        <v>0</v>
      </c>
      <c r="P666" t="s">
        <v>1329</v>
      </c>
      <c r="Q666" s="7">
        <f t="shared" si="62"/>
        <v>7.5333333333333332</v>
      </c>
      <c r="R666" s="9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1378</v>
      </c>
      <c r="C667" s="3" t="s">
        <v>1379</v>
      </c>
      <c r="D667">
        <v>10000</v>
      </c>
      <c r="E667">
        <v>1864</v>
      </c>
      <c r="F667" t="s">
        <v>357</v>
      </c>
      <c r="G667" t="s">
        <v>17</v>
      </c>
      <c r="H667" t="s">
        <v>18</v>
      </c>
      <c r="I667">
        <v>1484327061</v>
      </c>
      <c r="J667">
        <v>1479143061</v>
      </c>
      <c r="K667" s="15">
        <f t="shared" si="60"/>
        <v>42748.711354166662</v>
      </c>
      <c r="L667" s="15">
        <f t="shared" si="61"/>
        <v>42688.711354166662</v>
      </c>
      <c r="M667" t="b">
        <v>0</v>
      </c>
      <c r="N667">
        <v>12</v>
      </c>
      <c r="O667" t="b">
        <v>0</v>
      </c>
      <c r="P667" t="s">
        <v>1329</v>
      </c>
      <c r="Q667" s="7">
        <f t="shared" si="62"/>
        <v>18.64</v>
      </c>
      <c r="R667" s="9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1380</v>
      </c>
      <c r="C668" s="3" t="s">
        <v>1381</v>
      </c>
      <c r="D668">
        <v>200000</v>
      </c>
      <c r="E668">
        <v>8</v>
      </c>
      <c r="F668" t="s">
        <v>357</v>
      </c>
      <c r="G668" t="s">
        <v>17</v>
      </c>
      <c r="H668" t="s">
        <v>18</v>
      </c>
      <c r="I668">
        <v>1408305498</v>
      </c>
      <c r="J668">
        <v>1405713498</v>
      </c>
      <c r="K668" s="15">
        <f t="shared" si="60"/>
        <v>41868.832152777773</v>
      </c>
      <c r="L668" s="15">
        <f t="shared" si="61"/>
        <v>41838.832152777773</v>
      </c>
      <c r="M668" t="b">
        <v>0</v>
      </c>
      <c r="N668">
        <v>4</v>
      </c>
      <c r="O668" t="b">
        <v>0</v>
      </c>
      <c r="P668" t="s">
        <v>1329</v>
      </c>
      <c r="Q668" s="7">
        <f t="shared" si="62"/>
        <v>4.0000000000000001E-3</v>
      </c>
      <c r="R668" s="9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1382</v>
      </c>
      <c r="C669" s="3" t="s">
        <v>1383</v>
      </c>
      <c r="D669">
        <v>50000</v>
      </c>
      <c r="E669">
        <v>5010</v>
      </c>
      <c r="F669" t="s">
        <v>357</v>
      </c>
      <c r="G669" t="s">
        <v>1224</v>
      </c>
      <c r="H669" t="s">
        <v>55</v>
      </c>
      <c r="I669">
        <v>1477731463</v>
      </c>
      <c r="J669">
        <v>1474275463</v>
      </c>
      <c r="K669" s="15">
        <f t="shared" si="60"/>
        <v>42672.373414351852</v>
      </c>
      <c r="L669" s="15">
        <f t="shared" si="61"/>
        <v>42632.373414351852</v>
      </c>
      <c r="M669" t="b">
        <v>0</v>
      </c>
      <c r="N669">
        <v>28</v>
      </c>
      <c r="O669" t="b">
        <v>0</v>
      </c>
      <c r="P669" t="s">
        <v>1329</v>
      </c>
      <c r="Q669" s="7">
        <f t="shared" si="62"/>
        <v>10.02</v>
      </c>
      <c r="R669" s="9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1384</v>
      </c>
      <c r="C670" s="3" t="s">
        <v>1385</v>
      </c>
      <c r="D670">
        <v>15000</v>
      </c>
      <c r="E670">
        <v>684</v>
      </c>
      <c r="F670" t="s">
        <v>357</v>
      </c>
      <c r="G670" t="s">
        <v>17</v>
      </c>
      <c r="H670" t="s">
        <v>18</v>
      </c>
      <c r="I670">
        <v>1431374222</v>
      </c>
      <c r="J670">
        <v>1427486222</v>
      </c>
      <c r="K670" s="15">
        <f t="shared" si="60"/>
        <v>42135.831273148149</v>
      </c>
      <c r="L670" s="15">
        <f t="shared" si="61"/>
        <v>42090.831273148149</v>
      </c>
      <c r="M670" t="b">
        <v>0</v>
      </c>
      <c r="N670">
        <v>25</v>
      </c>
      <c r="O670" t="b">
        <v>0</v>
      </c>
      <c r="P670" t="s">
        <v>1329</v>
      </c>
      <c r="Q670" s="7">
        <f t="shared" si="62"/>
        <v>4.5600000000000005</v>
      </c>
      <c r="R670" s="9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1386</v>
      </c>
      <c r="C671" s="3" t="s">
        <v>1387</v>
      </c>
      <c r="D671">
        <v>200000</v>
      </c>
      <c r="E671">
        <v>43015</v>
      </c>
      <c r="F671" t="s">
        <v>357</v>
      </c>
      <c r="G671" t="s">
        <v>476</v>
      </c>
      <c r="H671" t="s">
        <v>477</v>
      </c>
      <c r="I671">
        <v>1467817258</v>
      </c>
      <c r="J671">
        <v>1465225258</v>
      </c>
      <c r="K671" s="15">
        <f t="shared" si="60"/>
        <v>42557.625671296293</v>
      </c>
      <c r="L671" s="15">
        <f t="shared" si="61"/>
        <v>42527.625671296293</v>
      </c>
      <c r="M671" t="b">
        <v>0</v>
      </c>
      <c r="N671">
        <v>28</v>
      </c>
      <c r="O671" t="b">
        <v>0</v>
      </c>
      <c r="P671" t="s">
        <v>1329</v>
      </c>
      <c r="Q671" s="7">
        <f t="shared" si="62"/>
        <v>21.5075</v>
      </c>
      <c r="R671" s="9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1388</v>
      </c>
      <c r="C672" s="3" t="s">
        <v>1389</v>
      </c>
      <c r="D672">
        <v>90000</v>
      </c>
      <c r="E672">
        <v>26349</v>
      </c>
      <c r="F672" t="s">
        <v>357</v>
      </c>
      <c r="G672" t="s">
        <v>1224</v>
      </c>
      <c r="H672" t="s">
        <v>55</v>
      </c>
      <c r="I672">
        <v>1466323800</v>
      </c>
      <c r="J672">
        <v>1463418120</v>
      </c>
      <c r="K672" s="15">
        <f t="shared" si="60"/>
        <v>42540.340277777781</v>
      </c>
      <c r="L672" s="15">
        <f t="shared" si="61"/>
        <v>42506.709722222222</v>
      </c>
      <c r="M672" t="b">
        <v>0</v>
      </c>
      <c r="N672">
        <v>310</v>
      </c>
      <c r="O672" t="b">
        <v>0</v>
      </c>
      <c r="P672" t="s">
        <v>1329</v>
      </c>
      <c r="Q672" s="7">
        <f t="shared" si="62"/>
        <v>29.276666666666667</v>
      </c>
      <c r="R672" s="9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1390</v>
      </c>
      <c r="C673" s="3" t="s">
        <v>1391</v>
      </c>
      <c r="D673">
        <v>30000</v>
      </c>
      <c r="E673">
        <v>11828</v>
      </c>
      <c r="F673" t="s">
        <v>357</v>
      </c>
      <c r="G673" t="s">
        <v>17</v>
      </c>
      <c r="H673" t="s">
        <v>18</v>
      </c>
      <c r="I673">
        <v>1421208000</v>
      </c>
      <c r="J673">
        <v>1418315852</v>
      </c>
      <c r="K673" s="15">
        <f t="shared" si="60"/>
        <v>42018.166666666672</v>
      </c>
      <c r="L673" s="15">
        <f t="shared" si="61"/>
        <v>41984.692731481482</v>
      </c>
      <c r="M673" t="b">
        <v>0</v>
      </c>
      <c r="N673">
        <v>15</v>
      </c>
      <c r="O673" t="b">
        <v>0</v>
      </c>
      <c r="P673" t="s">
        <v>1329</v>
      </c>
      <c r="Q673" s="7">
        <f t="shared" si="62"/>
        <v>39.426666666666662</v>
      </c>
      <c r="R673" s="9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1392</v>
      </c>
      <c r="C674" s="3" t="s">
        <v>1393</v>
      </c>
      <c r="D674">
        <v>50000</v>
      </c>
      <c r="E674">
        <v>10814</v>
      </c>
      <c r="F674" t="s">
        <v>357</v>
      </c>
      <c r="G674" t="s">
        <v>17</v>
      </c>
      <c r="H674" t="s">
        <v>18</v>
      </c>
      <c r="I674">
        <v>1420088340</v>
      </c>
      <c r="J674">
        <v>1417410964</v>
      </c>
      <c r="K674" s="15">
        <f t="shared" si="60"/>
        <v>42005.207638888889</v>
      </c>
      <c r="L674" s="15">
        <f t="shared" si="61"/>
        <v>41974.219490740739</v>
      </c>
      <c r="M674" t="b">
        <v>0</v>
      </c>
      <c r="N674">
        <v>215</v>
      </c>
      <c r="O674" t="b">
        <v>0</v>
      </c>
      <c r="P674" t="s">
        <v>1329</v>
      </c>
      <c r="Q674" s="7">
        <f t="shared" si="62"/>
        <v>21.628</v>
      </c>
      <c r="R674" s="9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1394</v>
      </c>
      <c r="C675" s="3" t="s">
        <v>1395</v>
      </c>
      <c r="D675">
        <v>100000</v>
      </c>
      <c r="E675">
        <v>205</v>
      </c>
      <c r="F675" t="s">
        <v>357</v>
      </c>
      <c r="G675" t="s">
        <v>17</v>
      </c>
      <c r="H675" t="s">
        <v>18</v>
      </c>
      <c r="I675">
        <v>1409602217</v>
      </c>
      <c r="J675">
        <v>1405714217</v>
      </c>
      <c r="K675" s="15">
        <f t="shared" si="60"/>
        <v>41883.840474537035</v>
      </c>
      <c r="L675" s="15">
        <f t="shared" si="61"/>
        <v>41838.840474537035</v>
      </c>
      <c r="M675" t="b">
        <v>0</v>
      </c>
      <c r="N675">
        <v>3</v>
      </c>
      <c r="O675" t="b">
        <v>0</v>
      </c>
      <c r="P675" t="s">
        <v>1329</v>
      </c>
      <c r="Q675" s="7">
        <f t="shared" si="62"/>
        <v>0.20500000000000002</v>
      </c>
      <c r="R675" s="9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1396</v>
      </c>
      <c r="C676" s="3" t="s">
        <v>1397</v>
      </c>
      <c r="D676">
        <v>50000</v>
      </c>
      <c r="E676">
        <v>15</v>
      </c>
      <c r="F676" t="s">
        <v>357</v>
      </c>
      <c r="G676" t="s">
        <v>17</v>
      </c>
      <c r="H676" t="s">
        <v>18</v>
      </c>
      <c r="I676">
        <v>1407811627</v>
      </c>
      <c r="J676">
        <v>1402627627</v>
      </c>
      <c r="K676" s="15">
        <f t="shared" si="60"/>
        <v>41863.116053240738</v>
      </c>
      <c r="L676" s="15">
        <f t="shared" si="61"/>
        <v>41803.116053240738</v>
      </c>
      <c r="M676" t="b">
        <v>0</v>
      </c>
      <c r="N676">
        <v>2</v>
      </c>
      <c r="O676" t="b">
        <v>0</v>
      </c>
      <c r="P676" t="s">
        <v>1329</v>
      </c>
      <c r="Q676" s="7">
        <f t="shared" si="62"/>
        <v>0.03</v>
      </c>
      <c r="R676" s="9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1398</v>
      </c>
      <c r="C677" s="3" t="s">
        <v>1399</v>
      </c>
      <c r="D677">
        <v>6000</v>
      </c>
      <c r="E677">
        <v>891</v>
      </c>
      <c r="F677" t="s">
        <v>357</v>
      </c>
      <c r="G677" t="s">
        <v>17</v>
      </c>
      <c r="H677" t="s">
        <v>18</v>
      </c>
      <c r="I677">
        <v>1420095540</v>
      </c>
      <c r="J677">
        <v>1417558804</v>
      </c>
      <c r="K677" s="15">
        <f t="shared" si="60"/>
        <v>42005.290972222225</v>
      </c>
      <c r="L677" s="15">
        <f t="shared" si="61"/>
        <v>41975.930601851855</v>
      </c>
      <c r="M677" t="b">
        <v>0</v>
      </c>
      <c r="N677">
        <v>26</v>
      </c>
      <c r="O677" t="b">
        <v>0</v>
      </c>
      <c r="P677" t="s">
        <v>1329</v>
      </c>
      <c r="Q677" s="7">
        <f t="shared" si="62"/>
        <v>14.85</v>
      </c>
      <c r="R677" s="9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1400</v>
      </c>
      <c r="C678" s="3" t="s">
        <v>1401</v>
      </c>
      <c r="D678">
        <v>100000</v>
      </c>
      <c r="E678">
        <v>1471</v>
      </c>
      <c r="F67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s="15">
        <f t="shared" si="60"/>
        <v>42042.76829861111</v>
      </c>
      <c r="L678" s="15">
        <f t="shared" si="61"/>
        <v>42012.76829861111</v>
      </c>
      <c r="M678" t="b">
        <v>0</v>
      </c>
      <c r="N678">
        <v>24</v>
      </c>
      <c r="O678" t="b">
        <v>0</v>
      </c>
      <c r="P678" t="s">
        <v>1329</v>
      </c>
      <c r="Q678" s="7">
        <f t="shared" si="62"/>
        <v>1.4710000000000001</v>
      </c>
      <c r="R678" s="9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1402</v>
      </c>
      <c r="C679" s="3" t="s">
        <v>1403</v>
      </c>
      <c r="D679">
        <v>50000</v>
      </c>
      <c r="E679">
        <v>12792</v>
      </c>
      <c r="F679" t="s">
        <v>357</v>
      </c>
      <c r="G679" t="s">
        <v>1224</v>
      </c>
      <c r="H679" t="s">
        <v>55</v>
      </c>
      <c r="I679">
        <v>1467106895</v>
      </c>
      <c r="J679">
        <v>1463218895</v>
      </c>
      <c r="K679" s="15">
        <f t="shared" si="60"/>
        <v>42549.403877314813</v>
      </c>
      <c r="L679" s="15">
        <f t="shared" si="61"/>
        <v>42504.403877314813</v>
      </c>
      <c r="M679" t="b">
        <v>0</v>
      </c>
      <c r="N679">
        <v>96</v>
      </c>
      <c r="O679" t="b">
        <v>0</v>
      </c>
      <c r="P679" t="s">
        <v>1329</v>
      </c>
      <c r="Q679" s="7">
        <f t="shared" si="62"/>
        <v>25.584</v>
      </c>
      <c r="R679" s="9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1404</v>
      </c>
      <c r="C680" s="3" t="s">
        <v>1405</v>
      </c>
      <c r="D680">
        <v>29000</v>
      </c>
      <c r="E680">
        <v>1108</v>
      </c>
      <c r="F680" t="s">
        <v>357</v>
      </c>
      <c r="G680" t="s">
        <v>17</v>
      </c>
      <c r="H680" t="s">
        <v>18</v>
      </c>
      <c r="I680">
        <v>1463821338</v>
      </c>
      <c r="J680">
        <v>1461229338</v>
      </c>
      <c r="K680" s="15">
        <f t="shared" si="60"/>
        <v>42511.376597222217</v>
      </c>
      <c r="L680" s="15">
        <f t="shared" si="61"/>
        <v>42481.376597222217</v>
      </c>
      <c r="M680" t="b">
        <v>0</v>
      </c>
      <c r="N680">
        <v>17</v>
      </c>
      <c r="O680" t="b">
        <v>0</v>
      </c>
      <c r="P680" t="s">
        <v>1329</v>
      </c>
      <c r="Q680" s="7">
        <f t="shared" si="62"/>
        <v>3.8206896551724134</v>
      </c>
      <c r="R680" s="9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1406</v>
      </c>
      <c r="C681" s="3" t="s">
        <v>1407</v>
      </c>
      <c r="D681">
        <v>57000</v>
      </c>
      <c r="E681">
        <v>8827</v>
      </c>
      <c r="F681" t="s">
        <v>357</v>
      </c>
      <c r="G681" t="s">
        <v>17</v>
      </c>
      <c r="H681" t="s">
        <v>18</v>
      </c>
      <c r="I681">
        <v>1472920909</v>
      </c>
      <c r="J681">
        <v>1467736909</v>
      </c>
      <c r="K681" s="15">
        <f t="shared" si="60"/>
        <v>42616.695706018523</v>
      </c>
      <c r="L681" s="15">
        <f t="shared" si="61"/>
        <v>42556.695706018523</v>
      </c>
      <c r="M681" t="b">
        <v>0</v>
      </c>
      <c r="N681">
        <v>94</v>
      </c>
      <c r="O681" t="b">
        <v>0</v>
      </c>
      <c r="P681" t="s">
        <v>1329</v>
      </c>
      <c r="Q681" s="7">
        <f t="shared" si="62"/>
        <v>15.485964912280703</v>
      </c>
      <c r="R681" s="9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1408</v>
      </c>
      <c r="C682" s="3" t="s">
        <v>1409</v>
      </c>
      <c r="D682">
        <v>75000</v>
      </c>
      <c r="E682">
        <v>19434</v>
      </c>
      <c r="F682" t="s">
        <v>357</v>
      </c>
      <c r="G682" t="s">
        <v>17</v>
      </c>
      <c r="H682" t="s">
        <v>18</v>
      </c>
      <c r="I682">
        <v>1410955331</v>
      </c>
      <c r="J682">
        <v>1407931331</v>
      </c>
      <c r="K682" s="15">
        <f t="shared" si="60"/>
        <v>41899.501516203702</v>
      </c>
      <c r="L682" s="15">
        <f t="shared" si="61"/>
        <v>41864.501516203702</v>
      </c>
      <c r="M682" t="b">
        <v>0</v>
      </c>
      <c r="N682">
        <v>129</v>
      </c>
      <c r="O682" t="b">
        <v>0</v>
      </c>
      <c r="P682" t="s">
        <v>1329</v>
      </c>
      <c r="Q682" s="7">
        <f t="shared" si="62"/>
        <v>25.912000000000003</v>
      </c>
      <c r="R682" s="9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1410</v>
      </c>
      <c r="C683" s="3" t="s">
        <v>1411</v>
      </c>
      <c r="D683">
        <v>2500</v>
      </c>
      <c r="E683">
        <v>1</v>
      </c>
      <c r="F683" t="s">
        <v>357</v>
      </c>
      <c r="G683" t="s">
        <v>17</v>
      </c>
      <c r="H683" t="s">
        <v>18</v>
      </c>
      <c r="I683">
        <v>1477509604</v>
      </c>
      <c r="J683">
        <v>1474917604</v>
      </c>
      <c r="K683" s="15">
        <f t="shared" si="60"/>
        <v>42669.805601851855</v>
      </c>
      <c r="L683" s="15">
        <f t="shared" si="61"/>
        <v>42639.805601851855</v>
      </c>
      <c r="M683" t="b">
        <v>0</v>
      </c>
      <c r="N683">
        <v>1</v>
      </c>
      <c r="O683" t="b">
        <v>0</v>
      </c>
      <c r="P683" t="s">
        <v>1329</v>
      </c>
      <c r="Q683" s="7">
        <f t="shared" si="62"/>
        <v>0.04</v>
      </c>
      <c r="R683" s="9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1412</v>
      </c>
      <c r="C684" s="3" t="s">
        <v>1413</v>
      </c>
      <c r="D684">
        <v>50000</v>
      </c>
      <c r="E684">
        <v>53</v>
      </c>
      <c r="F684" t="s">
        <v>357</v>
      </c>
      <c r="G684" t="s">
        <v>17</v>
      </c>
      <c r="H684" t="s">
        <v>18</v>
      </c>
      <c r="I684">
        <v>1489512122</v>
      </c>
      <c r="J684">
        <v>1486923722</v>
      </c>
      <c r="K684" s="15">
        <f t="shared" si="60"/>
        <v>42808.723634259259</v>
      </c>
      <c r="L684" s="15">
        <f t="shared" si="61"/>
        <v>42778.765300925923</v>
      </c>
      <c r="M684" t="b">
        <v>0</v>
      </c>
      <c r="N684">
        <v>4</v>
      </c>
      <c r="O684" t="b">
        <v>0</v>
      </c>
      <c r="P684" t="s">
        <v>1329</v>
      </c>
      <c r="Q684" s="7">
        <f t="shared" si="62"/>
        <v>0.106</v>
      </c>
      <c r="R684" s="9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1414</v>
      </c>
      <c r="C685" s="3" t="s">
        <v>1415</v>
      </c>
      <c r="D685">
        <v>35000</v>
      </c>
      <c r="E685">
        <v>298</v>
      </c>
      <c r="F685" t="s">
        <v>357</v>
      </c>
      <c r="G685" t="s">
        <v>17</v>
      </c>
      <c r="H685" t="s">
        <v>18</v>
      </c>
      <c r="I685">
        <v>1477949764</v>
      </c>
      <c r="J685">
        <v>1474493764</v>
      </c>
      <c r="K685" s="15">
        <f t="shared" si="60"/>
        <v>42674.900046296301</v>
      </c>
      <c r="L685" s="15">
        <f t="shared" si="61"/>
        <v>42634.900046296301</v>
      </c>
      <c r="M685" t="b">
        <v>0</v>
      </c>
      <c r="N685">
        <v>3</v>
      </c>
      <c r="O685" t="b">
        <v>0</v>
      </c>
      <c r="P685" t="s">
        <v>1329</v>
      </c>
      <c r="Q685" s="7">
        <f t="shared" si="62"/>
        <v>0.85142857142857142</v>
      </c>
      <c r="R685" s="9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1416</v>
      </c>
      <c r="C686" s="3" t="s">
        <v>1417</v>
      </c>
      <c r="D686">
        <v>320000</v>
      </c>
      <c r="E686">
        <v>23948</v>
      </c>
      <c r="F686" t="s">
        <v>357</v>
      </c>
      <c r="G686" t="s">
        <v>17</v>
      </c>
      <c r="H686" t="s">
        <v>18</v>
      </c>
      <c r="I686">
        <v>1406257200</v>
      </c>
      <c r="J686">
        <v>1403176891</v>
      </c>
      <c r="K686" s="15">
        <f t="shared" si="60"/>
        <v>41845.125</v>
      </c>
      <c r="L686" s="15">
        <f t="shared" si="61"/>
        <v>41809.473275462966</v>
      </c>
      <c r="M686" t="b">
        <v>0</v>
      </c>
      <c r="N686">
        <v>135</v>
      </c>
      <c r="O686" t="b">
        <v>0</v>
      </c>
      <c r="P686" t="s">
        <v>1329</v>
      </c>
      <c r="Q686" s="7">
        <f t="shared" si="62"/>
        <v>7.4837500000000006</v>
      </c>
      <c r="R686" s="9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1418</v>
      </c>
      <c r="C687" s="3" t="s">
        <v>1419</v>
      </c>
      <c r="D687">
        <v>2000</v>
      </c>
      <c r="E687">
        <v>553</v>
      </c>
      <c r="F687" t="s">
        <v>357</v>
      </c>
      <c r="G687" t="s">
        <v>17</v>
      </c>
      <c r="H687" t="s">
        <v>18</v>
      </c>
      <c r="I687">
        <v>1421095672</v>
      </c>
      <c r="J687">
        <v>1417207672</v>
      </c>
      <c r="K687" s="15">
        <f t="shared" si="60"/>
        <v>42016.866574074069</v>
      </c>
      <c r="L687" s="15">
        <f t="shared" si="61"/>
        <v>41971.866574074069</v>
      </c>
      <c r="M687" t="b">
        <v>0</v>
      </c>
      <c r="N687">
        <v>10</v>
      </c>
      <c r="O687" t="b">
        <v>0</v>
      </c>
      <c r="P687" t="s">
        <v>1329</v>
      </c>
      <c r="Q687" s="7">
        <f t="shared" si="62"/>
        <v>27.650000000000002</v>
      </c>
      <c r="R687" s="9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1420</v>
      </c>
      <c r="C688" s="3" t="s">
        <v>1421</v>
      </c>
      <c r="D688">
        <v>500000</v>
      </c>
      <c r="E688">
        <v>0</v>
      </c>
      <c r="F68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s="15">
        <f t="shared" si="60"/>
        <v>42219.673263888893</v>
      </c>
      <c r="L688" s="15">
        <f t="shared" si="61"/>
        <v>42189.673263888893</v>
      </c>
      <c r="M688" t="b">
        <v>0</v>
      </c>
      <c r="N688">
        <v>0</v>
      </c>
      <c r="O688" t="b">
        <v>0</v>
      </c>
      <c r="P688" t="s">
        <v>1329</v>
      </c>
      <c r="Q688" s="7">
        <f t="shared" si="62"/>
        <v>0</v>
      </c>
      <c r="R688" s="9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1422</v>
      </c>
      <c r="C689" s="3" t="s">
        <v>1423</v>
      </c>
      <c r="D689">
        <v>100000</v>
      </c>
      <c r="E689">
        <v>3550</v>
      </c>
      <c r="F689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s="15">
        <f t="shared" si="60"/>
        <v>42771.750613425931</v>
      </c>
      <c r="L689" s="15">
        <f t="shared" si="61"/>
        <v>42711.750613425931</v>
      </c>
      <c r="M689" t="b">
        <v>0</v>
      </c>
      <c r="N689">
        <v>6</v>
      </c>
      <c r="O689" t="b">
        <v>0</v>
      </c>
      <c r="P689" t="s">
        <v>1329</v>
      </c>
      <c r="Q689" s="7">
        <f t="shared" si="62"/>
        <v>3.55</v>
      </c>
      <c r="R689" s="9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1426</v>
      </c>
      <c r="C690" s="3" t="s">
        <v>1427</v>
      </c>
      <c r="D690">
        <v>20000</v>
      </c>
      <c r="E690">
        <v>14598</v>
      </c>
      <c r="F690" t="s">
        <v>357</v>
      </c>
      <c r="G690" t="s">
        <v>17</v>
      </c>
      <c r="H690" t="s">
        <v>18</v>
      </c>
      <c r="I690">
        <v>1444876253</v>
      </c>
      <c r="J690">
        <v>1442284253</v>
      </c>
      <c r="K690" s="15">
        <f t="shared" si="60"/>
        <v>42292.104780092588</v>
      </c>
      <c r="L690" s="15">
        <f t="shared" si="61"/>
        <v>42262.104780092588</v>
      </c>
      <c r="M690" t="b">
        <v>0</v>
      </c>
      <c r="N690">
        <v>36</v>
      </c>
      <c r="O690" t="b">
        <v>0</v>
      </c>
      <c r="P690" t="s">
        <v>1329</v>
      </c>
      <c r="Q690" s="7">
        <f t="shared" si="62"/>
        <v>72.989999999999995</v>
      </c>
      <c r="R690" s="9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1428</v>
      </c>
      <c r="C691" s="3" t="s">
        <v>1429</v>
      </c>
      <c r="D691">
        <v>200000</v>
      </c>
      <c r="E691">
        <v>115297.5</v>
      </c>
      <c r="F691" t="s">
        <v>357</v>
      </c>
      <c r="G691" t="s">
        <v>17</v>
      </c>
      <c r="H691" t="s">
        <v>18</v>
      </c>
      <c r="I691">
        <v>1481173140</v>
      </c>
      <c r="J691">
        <v>1478016097</v>
      </c>
      <c r="K691" s="15">
        <f t="shared" si="60"/>
        <v>42712.207638888889</v>
      </c>
      <c r="L691" s="15">
        <f t="shared" si="61"/>
        <v>42675.66778935185</v>
      </c>
      <c r="M691" t="b">
        <v>0</v>
      </c>
      <c r="N691">
        <v>336</v>
      </c>
      <c r="O691" t="b">
        <v>0</v>
      </c>
      <c r="P691" t="s">
        <v>1329</v>
      </c>
      <c r="Q691" s="7">
        <f t="shared" si="62"/>
        <v>57.648750000000007</v>
      </c>
      <c r="R691" s="9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1430</v>
      </c>
      <c r="C692" s="3" t="s">
        <v>1431</v>
      </c>
      <c r="D692">
        <v>20000</v>
      </c>
      <c r="E692">
        <v>2468</v>
      </c>
      <c r="F692" t="s">
        <v>357</v>
      </c>
      <c r="G692" t="s">
        <v>17</v>
      </c>
      <c r="H692" t="s">
        <v>18</v>
      </c>
      <c r="I692">
        <v>1473400800</v>
      </c>
      <c r="J692">
        <v>1469718841</v>
      </c>
      <c r="K692" s="15">
        <f t="shared" si="60"/>
        <v>42622.25</v>
      </c>
      <c r="L692" s="15">
        <f t="shared" si="61"/>
        <v>42579.634733796294</v>
      </c>
      <c r="M692" t="b">
        <v>0</v>
      </c>
      <c r="N692">
        <v>34</v>
      </c>
      <c r="O692" t="b">
        <v>0</v>
      </c>
      <c r="P692" t="s">
        <v>1329</v>
      </c>
      <c r="Q692" s="7">
        <f t="shared" si="62"/>
        <v>12.34</v>
      </c>
      <c r="R692" s="9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1432</v>
      </c>
      <c r="C693" s="3" t="s">
        <v>1433</v>
      </c>
      <c r="D693">
        <v>50000</v>
      </c>
      <c r="E693">
        <v>260</v>
      </c>
      <c r="F693" t="s">
        <v>357</v>
      </c>
      <c r="G693" t="s">
        <v>17</v>
      </c>
      <c r="H693" t="s">
        <v>18</v>
      </c>
      <c r="I693">
        <v>1435711246</v>
      </c>
      <c r="J693">
        <v>1433292046</v>
      </c>
      <c r="K693" s="15">
        <f t="shared" si="60"/>
        <v>42186.028310185182</v>
      </c>
      <c r="L693" s="15">
        <f t="shared" si="61"/>
        <v>42158.028310185182</v>
      </c>
      <c r="M693" t="b">
        <v>0</v>
      </c>
      <c r="N693">
        <v>10</v>
      </c>
      <c r="O693" t="b">
        <v>0</v>
      </c>
      <c r="P693" t="s">
        <v>1329</v>
      </c>
      <c r="Q693" s="7">
        <f t="shared" si="62"/>
        <v>0.52</v>
      </c>
      <c r="R693" s="9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1434</v>
      </c>
      <c r="C694" s="3" t="s">
        <v>1435</v>
      </c>
      <c r="D694">
        <v>20000</v>
      </c>
      <c r="E694">
        <v>1306</v>
      </c>
      <c r="F694" t="s">
        <v>357</v>
      </c>
      <c r="G694" t="s">
        <v>24</v>
      </c>
      <c r="H694" t="s">
        <v>25</v>
      </c>
      <c r="I694">
        <v>1482397263</v>
      </c>
      <c r="J694">
        <v>1479805263</v>
      </c>
      <c r="K694" s="15">
        <f t="shared" si="60"/>
        <v>42726.37572916667</v>
      </c>
      <c r="L694" s="15">
        <f t="shared" si="61"/>
        <v>42696.37572916667</v>
      </c>
      <c r="M694" t="b">
        <v>0</v>
      </c>
      <c r="N694">
        <v>201</v>
      </c>
      <c r="O694" t="b">
        <v>0</v>
      </c>
      <c r="P694" t="s">
        <v>1329</v>
      </c>
      <c r="Q694" s="7">
        <f t="shared" si="62"/>
        <v>6.5299999999999994</v>
      </c>
      <c r="R694" s="9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1436</v>
      </c>
      <c r="C695" s="3" t="s">
        <v>1437</v>
      </c>
      <c r="D695">
        <v>100000</v>
      </c>
      <c r="E695">
        <v>35338</v>
      </c>
      <c r="F695" t="s">
        <v>357</v>
      </c>
      <c r="G695" t="s">
        <v>17</v>
      </c>
      <c r="H695" t="s">
        <v>18</v>
      </c>
      <c r="I695">
        <v>1430421827</v>
      </c>
      <c r="J695">
        <v>1427829827</v>
      </c>
      <c r="K695" s="15">
        <f t="shared" si="60"/>
        <v>42124.808182870373</v>
      </c>
      <c r="L695" s="15">
        <f t="shared" si="61"/>
        <v>42094.808182870373</v>
      </c>
      <c r="M695" t="b">
        <v>0</v>
      </c>
      <c r="N695">
        <v>296</v>
      </c>
      <c r="O695" t="b">
        <v>0</v>
      </c>
      <c r="P695" t="s">
        <v>1329</v>
      </c>
      <c r="Q695" s="7">
        <f t="shared" si="62"/>
        <v>35.338000000000001</v>
      </c>
      <c r="R695" s="9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1438</v>
      </c>
      <c r="C696" s="3" t="s">
        <v>1439</v>
      </c>
      <c r="D696">
        <v>150000</v>
      </c>
      <c r="E696">
        <v>590</v>
      </c>
      <c r="F696" t="s">
        <v>357</v>
      </c>
      <c r="G696" t="s">
        <v>17</v>
      </c>
      <c r="H696" t="s">
        <v>18</v>
      </c>
      <c r="I696">
        <v>1485964559</v>
      </c>
      <c r="J696">
        <v>1483372559</v>
      </c>
      <c r="K696" s="15">
        <f t="shared" si="60"/>
        <v>42767.663877314815</v>
      </c>
      <c r="L696" s="15">
        <f t="shared" si="61"/>
        <v>42737.663877314815</v>
      </c>
      <c r="M696" t="b">
        <v>0</v>
      </c>
      <c r="N696">
        <v>7</v>
      </c>
      <c r="O696" t="b">
        <v>0</v>
      </c>
      <c r="P696" t="s">
        <v>1329</v>
      </c>
      <c r="Q696" s="7">
        <f t="shared" si="62"/>
        <v>0.39333333333333331</v>
      </c>
      <c r="R696" s="9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1440</v>
      </c>
      <c r="C697" s="3" t="s">
        <v>1441</v>
      </c>
      <c r="D697">
        <v>60000</v>
      </c>
      <c r="E697">
        <v>636</v>
      </c>
      <c r="F697" t="s">
        <v>357</v>
      </c>
      <c r="G697" t="s">
        <v>17</v>
      </c>
      <c r="H697" t="s">
        <v>18</v>
      </c>
      <c r="I697">
        <v>1414758620</v>
      </c>
      <c r="J697">
        <v>1412166620</v>
      </c>
      <c r="K697" s="15">
        <f t="shared" si="60"/>
        <v>41943.521064814813</v>
      </c>
      <c r="L697" s="15">
        <f t="shared" si="61"/>
        <v>41913.521064814813</v>
      </c>
      <c r="M697" t="b">
        <v>0</v>
      </c>
      <c r="N697">
        <v>7</v>
      </c>
      <c r="O697" t="b">
        <v>0</v>
      </c>
      <c r="P697" t="s">
        <v>1329</v>
      </c>
      <c r="Q697" s="7">
        <f t="shared" si="62"/>
        <v>1.06</v>
      </c>
      <c r="R697" s="9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1442</v>
      </c>
      <c r="C698" s="3" t="s">
        <v>1443</v>
      </c>
      <c r="D698">
        <v>175000</v>
      </c>
      <c r="E698">
        <v>1</v>
      </c>
      <c r="F698" t="s">
        <v>357</v>
      </c>
      <c r="G698" t="s">
        <v>387</v>
      </c>
      <c r="H698" t="s">
        <v>55</v>
      </c>
      <c r="I698">
        <v>1406326502</v>
      </c>
      <c r="J698">
        <v>1403734502</v>
      </c>
      <c r="K698" s="15">
        <f t="shared" si="60"/>
        <v>41845.927106481482</v>
      </c>
      <c r="L698" s="15">
        <f t="shared" si="61"/>
        <v>41815.927106481482</v>
      </c>
      <c r="M698" t="b">
        <v>0</v>
      </c>
      <c r="N698">
        <v>1</v>
      </c>
      <c r="O698" t="b">
        <v>0</v>
      </c>
      <c r="P698" t="s">
        <v>1329</v>
      </c>
      <c r="Q698" s="7">
        <f t="shared" si="62"/>
        <v>5.7142857142857147E-4</v>
      </c>
      <c r="R698" s="9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1444</v>
      </c>
      <c r="C699" s="3" t="s">
        <v>1445</v>
      </c>
      <c r="D699">
        <v>5000</v>
      </c>
      <c r="E699">
        <v>2319</v>
      </c>
      <c r="F699" t="s">
        <v>357</v>
      </c>
      <c r="G699" t="s">
        <v>502</v>
      </c>
      <c r="H699" t="s">
        <v>55</v>
      </c>
      <c r="I699">
        <v>1454502789</v>
      </c>
      <c r="J699">
        <v>1453206789</v>
      </c>
      <c r="K699" s="15">
        <f t="shared" si="60"/>
        <v>42403.523020833338</v>
      </c>
      <c r="L699" s="15">
        <f t="shared" si="61"/>
        <v>42388.523020833338</v>
      </c>
      <c r="M699" t="b">
        <v>0</v>
      </c>
      <c r="N699">
        <v>114</v>
      </c>
      <c r="O699" t="b">
        <v>0</v>
      </c>
      <c r="P699" t="s">
        <v>1329</v>
      </c>
      <c r="Q699" s="7">
        <f t="shared" si="62"/>
        <v>46.379999999999995</v>
      </c>
      <c r="R699" s="9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1446</v>
      </c>
      <c r="C700" s="3" t="s">
        <v>1447</v>
      </c>
      <c r="D700">
        <v>100000</v>
      </c>
      <c r="E700">
        <v>15390</v>
      </c>
      <c r="F700" t="s">
        <v>357</v>
      </c>
      <c r="G700" t="s">
        <v>17</v>
      </c>
      <c r="H700" t="s">
        <v>18</v>
      </c>
      <c r="I700">
        <v>1411005600</v>
      </c>
      <c r="J700">
        <v>1408141245</v>
      </c>
      <c r="K700" s="15">
        <f t="shared" si="60"/>
        <v>41900.083333333336</v>
      </c>
      <c r="L700" s="15">
        <f t="shared" si="61"/>
        <v>41866.931076388893</v>
      </c>
      <c r="M700" t="b">
        <v>0</v>
      </c>
      <c r="N700">
        <v>29</v>
      </c>
      <c r="O700" t="b">
        <v>0</v>
      </c>
      <c r="P700" t="s">
        <v>1329</v>
      </c>
      <c r="Q700" s="7">
        <f t="shared" si="62"/>
        <v>15.39</v>
      </c>
      <c r="R700" s="9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1448</v>
      </c>
      <c r="C701" s="3" t="s">
        <v>1449</v>
      </c>
      <c r="D701">
        <v>130000</v>
      </c>
      <c r="E701">
        <v>107148.74</v>
      </c>
      <c r="F701" t="s">
        <v>357</v>
      </c>
      <c r="G701" t="s">
        <v>17</v>
      </c>
      <c r="H701" t="s">
        <v>18</v>
      </c>
      <c r="I701">
        <v>1385136000</v>
      </c>
      <c r="J701">
        <v>1381923548</v>
      </c>
      <c r="K701" s="15">
        <f t="shared" si="60"/>
        <v>41600.666666666664</v>
      </c>
      <c r="L701" s="15">
        <f t="shared" si="61"/>
        <v>41563.485509259262</v>
      </c>
      <c r="M701" t="b">
        <v>0</v>
      </c>
      <c r="N701">
        <v>890</v>
      </c>
      <c r="O701" t="b">
        <v>0</v>
      </c>
      <c r="P701" t="s">
        <v>1329</v>
      </c>
      <c r="Q701" s="7">
        <f t="shared" si="62"/>
        <v>82.422107692307705</v>
      </c>
      <c r="R701" s="9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1450</v>
      </c>
      <c r="C702" s="3" t="s">
        <v>1451</v>
      </c>
      <c r="D702">
        <v>15000</v>
      </c>
      <c r="E702">
        <v>403</v>
      </c>
      <c r="F702" t="s">
        <v>357</v>
      </c>
      <c r="G702" t="s">
        <v>54</v>
      </c>
      <c r="H702" t="s">
        <v>55</v>
      </c>
      <c r="I702">
        <v>1484065881</v>
      </c>
      <c r="J702">
        <v>1481473881</v>
      </c>
      <c r="K702" s="15">
        <f t="shared" si="60"/>
        <v>42745.688437500001</v>
      </c>
      <c r="L702" s="15">
        <f t="shared" si="61"/>
        <v>42715.688437500001</v>
      </c>
      <c r="M702" t="b">
        <v>0</v>
      </c>
      <c r="N702">
        <v>31</v>
      </c>
      <c r="O702" t="b">
        <v>0</v>
      </c>
      <c r="P702" t="s">
        <v>1329</v>
      </c>
      <c r="Q702" s="7">
        <f t="shared" si="62"/>
        <v>2.6866666666666665</v>
      </c>
      <c r="R702" s="9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1452</v>
      </c>
      <c r="C703" s="3" t="s">
        <v>1453</v>
      </c>
      <c r="D703">
        <v>23000</v>
      </c>
      <c r="E703">
        <v>6118</v>
      </c>
      <c r="F703" t="s">
        <v>357</v>
      </c>
      <c r="G703" t="s">
        <v>24</v>
      </c>
      <c r="H703" t="s">
        <v>25</v>
      </c>
      <c r="I703">
        <v>1406130880</v>
      </c>
      <c r="J703">
        <v>1403538880</v>
      </c>
      <c r="K703" s="15">
        <f t="shared" si="60"/>
        <v>41843.662962962961</v>
      </c>
      <c r="L703" s="15">
        <f t="shared" si="61"/>
        <v>41813.662962962961</v>
      </c>
      <c r="M703" t="b">
        <v>0</v>
      </c>
      <c r="N703">
        <v>21</v>
      </c>
      <c r="O703" t="b">
        <v>0</v>
      </c>
      <c r="P703" t="s">
        <v>1329</v>
      </c>
      <c r="Q703" s="7">
        <f t="shared" si="62"/>
        <v>26.6</v>
      </c>
      <c r="R703" s="9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1454</v>
      </c>
      <c r="C704" s="3" t="s">
        <v>1455</v>
      </c>
      <c r="D704">
        <v>15000</v>
      </c>
      <c r="E704">
        <v>4622.01</v>
      </c>
      <c r="F704" t="s">
        <v>357</v>
      </c>
      <c r="G704" t="s">
        <v>17</v>
      </c>
      <c r="H704" t="s">
        <v>18</v>
      </c>
      <c r="I704">
        <v>1480011987</v>
      </c>
      <c r="J704">
        <v>1477416387</v>
      </c>
      <c r="K704" s="15">
        <f t="shared" si="60"/>
        <v>42698.768368055556</v>
      </c>
      <c r="L704" s="15">
        <f t="shared" si="61"/>
        <v>42668.726701388892</v>
      </c>
      <c r="M704" t="b">
        <v>0</v>
      </c>
      <c r="N704">
        <v>37</v>
      </c>
      <c r="O704" t="b">
        <v>0</v>
      </c>
      <c r="P704" t="s">
        <v>1329</v>
      </c>
      <c r="Q704" s="7">
        <f t="shared" si="62"/>
        <v>30.813400000000001</v>
      </c>
      <c r="R704" s="9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1456</v>
      </c>
      <c r="C705" s="3" t="s">
        <v>1457</v>
      </c>
      <c r="D705">
        <v>15000</v>
      </c>
      <c r="E705">
        <v>837</v>
      </c>
      <c r="F705" t="s">
        <v>357</v>
      </c>
      <c r="G705" t="s">
        <v>17</v>
      </c>
      <c r="H705" t="s">
        <v>18</v>
      </c>
      <c r="I705">
        <v>1485905520</v>
      </c>
      <c r="J705">
        <v>1481150949</v>
      </c>
      <c r="K705" s="15">
        <f t="shared" si="60"/>
        <v>42766.98055555555</v>
      </c>
      <c r="L705" s="15">
        <f t="shared" si="61"/>
        <v>42711.950798611113</v>
      </c>
      <c r="M705" t="b">
        <v>0</v>
      </c>
      <c r="N705">
        <v>7</v>
      </c>
      <c r="O705" t="b">
        <v>0</v>
      </c>
      <c r="P705" t="s">
        <v>1329</v>
      </c>
      <c r="Q705" s="7">
        <f t="shared" si="62"/>
        <v>5.58</v>
      </c>
      <c r="R705" s="9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1458</v>
      </c>
      <c r="C706" s="3" t="s">
        <v>1459</v>
      </c>
      <c r="D706">
        <v>55000</v>
      </c>
      <c r="E706">
        <v>481</v>
      </c>
      <c r="F706" t="s">
        <v>357</v>
      </c>
      <c r="G706" t="s">
        <v>159</v>
      </c>
      <c r="H706" t="s">
        <v>160</v>
      </c>
      <c r="I706">
        <v>1487565468</v>
      </c>
      <c r="J706">
        <v>1482381468</v>
      </c>
      <c r="K706" s="15">
        <f t="shared" si="60"/>
        <v>42786.192916666667</v>
      </c>
      <c r="L706" s="15">
        <f t="shared" si="61"/>
        <v>42726.192916666667</v>
      </c>
      <c r="M706" t="b">
        <v>0</v>
      </c>
      <c r="N706">
        <v>4</v>
      </c>
      <c r="O706" t="b">
        <v>0</v>
      </c>
      <c r="P706" t="s">
        <v>1329</v>
      </c>
      <c r="Q706" s="7">
        <f t="shared" si="62"/>
        <v>0.87454545454545463</v>
      </c>
      <c r="R706" s="9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1460</v>
      </c>
      <c r="C707" s="3" t="s">
        <v>1461</v>
      </c>
      <c r="D707">
        <v>100000</v>
      </c>
      <c r="E707">
        <v>977</v>
      </c>
      <c r="F707" t="s">
        <v>357</v>
      </c>
      <c r="G707" t="s">
        <v>387</v>
      </c>
      <c r="H707" t="s">
        <v>55</v>
      </c>
      <c r="I707">
        <v>1484999278</v>
      </c>
      <c r="J707">
        <v>1482407278</v>
      </c>
      <c r="K707" s="15">
        <f t="shared" ref="K707:K770" si="66">(I707/86400)+DATE(1970,1,1)</f>
        <v>42756.491643518515</v>
      </c>
      <c r="L707" s="15">
        <f t="shared" ref="L707:L770" si="67">(J707/86400)+DATE(1970,1,1)</f>
        <v>42726.491643518515</v>
      </c>
      <c r="M707" t="b">
        <v>0</v>
      </c>
      <c r="N707">
        <v>5</v>
      </c>
      <c r="O707" t="b">
        <v>0</v>
      </c>
      <c r="P707" t="s">
        <v>1329</v>
      </c>
      <c r="Q707" s="7">
        <f t="shared" ref="Q707:Q770" si="68">(E707/D707)*100</f>
        <v>0.97699999999999987</v>
      </c>
      <c r="R707" s="9">
        <f t="shared" ref="R707:R770" si="69">E707/N707</f>
        <v>195.4</v>
      </c>
      <c r="S707" t="str">
        <f t="shared" ref="S707:S770" si="70">LEFT(P707,FIND("/",P707)-1)</f>
        <v>technology</v>
      </c>
      <c r="T707" t="str">
        <f t="shared" ref="T707:T770" si="71">REPLACE(P707,1,FIND("/",P707),"")</f>
        <v>wearables</v>
      </c>
    </row>
    <row r="708" spans="1:20" ht="48" x14ac:dyDescent="0.2">
      <c r="A708">
        <v>706</v>
      </c>
      <c r="B708" s="3" t="s">
        <v>1462</v>
      </c>
      <c r="C708" s="3" t="s">
        <v>1463</v>
      </c>
      <c r="D708">
        <v>100000</v>
      </c>
      <c r="E708">
        <v>0</v>
      </c>
      <c r="F708" t="s">
        <v>357</v>
      </c>
      <c r="G708" t="s">
        <v>54</v>
      </c>
      <c r="H708" t="s">
        <v>55</v>
      </c>
      <c r="I708">
        <v>1481740740</v>
      </c>
      <c r="J708">
        <v>1478130783</v>
      </c>
      <c r="K708" s="15">
        <f t="shared" si="66"/>
        <v>42718.777083333334</v>
      </c>
      <c r="L708" s="15">
        <f t="shared" si="67"/>
        <v>42676.995173611111</v>
      </c>
      <c r="M708" t="b">
        <v>0</v>
      </c>
      <c r="N708">
        <v>0</v>
      </c>
      <c r="O708" t="b">
        <v>0</v>
      </c>
      <c r="P708" t="s">
        <v>1329</v>
      </c>
      <c r="Q708" s="7">
        <f t="shared" si="68"/>
        <v>0</v>
      </c>
      <c r="R708" s="9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1464</v>
      </c>
      <c r="C709" s="3" t="s">
        <v>1465</v>
      </c>
      <c r="D709">
        <v>68000</v>
      </c>
      <c r="E709">
        <v>53670.6</v>
      </c>
      <c r="F709" t="s">
        <v>357</v>
      </c>
      <c r="G709" t="s">
        <v>24</v>
      </c>
      <c r="H709" t="s">
        <v>25</v>
      </c>
      <c r="I709">
        <v>1483286127</v>
      </c>
      <c r="J709">
        <v>1479830127</v>
      </c>
      <c r="K709" s="15">
        <f t="shared" si="66"/>
        <v>42736.663506944446</v>
      </c>
      <c r="L709" s="15">
        <f t="shared" si="67"/>
        <v>42696.663506944446</v>
      </c>
      <c r="M709" t="b">
        <v>0</v>
      </c>
      <c r="N709">
        <v>456</v>
      </c>
      <c r="O709" t="b">
        <v>0</v>
      </c>
      <c r="P709" t="s">
        <v>1329</v>
      </c>
      <c r="Q709" s="7">
        <f t="shared" si="68"/>
        <v>78.927352941176466</v>
      </c>
      <c r="R709" s="9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1466</v>
      </c>
      <c r="C710" s="3" t="s">
        <v>1467</v>
      </c>
      <c r="D710">
        <v>40000</v>
      </c>
      <c r="E710">
        <v>8837</v>
      </c>
      <c r="F710" t="s">
        <v>357</v>
      </c>
      <c r="G710" t="s">
        <v>24</v>
      </c>
      <c r="H710" t="s">
        <v>25</v>
      </c>
      <c r="I710">
        <v>1410616600</v>
      </c>
      <c r="J710">
        <v>1405432600</v>
      </c>
      <c r="K710" s="15">
        <f t="shared" si="66"/>
        <v>41895.581018518518</v>
      </c>
      <c r="L710" s="15">
        <f t="shared" si="67"/>
        <v>41835.581018518518</v>
      </c>
      <c r="M710" t="b">
        <v>0</v>
      </c>
      <c r="N710">
        <v>369</v>
      </c>
      <c r="O710" t="b">
        <v>0</v>
      </c>
      <c r="P710" t="s">
        <v>1329</v>
      </c>
      <c r="Q710" s="7">
        <f t="shared" si="68"/>
        <v>22.092500000000001</v>
      </c>
      <c r="R710" s="9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1468</v>
      </c>
      <c r="C711" s="3" t="s">
        <v>1469</v>
      </c>
      <c r="D711">
        <v>15000</v>
      </c>
      <c r="E711">
        <v>61</v>
      </c>
      <c r="F711" t="s">
        <v>357</v>
      </c>
      <c r="G711" t="s">
        <v>17</v>
      </c>
      <c r="H711" t="s">
        <v>18</v>
      </c>
      <c r="I711">
        <v>1417741159</v>
      </c>
      <c r="J711">
        <v>1415149159</v>
      </c>
      <c r="K711" s="15">
        <f t="shared" si="66"/>
        <v>41978.041192129633</v>
      </c>
      <c r="L711" s="15">
        <f t="shared" si="67"/>
        <v>41948.041192129633</v>
      </c>
      <c r="M711" t="b">
        <v>0</v>
      </c>
      <c r="N711">
        <v>2</v>
      </c>
      <c r="O711" t="b">
        <v>0</v>
      </c>
      <c r="P711" t="s">
        <v>1329</v>
      </c>
      <c r="Q711" s="7">
        <f t="shared" si="68"/>
        <v>0.40666666666666662</v>
      </c>
      <c r="R711" s="9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1470</v>
      </c>
      <c r="C712" s="3" t="s">
        <v>1471</v>
      </c>
      <c r="D712">
        <v>1200</v>
      </c>
      <c r="E712">
        <v>0</v>
      </c>
      <c r="F712" t="s">
        <v>357</v>
      </c>
      <c r="G712" t="s">
        <v>159</v>
      </c>
      <c r="H712" t="s">
        <v>160</v>
      </c>
      <c r="I712">
        <v>1408495440</v>
      </c>
      <c r="J712">
        <v>1405640302</v>
      </c>
      <c r="K712" s="15">
        <f t="shared" si="66"/>
        <v>41871.030555555553</v>
      </c>
      <c r="L712" s="15">
        <f t="shared" si="67"/>
        <v>41837.984976851854</v>
      </c>
      <c r="M712" t="b">
        <v>0</v>
      </c>
      <c r="N712">
        <v>0</v>
      </c>
      <c r="O712" t="b">
        <v>0</v>
      </c>
      <c r="P712" t="s">
        <v>1329</v>
      </c>
      <c r="Q712" s="7">
        <f t="shared" si="68"/>
        <v>0</v>
      </c>
      <c r="R712" s="9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1472</v>
      </c>
      <c r="C713" s="3" t="s">
        <v>1473</v>
      </c>
      <c r="D713">
        <v>100000</v>
      </c>
      <c r="E713">
        <v>33791</v>
      </c>
      <c r="F713" t="s">
        <v>357</v>
      </c>
      <c r="G713" t="s">
        <v>387</v>
      </c>
      <c r="H713" t="s">
        <v>55</v>
      </c>
      <c r="I713">
        <v>1481716868</v>
      </c>
      <c r="J713">
        <v>1478257268</v>
      </c>
      <c r="K713" s="15">
        <f t="shared" si="66"/>
        <v>42718.500787037032</v>
      </c>
      <c r="L713" s="15">
        <f t="shared" si="67"/>
        <v>42678.459120370375</v>
      </c>
      <c r="M713" t="b">
        <v>0</v>
      </c>
      <c r="N713">
        <v>338</v>
      </c>
      <c r="O713" t="b">
        <v>0</v>
      </c>
      <c r="P713" t="s">
        <v>1329</v>
      </c>
      <c r="Q713" s="7">
        <f t="shared" si="68"/>
        <v>33.790999999999997</v>
      </c>
      <c r="R713" s="9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1474</v>
      </c>
      <c r="C714" s="3" t="s">
        <v>1475</v>
      </c>
      <c r="D714">
        <v>48500</v>
      </c>
      <c r="E714">
        <v>105</v>
      </c>
      <c r="F714" t="s">
        <v>357</v>
      </c>
      <c r="G714" t="s">
        <v>17</v>
      </c>
      <c r="H714" t="s">
        <v>18</v>
      </c>
      <c r="I714">
        <v>1455466832</v>
      </c>
      <c r="J714">
        <v>1452874832</v>
      </c>
      <c r="K714" s="15">
        <f t="shared" si="66"/>
        <v>42414.680925925924</v>
      </c>
      <c r="L714" s="15">
        <f t="shared" si="67"/>
        <v>42384.680925925924</v>
      </c>
      <c r="M714" t="b">
        <v>0</v>
      </c>
      <c r="N714">
        <v>4</v>
      </c>
      <c r="O714" t="b">
        <v>0</v>
      </c>
      <c r="P714" t="s">
        <v>1329</v>
      </c>
      <c r="Q714" s="7">
        <f t="shared" si="68"/>
        <v>0.21649484536082475</v>
      </c>
      <c r="R714" s="9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1476</v>
      </c>
      <c r="C715" s="3" t="s">
        <v>1477</v>
      </c>
      <c r="D715">
        <v>25000</v>
      </c>
      <c r="E715">
        <v>199</v>
      </c>
      <c r="F715" t="s">
        <v>357</v>
      </c>
      <c r="G715" t="s">
        <v>1224</v>
      </c>
      <c r="H715" t="s">
        <v>55</v>
      </c>
      <c r="I715">
        <v>1465130532</v>
      </c>
      <c r="J715">
        <v>1462538532</v>
      </c>
      <c r="K715" s="15">
        <f t="shared" si="66"/>
        <v>42526.529305555552</v>
      </c>
      <c r="L715" s="15">
        <f t="shared" si="67"/>
        <v>42496.529305555552</v>
      </c>
      <c r="M715" t="b">
        <v>0</v>
      </c>
      <c r="N715">
        <v>1</v>
      </c>
      <c r="O715" t="b">
        <v>0</v>
      </c>
      <c r="P715" t="s">
        <v>1329</v>
      </c>
      <c r="Q715" s="7">
        <f t="shared" si="68"/>
        <v>0.79600000000000004</v>
      </c>
      <c r="R715" s="9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1478</v>
      </c>
      <c r="C716" s="3" t="s">
        <v>1479</v>
      </c>
      <c r="D716">
        <v>15000</v>
      </c>
      <c r="E716">
        <v>2249</v>
      </c>
      <c r="F716" t="s">
        <v>357</v>
      </c>
      <c r="G716" t="s">
        <v>17</v>
      </c>
      <c r="H716" t="s">
        <v>18</v>
      </c>
      <c r="I716">
        <v>1488308082</v>
      </c>
      <c r="J716">
        <v>1483124082</v>
      </c>
      <c r="K716" s="15">
        <f t="shared" si="66"/>
        <v>42794.787986111114</v>
      </c>
      <c r="L716" s="15">
        <f t="shared" si="67"/>
        <v>42734.787986111114</v>
      </c>
      <c r="M716" t="b">
        <v>0</v>
      </c>
      <c r="N716">
        <v>28</v>
      </c>
      <c r="O716" t="b">
        <v>0</v>
      </c>
      <c r="P716" t="s">
        <v>1329</v>
      </c>
      <c r="Q716" s="7">
        <f t="shared" si="68"/>
        <v>14.993333333333334</v>
      </c>
      <c r="R716" s="9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1480</v>
      </c>
      <c r="C717" s="3" t="s">
        <v>1481</v>
      </c>
      <c r="D717">
        <v>27500</v>
      </c>
      <c r="E717">
        <v>1389</v>
      </c>
      <c r="F717" t="s">
        <v>357</v>
      </c>
      <c r="G717" t="s">
        <v>17</v>
      </c>
      <c r="H717" t="s">
        <v>18</v>
      </c>
      <c r="I717">
        <v>1446693040</v>
      </c>
      <c r="J717">
        <v>1443233440</v>
      </c>
      <c r="K717" s="15">
        <f t="shared" si="66"/>
        <v>42313.132407407407</v>
      </c>
      <c r="L717" s="15">
        <f t="shared" si="67"/>
        <v>42273.090740740736</v>
      </c>
      <c r="M717" t="b">
        <v>0</v>
      </c>
      <c r="N717">
        <v>12</v>
      </c>
      <c r="O717" t="b">
        <v>0</v>
      </c>
      <c r="P717" t="s">
        <v>1329</v>
      </c>
      <c r="Q717" s="7">
        <f t="shared" si="68"/>
        <v>5.0509090909090908</v>
      </c>
      <c r="R717" s="9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1482</v>
      </c>
      <c r="C718" s="3" t="s">
        <v>1483</v>
      </c>
      <c r="D718">
        <v>7000</v>
      </c>
      <c r="E718">
        <v>715</v>
      </c>
      <c r="F718" t="s">
        <v>357</v>
      </c>
      <c r="G718" t="s">
        <v>17</v>
      </c>
      <c r="H718" t="s">
        <v>18</v>
      </c>
      <c r="I718">
        <v>1417392000</v>
      </c>
      <c r="J718">
        <v>1414511307</v>
      </c>
      <c r="K718" s="15">
        <f t="shared" si="66"/>
        <v>41974</v>
      </c>
      <c r="L718" s="15">
        <f t="shared" si="67"/>
        <v>41940.658645833333</v>
      </c>
      <c r="M718" t="b">
        <v>0</v>
      </c>
      <c r="N718">
        <v>16</v>
      </c>
      <c r="O718" t="b">
        <v>0</v>
      </c>
      <c r="P718" t="s">
        <v>1329</v>
      </c>
      <c r="Q718" s="7">
        <f t="shared" si="68"/>
        <v>10.214285714285715</v>
      </c>
      <c r="R718" s="9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1484</v>
      </c>
      <c r="C719" s="3" t="s">
        <v>1485</v>
      </c>
      <c r="D719">
        <v>100000</v>
      </c>
      <c r="E719">
        <v>305</v>
      </c>
      <c r="F719" t="s">
        <v>357</v>
      </c>
      <c r="G719" t="s">
        <v>17</v>
      </c>
      <c r="H719" t="s">
        <v>18</v>
      </c>
      <c r="I719">
        <v>1409949002</v>
      </c>
      <c r="J719">
        <v>1407357002</v>
      </c>
      <c r="K719" s="15">
        <f t="shared" si="66"/>
        <v>41887.854189814811</v>
      </c>
      <c r="L719" s="15">
        <f t="shared" si="67"/>
        <v>41857.854189814811</v>
      </c>
      <c r="M719" t="b">
        <v>0</v>
      </c>
      <c r="N719">
        <v>4</v>
      </c>
      <c r="O719" t="b">
        <v>0</v>
      </c>
      <c r="P719" t="s">
        <v>1329</v>
      </c>
      <c r="Q719" s="7">
        <f t="shared" si="68"/>
        <v>0.30499999999999999</v>
      </c>
      <c r="R719" s="9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1486</v>
      </c>
      <c r="C720" s="3" t="s">
        <v>1487</v>
      </c>
      <c r="D720">
        <v>12000</v>
      </c>
      <c r="E720">
        <v>90</v>
      </c>
      <c r="F720" t="s">
        <v>357</v>
      </c>
      <c r="G720" t="s">
        <v>17</v>
      </c>
      <c r="H720" t="s">
        <v>18</v>
      </c>
      <c r="I720">
        <v>1487397540</v>
      </c>
      <c r="J720">
        <v>1484684247</v>
      </c>
      <c r="K720" s="15">
        <f t="shared" si="66"/>
        <v>42784.249305555553</v>
      </c>
      <c r="L720" s="15">
        <f t="shared" si="67"/>
        <v>42752.845451388886</v>
      </c>
      <c r="M720" t="b">
        <v>0</v>
      </c>
      <c r="N720">
        <v>4</v>
      </c>
      <c r="O720" t="b">
        <v>0</v>
      </c>
      <c r="P720" t="s">
        <v>1329</v>
      </c>
      <c r="Q720" s="7">
        <f t="shared" si="68"/>
        <v>0.75</v>
      </c>
      <c r="R720" s="9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1488</v>
      </c>
      <c r="C721" s="3" t="s">
        <v>1489</v>
      </c>
      <c r="D721">
        <v>15000</v>
      </c>
      <c r="E721">
        <v>194</v>
      </c>
      <c r="F721" t="s">
        <v>357</v>
      </c>
      <c r="G721" t="s">
        <v>17</v>
      </c>
      <c r="H721" t="s">
        <v>18</v>
      </c>
      <c r="I721">
        <v>1456189076</v>
      </c>
      <c r="J721">
        <v>1454979476</v>
      </c>
      <c r="K721" s="15">
        <f t="shared" si="66"/>
        <v>42423.040231481486</v>
      </c>
      <c r="L721" s="15">
        <f t="shared" si="67"/>
        <v>42409.040231481486</v>
      </c>
      <c r="M721" t="b">
        <v>0</v>
      </c>
      <c r="N721">
        <v>10</v>
      </c>
      <c r="O721" t="b">
        <v>0</v>
      </c>
      <c r="P721" t="s">
        <v>1329</v>
      </c>
      <c r="Q721" s="7">
        <f t="shared" si="68"/>
        <v>1.2933333333333332</v>
      </c>
      <c r="R721" s="9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1490</v>
      </c>
      <c r="C722" s="3" t="s">
        <v>1491</v>
      </c>
      <c r="D722">
        <v>1900</v>
      </c>
      <c r="E722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s="15">
        <f t="shared" si="66"/>
        <v>40937.649201388893</v>
      </c>
      <c r="L722" s="15">
        <f t="shared" si="67"/>
        <v>40909.649201388893</v>
      </c>
      <c r="M722" t="b">
        <v>0</v>
      </c>
      <c r="N722">
        <v>41</v>
      </c>
      <c r="O722" t="b">
        <v>1</v>
      </c>
      <c r="P722" t="s">
        <v>1492</v>
      </c>
      <c r="Q722" s="7">
        <f t="shared" si="68"/>
        <v>143.94736842105263</v>
      </c>
      <c r="R722" s="9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1493</v>
      </c>
      <c r="C723" s="3" t="s">
        <v>1494</v>
      </c>
      <c r="D723">
        <v>8200</v>
      </c>
      <c r="E723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s="15">
        <f t="shared" si="66"/>
        <v>41852.571840277778</v>
      </c>
      <c r="L723" s="15">
        <f t="shared" si="67"/>
        <v>41807.571840277778</v>
      </c>
      <c r="M723" t="b">
        <v>0</v>
      </c>
      <c r="N723">
        <v>119</v>
      </c>
      <c r="O723" t="b">
        <v>1</v>
      </c>
      <c r="P723" t="s">
        <v>1492</v>
      </c>
      <c r="Q723" s="7">
        <f t="shared" si="68"/>
        <v>122.10975609756099</v>
      </c>
      <c r="R723" s="9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1495</v>
      </c>
      <c r="C724" s="3" t="s">
        <v>1496</v>
      </c>
      <c r="D724">
        <v>25000</v>
      </c>
      <c r="E724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s="15">
        <f t="shared" si="66"/>
        <v>41007.76363425926</v>
      </c>
      <c r="L724" s="15">
        <f t="shared" si="67"/>
        <v>40977.805300925924</v>
      </c>
      <c r="M724" t="b">
        <v>0</v>
      </c>
      <c r="N724">
        <v>153</v>
      </c>
      <c r="O724" t="b">
        <v>1</v>
      </c>
      <c r="P724" t="s">
        <v>1492</v>
      </c>
      <c r="Q724" s="7">
        <f t="shared" si="68"/>
        <v>132.024</v>
      </c>
      <c r="R724" s="9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1497</v>
      </c>
      <c r="C725" s="3" t="s">
        <v>1498</v>
      </c>
      <c r="D725">
        <v>5000</v>
      </c>
      <c r="E725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s="15">
        <f t="shared" si="66"/>
        <v>42215.165972222225</v>
      </c>
      <c r="L725" s="15">
        <f t="shared" si="67"/>
        <v>42184.81653935185</v>
      </c>
      <c r="M725" t="b">
        <v>0</v>
      </c>
      <c r="N725">
        <v>100</v>
      </c>
      <c r="O725" t="b">
        <v>1</v>
      </c>
      <c r="P725" t="s">
        <v>1492</v>
      </c>
      <c r="Q725" s="7">
        <f t="shared" si="68"/>
        <v>109.38000000000001</v>
      </c>
      <c r="R725" s="9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1499</v>
      </c>
      <c r="C726" s="3" t="s">
        <v>1500</v>
      </c>
      <c r="D726">
        <v>7000</v>
      </c>
      <c r="E726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s="15">
        <f t="shared" si="66"/>
        <v>40724.638460648144</v>
      </c>
      <c r="L726" s="15">
        <f t="shared" si="67"/>
        <v>40694.638460648144</v>
      </c>
      <c r="M726" t="b">
        <v>0</v>
      </c>
      <c r="N726">
        <v>143</v>
      </c>
      <c r="O726" t="b">
        <v>1</v>
      </c>
      <c r="P726" t="s">
        <v>1492</v>
      </c>
      <c r="Q726" s="7">
        <f t="shared" si="68"/>
        <v>105.47157142857144</v>
      </c>
      <c r="R726" s="9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1501</v>
      </c>
      <c r="C727" s="3" t="s">
        <v>1502</v>
      </c>
      <c r="D727">
        <v>20000</v>
      </c>
      <c r="E727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s="15">
        <f t="shared" si="66"/>
        <v>42351.626296296294</v>
      </c>
      <c r="L727" s="15">
        <f t="shared" si="67"/>
        <v>42321.626296296294</v>
      </c>
      <c r="M727" t="b">
        <v>0</v>
      </c>
      <c r="N727">
        <v>140</v>
      </c>
      <c r="O727" t="b">
        <v>1</v>
      </c>
      <c r="P727" t="s">
        <v>1492</v>
      </c>
      <c r="Q727" s="7">
        <f t="shared" si="68"/>
        <v>100.35000000000001</v>
      </c>
      <c r="R727" s="9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1503</v>
      </c>
      <c r="C728" s="3" t="s">
        <v>1504</v>
      </c>
      <c r="D728">
        <v>2500</v>
      </c>
      <c r="E728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s="15">
        <f t="shared" si="66"/>
        <v>41376.042673611111</v>
      </c>
      <c r="L728" s="15">
        <f t="shared" si="67"/>
        <v>41346.042673611111</v>
      </c>
      <c r="M728" t="b">
        <v>0</v>
      </c>
      <c r="N728">
        <v>35</v>
      </c>
      <c r="O728" t="b">
        <v>1</v>
      </c>
      <c r="P728" t="s">
        <v>1492</v>
      </c>
      <c r="Q728" s="7">
        <f t="shared" si="68"/>
        <v>101.4</v>
      </c>
      <c r="R728" s="9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1505</v>
      </c>
      <c r="C729" s="3" t="s">
        <v>1506</v>
      </c>
      <c r="D729">
        <v>3500</v>
      </c>
      <c r="E729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s="15">
        <f t="shared" si="66"/>
        <v>41288.888888888891</v>
      </c>
      <c r="L729" s="15">
        <f t="shared" si="67"/>
        <v>41247.020243055558</v>
      </c>
      <c r="M729" t="b">
        <v>0</v>
      </c>
      <c r="N729">
        <v>149</v>
      </c>
      <c r="O729" t="b">
        <v>1</v>
      </c>
      <c r="P729" t="s">
        <v>1492</v>
      </c>
      <c r="Q729" s="7">
        <f t="shared" si="68"/>
        <v>155.51428571428571</v>
      </c>
      <c r="R729" s="9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1507</v>
      </c>
      <c r="C730" s="3" t="s">
        <v>1508</v>
      </c>
      <c r="D730">
        <v>7500</v>
      </c>
      <c r="E730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s="15">
        <f t="shared" si="66"/>
        <v>40776.837465277778</v>
      </c>
      <c r="L730" s="15">
        <f t="shared" si="67"/>
        <v>40731.837465277778</v>
      </c>
      <c r="M730" t="b">
        <v>0</v>
      </c>
      <c r="N730">
        <v>130</v>
      </c>
      <c r="O730" t="b">
        <v>1</v>
      </c>
      <c r="P730" t="s">
        <v>1492</v>
      </c>
      <c r="Q730" s="7">
        <f t="shared" si="68"/>
        <v>105.566</v>
      </c>
      <c r="R730" s="9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1509</v>
      </c>
      <c r="C731" s="3" t="s">
        <v>1510</v>
      </c>
      <c r="D731">
        <v>4000</v>
      </c>
      <c r="E731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s="15">
        <f t="shared" si="66"/>
        <v>41171.185891203706</v>
      </c>
      <c r="L731" s="15">
        <f t="shared" si="67"/>
        <v>41111.185891203706</v>
      </c>
      <c r="M731" t="b">
        <v>0</v>
      </c>
      <c r="N731">
        <v>120</v>
      </c>
      <c r="O731" t="b">
        <v>1</v>
      </c>
      <c r="P731" t="s">
        <v>1492</v>
      </c>
      <c r="Q731" s="7">
        <f t="shared" si="68"/>
        <v>130.65</v>
      </c>
      <c r="R731" s="9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1511</v>
      </c>
      <c r="C732" s="3" t="s">
        <v>1512</v>
      </c>
      <c r="D732">
        <v>20000</v>
      </c>
      <c r="E732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s="15">
        <f t="shared" si="66"/>
        <v>40884.745266203703</v>
      </c>
      <c r="L732" s="15">
        <f t="shared" si="67"/>
        <v>40854.745266203703</v>
      </c>
      <c r="M732" t="b">
        <v>0</v>
      </c>
      <c r="N732">
        <v>265</v>
      </c>
      <c r="O732" t="b">
        <v>1</v>
      </c>
      <c r="P732" t="s">
        <v>1492</v>
      </c>
      <c r="Q732" s="7">
        <f t="shared" si="68"/>
        <v>132.19</v>
      </c>
      <c r="R732" s="9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1513</v>
      </c>
      <c r="C733" s="3" t="s">
        <v>1514</v>
      </c>
      <c r="D733">
        <v>5000</v>
      </c>
      <c r="E733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s="15">
        <f t="shared" si="66"/>
        <v>40930.25</v>
      </c>
      <c r="L733" s="15">
        <f t="shared" si="67"/>
        <v>40879.795682870368</v>
      </c>
      <c r="M733" t="b">
        <v>0</v>
      </c>
      <c r="N733">
        <v>71</v>
      </c>
      <c r="O733" t="b">
        <v>1</v>
      </c>
      <c r="P733" t="s">
        <v>1492</v>
      </c>
      <c r="Q733" s="7">
        <f t="shared" si="68"/>
        <v>126</v>
      </c>
      <c r="R733" s="9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1515</v>
      </c>
      <c r="C734" s="3" t="s">
        <v>1516</v>
      </c>
      <c r="D734">
        <v>40</v>
      </c>
      <c r="E734">
        <v>64</v>
      </c>
      <c r="F734" t="s">
        <v>16</v>
      </c>
      <c r="G734" t="s">
        <v>24</v>
      </c>
      <c r="H734" t="s">
        <v>25</v>
      </c>
      <c r="I734">
        <v>1380449461</v>
      </c>
      <c r="J734">
        <v>1375265461</v>
      </c>
      <c r="K734" s="15">
        <f t="shared" si="66"/>
        <v>41546.424317129626</v>
      </c>
      <c r="L734" s="15">
        <f t="shared" si="67"/>
        <v>41486.424317129626</v>
      </c>
      <c r="M734" t="b">
        <v>0</v>
      </c>
      <c r="N734">
        <v>13</v>
      </c>
      <c r="O734" t="b">
        <v>1</v>
      </c>
      <c r="P734" t="s">
        <v>1492</v>
      </c>
      <c r="Q734" s="7">
        <f t="shared" si="68"/>
        <v>160</v>
      </c>
      <c r="R734" s="9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1517</v>
      </c>
      <c r="C735" s="3" t="s">
        <v>1518</v>
      </c>
      <c r="D735">
        <v>2500</v>
      </c>
      <c r="E735">
        <v>3012</v>
      </c>
      <c r="F735" t="s">
        <v>16</v>
      </c>
      <c r="G735" t="s">
        <v>24</v>
      </c>
      <c r="H735" t="s">
        <v>25</v>
      </c>
      <c r="I735">
        <v>1387533892</v>
      </c>
      <c r="J735">
        <v>1384941892</v>
      </c>
      <c r="K735" s="15">
        <f t="shared" si="66"/>
        <v>41628.420046296298</v>
      </c>
      <c r="L735" s="15">
        <f t="shared" si="67"/>
        <v>41598.420046296298</v>
      </c>
      <c r="M735" t="b">
        <v>0</v>
      </c>
      <c r="N735">
        <v>169</v>
      </c>
      <c r="O735" t="b">
        <v>1</v>
      </c>
      <c r="P735" t="s">
        <v>1492</v>
      </c>
      <c r="Q735" s="7">
        <f t="shared" si="68"/>
        <v>120.48</v>
      </c>
      <c r="R735" s="9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1519</v>
      </c>
      <c r="C736" s="3" t="s">
        <v>1520</v>
      </c>
      <c r="D736">
        <v>8500</v>
      </c>
      <c r="E736">
        <v>10670</v>
      </c>
      <c r="F736" t="s">
        <v>16</v>
      </c>
      <c r="G736" t="s">
        <v>159</v>
      </c>
      <c r="H736" t="s">
        <v>160</v>
      </c>
      <c r="I736">
        <v>1431147600</v>
      </c>
      <c r="J736">
        <v>1428465420</v>
      </c>
      <c r="K736" s="15">
        <f t="shared" si="66"/>
        <v>42133.208333333328</v>
      </c>
      <c r="L736" s="15">
        <f t="shared" si="67"/>
        <v>42102.164583333331</v>
      </c>
      <c r="M736" t="b">
        <v>0</v>
      </c>
      <c r="N736">
        <v>57</v>
      </c>
      <c r="O736" t="b">
        <v>1</v>
      </c>
      <c r="P736" t="s">
        <v>1492</v>
      </c>
      <c r="Q736" s="7">
        <f t="shared" si="68"/>
        <v>125.52941176470588</v>
      </c>
      <c r="R736" s="9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1521</v>
      </c>
      <c r="C737" s="3" t="s">
        <v>1522</v>
      </c>
      <c r="D737">
        <v>47000</v>
      </c>
      <c r="E737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s="15">
        <f t="shared" si="66"/>
        <v>41977.027083333334</v>
      </c>
      <c r="L737" s="15">
        <f t="shared" si="67"/>
        <v>41946.029467592591</v>
      </c>
      <c r="M737" t="b">
        <v>0</v>
      </c>
      <c r="N737">
        <v>229</v>
      </c>
      <c r="O737" t="b">
        <v>1</v>
      </c>
      <c r="P737" t="s">
        <v>1492</v>
      </c>
      <c r="Q737" s="7">
        <f t="shared" si="68"/>
        <v>114.40638297872341</v>
      </c>
      <c r="R737" s="9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1523</v>
      </c>
      <c r="C738" s="3" t="s">
        <v>1524</v>
      </c>
      <c r="D738">
        <v>3600</v>
      </c>
      <c r="E738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s="15">
        <f t="shared" si="66"/>
        <v>41599.207638888889</v>
      </c>
      <c r="L738" s="15">
        <f t="shared" si="67"/>
        <v>41579.734259259261</v>
      </c>
      <c r="M738" t="b">
        <v>0</v>
      </c>
      <c r="N738">
        <v>108</v>
      </c>
      <c r="O738" t="b">
        <v>1</v>
      </c>
      <c r="P738" t="s">
        <v>1492</v>
      </c>
      <c r="Q738" s="7">
        <f t="shared" si="68"/>
        <v>315.13888888888891</v>
      </c>
      <c r="R738" s="9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1525</v>
      </c>
      <c r="C739" s="3" t="s">
        <v>1526</v>
      </c>
      <c r="D739">
        <v>5000</v>
      </c>
      <c r="E739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s="15">
        <f t="shared" si="66"/>
        <v>41684.833333333336</v>
      </c>
      <c r="L739" s="15">
        <f t="shared" si="67"/>
        <v>41667.275312500002</v>
      </c>
      <c r="M739" t="b">
        <v>0</v>
      </c>
      <c r="N739">
        <v>108</v>
      </c>
      <c r="O739" t="b">
        <v>1</v>
      </c>
      <c r="P739" t="s">
        <v>1492</v>
      </c>
      <c r="Q739" s="7">
        <f t="shared" si="68"/>
        <v>122.39999999999999</v>
      </c>
      <c r="R739" s="9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1527</v>
      </c>
      <c r="C740" s="3" t="s">
        <v>1528</v>
      </c>
      <c r="D740">
        <v>1500</v>
      </c>
      <c r="E740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s="15">
        <f t="shared" si="66"/>
        <v>41974.207638888889</v>
      </c>
      <c r="L740" s="15">
        <f t="shared" si="67"/>
        <v>41943.604097222225</v>
      </c>
      <c r="M740" t="b">
        <v>0</v>
      </c>
      <c r="N740">
        <v>41</v>
      </c>
      <c r="O740" t="b">
        <v>1</v>
      </c>
      <c r="P740" t="s">
        <v>1492</v>
      </c>
      <c r="Q740" s="7">
        <f t="shared" si="68"/>
        <v>106.73333333333332</v>
      </c>
      <c r="R740" s="9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1529</v>
      </c>
      <c r="C741" s="3" t="s">
        <v>1530</v>
      </c>
      <c r="D741">
        <v>6000</v>
      </c>
      <c r="E741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s="15">
        <f t="shared" si="66"/>
        <v>41862.502650462964</v>
      </c>
      <c r="L741" s="15">
        <f t="shared" si="67"/>
        <v>41829.502650462964</v>
      </c>
      <c r="M741" t="b">
        <v>0</v>
      </c>
      <c r="N741">
        <v>139</v>
      </c>
      <c r="O741" t="b">
        <v>1</v>
      </c>
      <c r="P741" t="s">
        <v>1492</v>
      </c>
      <c r="Q741" s="7">
        <f t="shared" si="68"/>
        <v>158.33333333333331</v>
      </c>
      <c r="R741" s="9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1531</v>
      </c>
      <c r="C742" s="3" t="s">
        <v>1532</v>
      </c>
      <c r="D742">
        <v>3000</v>
      </c>
      <c r="E742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s="15">
        <f t="shared" si="66"/>
        <v>42176.146782407406</v>
      </c>
      <c r="L742" s="15">
        <f t="shared" si="67"/>
        <v>42162.146782407406</v>
      </c>
      <c r="M742" t="b">
        <v>0</v>
      </c>
      <c r="N742">
        <v>19</v>
      </c>
      <c r="O742" t="b">
        <v>1</v>
      </c>
      <c r="P742" t="s">
        <v>1492</v>
      </c>
      <c r="Q742" s="7">
        <f t="shared" si="68"/>
        <v>107.4</v>
      </c>
      <c r="R742" s="9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1533</v>
      </c>
      <c r="C743" s="3" t="s">
        <v>1534</v>
      </c>
      <c r="D743">
        <v>13000</v>
      </c>
      <c r="E743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s="15">
        <f t="shared" si="66"/>
        <v>41436.648217592592</v>
      </c>
      <c r="L743" s="15">
        <f t="shared" si="67"/>
        <v>41401.648217592592</v>
      </c>
      <c r="M743" t="b">
        <v>0</v>
      </c>
      <c r="N743">
        <v>94</v>
      </c>
      <c r="O743" t="b">
        <v>1</v>
      </c>
      <c r="P743" t="s">
        <v>1492</v>
      </c>
      <c r="Q743" s="7">
        <f t="shared" si="68"/>
        <v>102.25999999999999</v>
      </c>
      <c r="R743" s="9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1535</v>
      </c>
      <c r="C744" s="3" t="s">
        <v>1536</v>
      </c>
      <c r="D744">
        <v>1400</v>
      </c>
      <c r="E744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s="15">
        <f t="shared" si="66"/>
        <v>41719.876296296294</v>
      </c>
      <c r="L744" s="15">
        <f t="shared" si="67"/>
        <v>41689.917962962965</v>
      </c>
      <c r="M744" t="b">
        <v>0</v>
      </c>
      <c r="N744">
        <v>23</v>
      </c>
      <c r="O744" t="b">
        <v>1</v>
      </c>
      <c r="P744" t="s">
        <v>1492</v>
      </c>
      <c r="Q744" s="7">
        <f t="shared" si="68"/>
        <v>110.71428571428572</v>
      </c>
      <c r="R744" s="9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1537</v>
      </c>
      <c r="C745" s="3" t="s">
        <v>1538</v>
      </c>
      <c r="D745">
        <v>550</v>
      </c>
      <c r="E745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s="15">
        <f t="shared" si="66"/>
        <v>41015.875</v>
      </c>
      <c r="L745" s="15">
        <f t="shared" si="67"/>
        <v>40990.709317129629</v>
      </c>
      <c r="M745" t="b">
        <v>0</v>
      </c>
      <c r="N745">
        <v>15</v>
      </c>
      <c r="O745" t="b">
        <v>1</v>
      </c>
      <c r="P745" t="s">
        <v>1492</v>
      </c>
      <c r="Q745" s="7">
        <f t="shared" si="68"/>
        <v>148</v>
      </c>
      <c r="R745" s="9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1539</v>
      </c>
      <c r="C746" s="3" t="s">
        <v>1540</v>
      </c>
      <c r="D746">
        <v>5000</v>
      </c>
      <c r="E746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s="15">
        <f t="shared" si="66"/>
        <v>41256.95721064815</v>
      </c>
      <c r="L746" s="15">
        <f t="shared" si="67"/>
        <v>41226.95721064815</v>
      </c>
      <c r="M746" t="b">
        <v>0</v>
      </c>
      <c r="N746">
        <v>62</v>
      </c>
      <c r="O746" t="b">
        <v>1</v>
      </c>
      <c r="P746" t="s">
        <v>1492</v>
      </c>
      <c r="Q746" s="7">
        <f t="shared" si="68"/>
        <v>102.32000000000001</v>
      </c>
      <c r="R746" s="9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1541</v>
      </c>
      <c r="C747" s="3" t="s">
        <v>1542</v>
      </c>
      <c r="D747">
        <v>2220</v>
      </c>
      <c r="E747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s="15">
        <f t="shared" si="66"/>
        <v>41397.572280092594</v>
      </c>
      <c r="L747" s="15">
        <f t="shared" si="67"/>
        <v>41367.572280092594</v>
      </c>
      <c r="M747" t="b">
        <v>0</v>
      </c>
      <c r="N747">
        <v>74</v>
      </c>
      <c r="O747" t="b">
        <v>1</v>
      </c>
      <c r="P747" t="s">
        <v>1492</v>
      </c>
      <c r="Q747" s="7">
        <f t="shared" si="68"/>
        <v>179.09909909909908</v>
      </c>
      <c r="R747" s="9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1543</v>
      </c>
      <c r="C748" s="3" t="s">
        <v>1544</v>
      </c>
      <c r="D748">
        <v>2987</v>
      </c>
      <c r="E748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s="15">
        <f t="shared" si="66"/>
        <v>41175.165972222225</v>
      </c>
      <c r="L748" s="15">
        <f t="shared" si="67"/>
        <v>41157.042928240742</v>
      </c>
      <c r="M748" t="b">
        <v>0</v>
      </c>
      <c r="N748">
        <v>97</v>
      </c>
      <c r="O748" t="b">
        <v>1</v>
      </c>
      <c r="P748" t="s">
        <v>1492</v>
      </c>
      <c r="Q748" s="7">
        <f t="shared" si="68"/>
        <v>111.08135252761969</v>
      </c>
      <c r="R748" s="9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1545</v>
      </c>
      <c r="C749" s="3" t="s">
        <v>1546</v>
      </c>
      <c r="D749">
        <v>7000</v>
      </c>
      <c r="E749">
        <v>7003</v>
      </c>
      <c r="F749" t="s">
        <v>16</v>
      </c>
      <c r="G749" t="s">
        <v>387</v>
      </c>
      <c r="H749" t="s">
        <v>55</v>
      </c>
      <c r="I749">
        <v>1421319240</v>
      </c>
      <c r="J749">
        <v>1418649019</v>
      </c>
      <c r="K749" s="15">
        <f t="shared" si="66"/>
        <v>42019.454166666663</v>
      </c>
      <c r="L749" s="15">
        <f t="shared" si="67"/>
        <v>41988.548831018517</v>
      </c>
      <c r="M749" t="b">
        <v>0</v>
      </c>
      <c r="N749">
        <v>55</v>
      </c>
      <c r="O749" t="b">
        <v>1</v>
      </c>
      <c r="P749" t="s">
        <v>1492</v>
      </c>
      <c r="Q749" s="7">
        <f t="shared" si="68"/>
        <v>100.04285714285714</v>
      </c>
      <c r="R749" s="9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1547</v>
      </c>
      <c r="C750" s="3" t="s">
        <v>1548</v>
      </c>
      <c r="D750">
        <v>2000</v>
      </c>
      <c r="E750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s="15">
        <f t="shared" si="66"/>
        <v>41861.846828703703</v>
      </c>
      <c r="L750" s="15">
        <f t="shared" si="67"/>
        <v>41831.846828703703</v>
      </c>
      <c r="M750" t="b">
        <v>0</v>
      </c>
      <c r="N750">
        <v>44</v>
      </c>
      <c r="O750" t="b">
        <v>1</v>
      </c>
      <c r="P750" t="s">
        <v>1492</v>
      </c>
      <c r="Q750" s="7">
        <f t="shared" si="68"/>
        <v>100.25</v>
      </c>
      <c r="R750" s="9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1549</v>
      </c>
      <c r="C751" s="3" t="s">
        <v>1550</v>
      </c>
      <c r="D751">
        <v>10000</v>
      </c>
      <c r="E751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s="15">
        <f t="shared" si="66"/>
        <v>42763.94131944445</v>
      </c>
      <c r="L751" s="15">
        <f t="shared" si="67"/>
        <v>42733.94131944445</v>
      </c>
      <c r="M751" t="b">
        <v>0</v>
      </c>
      <c r="N751">
        <v>110</v>
      </c>
      <c r="O751" t="b">
        <v>1</v>
      </c>
      <c r="P751" t="s">
        <v>1492</v>
      </c>
      <c r="Q751" s="7">
        <f t="shared" si="68"/>
        <v>105.56</v>
      </c>
      <c r="R751" s="9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1551</v>
      </c>
      <c r="C752" s="3" t="s">
        <v>1552</v>
      </c>
      <c r="D752">
        <v>4444</v>
      </c>
      <c r="E752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s="15">
        <f t="shared" si="66"/>
        <v>41329.878148148149</v>
      </c>
      <c r="L752" s="15">
        <f t="shared" si="67"/>
        <v>41299.878148148149</v>
      </c>
      <c r="M752" t="b">
        <v>0</v>
      </c>
      <c r="N752">
        <v>59</v>
      </c>
      <c r="O752" t="b">
        <v>1</v>
      </c>
      <c r="P752" t="s">
        <v>1492</v>
      </c>
      <c r="Q752" s="7">
        <f t="shared" si="68"/>
        <v>102.58775877587757</v>
      </c>
      <c r="R752" s="9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1553</v>
      </c>
      <c r="C753" s="3" t="s">
        <v>1554</v>
      </c>
      <c r="D753">
        <v>3000</v>
      </c>
      <c r="E753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s="15">
        <f t="shared" si="66"/>
        <v>40759.630497685182</v>
      </c>
      <c r="L753" s="15">
        <f t="shared" si="67"/>
        <v>40713.630497685182</v>
      </c>
      <c r="M753" t="b">
        <v>0</v>
      </c>
      <c r="N753">
        <v>62</v>
      </c>
      <c r="O753" t="b">
        <v>1</v>
      </c>
      <c r="P753" t="s">
        <v>1492</v>
      </c>
      <c r="Q753" s="7">
        <f t="shared" si="68"/>
        <v>118.5</v>
      </c>
      <c r="R753" s="9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1555</v>
      </c>
      <c r="C754" s="3" t="s">
        <v>1556</v>
      </c>
      <c r="D754">
        <v>5000</v>
      </c>
      <c r="E754">
        <v>5585</v>
      </c>
      <c r="F754" t="s">
        <v>16</v>
      </c>
      <c r="G754" t="s">
        <v>50</v>
      </c>
      <c r="H754" t="s">
        <v>51</v>
      </c>
      <c r="I754">
        <v>1476615600</v>
      </c>
      <c r="J754">
        <v>1474884417</v>
      </c>
      <c r="K754" s="15">
        <f t="shared" si="66"/>
        <v>42659.458333333328</v>
      </c>
      <c r="L754" s="15">
        <f t="shared" si="67"/>
        <v>42639.421493055561</v>
      </c>
      <c r="M754" t="b">
        <v>0</v>
      </c>
      <c r="N754">
        <v>105</v>
      </c>
      <c r="O754" t="b">
        <v>1</v>
      </c>
      <c r="P754" t="s">
        <v>1492</v>
      </c>
      <c r="Q754" s="7">
        <f t="shared" si="68"/>
        <v>111.7</v>
      </c>
      <c r="R754" s="9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1557</v>
      </c>
      <c r="C755" s="3" t="s">
        <v>1558</v>
      </c>
      <c r="D755">
        <v>10000</v>
      </c>
      <c r="E755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s="15">
        <f t="shared" si="66"/>
        <v>42049.590173611112</v>
      </c>
      <c r="L755" s="15">
        <f t="shared" si="67"/>
        <v>42019.590173611112</v>
      </c>
      <c r="M755" t="b">
        <v>0</v>
      </c>
      <c r="N755">
        <v>26</v>
      </c>
      <c r="O755" t="b">
        <v>1</v>
      </c>
      <c r="P755" t="s">
        <v>1492</v>
      </c>
      <c r="Q755" s="7">
        <f t="shared" si="68"/>
        <v>128</v>
      </c>
      <c r="R755" s="9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1559</v>
      </c>
      <c r="C756" s="3" t="s">
        <v>1560</v>
      </c>
      <c r="D756">
        <v>2000</v>
      </c>
      <c r="E756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s="15">
        <f t="shared" si="66"/>
        <v>41279.749085648145</v>
      </c>
      <c r="L756" s="15">
        <f t="shared" si="67"/>
        <v>41249.749085648145</v>
      </c>
      <c r="M756" t="b">
        <v>0</v>
      </c>
      <c r="N756">
        <v>49</v>
      </c>
      <c r="O756" t="b">
        <v>1</v>
      </c>
      <c r="P756" t="s">
        <v>1492</v>
      </c>
      <c r="Q756" s="7">
        <f t="shared" si="68"/>
        <v>103.75000000000001</v>
      </c>
      <c r="R756" s="9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1561</v>
      </c>
      <c r="C757" s="3" t="s">
        <v>1562</v>
      </c>
      <c r="D757">
        <v>2500</v>
      </c>
      <c r="E757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s="15">
        <f t="shared" si="66"/>
        <v>41414.02847222222</v>
      </c>
      <c r="L757" s="15">
        <f t="shared" si="67"/>
        <v>41383.605057870373</v>
      </c>
      <c r="M757" t="b">
        <v>0</v>
      </c>
      <c r="N757">
        <v>68</v>
      </c>
      <c r="O757" t="b">
        <v>1</v>
      </c>
      <c r="P757" t="s">
        <v>1492</v>
      </c>
      <c r="Q757" s="7">
        <f t="shared" si="68"/>
        <v>101.9076</v>
      </c>
      <c r="R757" s="9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1563</v>
      </c>
      <c r="C758" s="3" t="s">
        <v>1564</v>
      </c>
      <c r="D758">
        <v>700</v>
      </c>
      <c r="E758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s="15">
        <f t="shared" si="66"/>
        <v>40651.725219907406</v>
      </c>
      <c r="L758" s="15">
        <f t="shared" si="67"/>
        <v>40590.766886574071</v>
      </c>
      <c r="M758" t="b">
        <v>0</v>
      </c>
      <c r="N758">
        <v>22</v>
      </c>
      <c r="O758" t="b">
        <v>1</v>
      </c>
      <c r="P758" t="s">
        <v>1492</v>
      </c>
      <c r="Q758" s="7">
        <f t="shared" si="68"/>
        <v>117.71428571428571</v>
      </c>
      <c r="R758" s="9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1565</v>
      </c>
      <c r="C759" s="3" t="s">
        <v>1566</v>
      </c>
      <c r="D759">
        <v>250</v>
      </c>
      <c r="E759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s="15">
        <f t="shared" si="66"/>
        <v>41249.054560185185</v>
      </c>
      <c r="L759" s="15">
        <f t="shared" si="67"/>
        <v>41235.054560185185</v>
      </c>
      <c r="M759" t="b">
        <v>0</v>
      </c>
      <c r="N759">
        <v>18</v>
      </c>
      <c r="O759" t="b">
        <v>1</v>
      </c>
      <c r="P759" t="s">
        <v>1492</v>
      </c>
      <c r="Q759" s="7">
        <f t="shared" si="68"/>
        <v>238</v>
      </c>
      <c r="R759" s="9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1567</v>
      </c>
      <c r="C760" s="3" t="s">
        <v>1568</v>
      </c>
      <c r="D760">
        <v>2500</v>
      </c>
      <c r="E760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s="15">
        <f t="shared" si="66"/>
        <v>40459.836435185185</v>
      </c>
      <c r="L760" s="15">
        <f t="shared" si="67"/>
        <v>40429.836435185185</v>
      </c>
      <c r="M760" t="b">
        <v>0</v>
      </c>
      <c r="N760">
        <v>19</v>
      </c>
      <c r="O760" t="b">
        <v>1</v>
      </c>
      <c r="P760" t="s">
        <v>1492</v>
      </c>
      <c r="Q760" s="7">
        <f t="shared" si="68"/>
        <v>102</v>
      </c>
      <c r="R760" s="9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1569</v>
      </c>
      <c r="C761" s="3" t="s">
        <v>1570</v>
      </c>
      <c r="D761">
        <v>5000</v>
      </c>
      <c r="E761">
        <v>5096</v>
      </c>
      <c r="F761" t="s">
        <v>16</v>
      </c>
      <c r="G761" t="s">
        <v>24</v>
      </c>
      <c r="H761" t="s">
        <v>25</v>
      </c>
      <c r="I761">
        <v>1404892539</v>
      </c>
      <c r="J761">
        <v>1401436539</v>
      </c>
      <c r="K761" s="15">
        <f t="shared" si="66"/>
        <v>41829.330312500002</v>
      </c>
      <c r="L761" s="15">
        <f t="shared" si="67"/>
        <v>41789.330312500002</v>
      </c>
      <c r="M761" t="b">
        <v>0</v>
      </c>
      <c r="N761">
        <v>99</v>
      </c>
      <c r="O761" t="b">
        <v>1</v>
      </c>
      <c r="P761" t="s">
        <v>1492</v>
      </c>
      <c r="Q761" s="7">
        <f t="shared" si="68"/>
        <v>101.92000000000002</v>
      </c>
      <c r="R761" s="9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1571</v>
      </c>
      <c r="C762" s="3" t="s">
        <v>1572</v>
      </c>
      <c r="D762">
        <v>2200</v>
      </c>
      <c r="E762">
        <v>0</v>
      </c>
      <c r="F762" t="s">
        <v>357</v>
      </c>
      <c r="G762" t="s">
        <v>17</v>
      </c>
      <c r="H762" t="s">
        <v>18</v>
      </c>
      <c r="I762">
        <v>1480188013</v>
      </c>
      <c r="J762">
        <v>1477592413</v>
      </c>
      <c r="K762" s="15">
        <f t="shared" si="66"/>
        <v>42700.805706018524</v>
      </c>
      <c r="L762" s="15">
        <f t="shared" si="67"/>
        <v>42670.764039351852</v>
      </c>
      <c r="M762" t="b">
        <v>0</v>
      </c>
      <c r="N762">
        <v>0</v>
      </c>
      <c r="O762" t="b">
        <v>0</v>
      </c>
      <c r="P762" t="s">
        <v>1573</v>
      </c>
      <c r="Q762" s="7">
        <f t="shared" si="68"/>
        <v>0</v>
      </c>
      <c r="R762" s="9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1574</v>
      </c>
      <c r="C763" s="3" t="s">
        <v>1575</v>
      </c>
      <c r="D763">
        <v>5000</v>
      </c>
      <c r="E763">
        <v>235</v>
      </c>
      <c r="F763" t="s">
        <v>357</v>
      </c>
      <c r="G763" t="s">
        <v>17</v>
      </c>
      <c r="H763" t="s">
        <v>18</v>
      </c>
      <c r="I763">
        <v>1391364126</v>
      </c>
      <c r="J763">
        <v>1388772126</v>
      </c>
      <c r="K763" s="15">
        <f t="shared" si="66"/>
        <v>41672.751458333332</v>
      </c>
      <c r="L763" s="15">
        <f t="shared" si="67"/>
        <v>41642.751458333332</v>
      </c>
      <c r="M763" t="b">
        <v>0</v>
      </c>
      <c r="N763">
        <v>6</v>
      </c>
      <c r="O763" t="b">
        <v>0</v>
      </c>
      <c r="P763" t="s">
        <v>1573</v>
      </c>
      <c r="Q763" s="7">
        <f t="shared" si="68"/>
        <v>4.7</v>
      </c>
      <c r="R763" s="9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1576</v>
      </c>
      <c r="C764" s="3" t="s">
        <v>1577</v>
      </c>
      <c r="D764">
        <v>3500</v>
      </c>
      <c r="E764">
        <v>0</v>
      </c>
      <c r="F764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s="15">
        <f t="shared" si="66"/>
        <v>42708.25</v>
      </c>
      <c r="L764" s="15">
        <f t="shared" si="67"/>
        <v>42690.858449074076</v>
      </c>
      <c r="M764" t="b">
        <v>0</v>
      </c>
      <c r="N764">
        <v>0</v>
      </c>
      <c r="O764" t="b">
        <v>0</v>
      </c>
      <c r="P764" t="s">
        <v>1573</v>
      </c>
      <c r="Q764" s="7">
        <f t="shared" si="68"/>
        <v>0</v>
      </c>
      <c r="R764" s="9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1578</v>
      </c>
      <c r="C765" s="3" t="s">
        <v>1579</v>
      </c>
      <c r="D765">
        <v>4290</v>
      </c>
      <c r="E765">
        <v>5</v>
      </c>
      <c r="F765" t="s">
        <v>357</v>
      </c>
      <c r="G765" t="s">
        <v>24</v>
      </c>
      <c r="H765" t="s">
        <v>25</v>
      </c>
      <c r="I765">
        <v>1376563408</v>
      </c>
      <c r="J765">
        <v>1373971408</v>
      </c>
      <c r="K765" s="15">
        <f t="shared" si="66"/>
        <v>41501.446851851855</v>
      </c>
      <c r="L765" s="15">
        <f t="shared" si="67"/>
        <v>41471.446851851855</v>
      </c>
      <c r="M765" t="b">
        <v>0</v>
      </c>
      <c r="N765">
        <v>1</v>
      </c>
      <c r="O765" t="b">
        <v>0</v>
      </c>
      <c r="P765" t="s">
        <v>1573</v>
      </c>
      <c r="Q765" s="7">
        <f t="shared" si="68"/>
        <v>0.11655011655011654</v>
      </c>
      <c r="R765" s="9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1580</v>
      </c>
      <c r="C766" s="3" t="s">
        <v>1581</v>
      </c>
      <c r="D766">
        <v>5000</v>
      </c>
      <c r="E766">
        <v>0</v>
      </c>
      <c r="F766" t="s">
        <v>357</v>
      </c>
      <c r="G766" t="s">
        <v>17</v>
      </c>
      <c r="H766" t="s">
        <v>18</v>
      </c>
      <c r="I766">
        <v>1441858161</v>
      </c>
      <c r="J766">
        <v>1439266161</v>
      </c>
      <c r="K766" s="15">
        <f t="shared" si="66"/>
        <v>42257.173159722224</v>
      </c>
      <c r="L766" s="15">
        <f t="shared" si="67"/>
        <v>42227.173159722224</v>
      </c>
      <c r="M766" t="b">
        <v>0</v>
      </c>
      <c r="N766">
        <v>0</v>
      </c>
      <c r="O766" t="b">
        <v>0</v>
      </c>
      <c r="P766" t="s">
        <v>1573</v>
      </c>
      <c r="Q766" s="7">
        <f t="shared" si="68"/>
        <v>0</v>
      </c>
      <c r="R766" s="9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1582</v>
      </c>
      <c r="C767" s="3" t="s">
        <v>1583</v>
      </c>
      <c r="D767">
        <v>7000</v>
      </c>
      <c r="E767">
        <v>2521</v>
      </c>
      <c r="F767" t="s">
        <v>357</v>
      </c>
      <c r="G767" t="s">
        <v>17</v>
      </c>
      <c r="H767" t="s">
        <v>18</v>
      </c>
      <c r="I767">
        <v>1413723684</v>
      </c>
      <c r="J767">
        <v>1411131684</v>
      </c>
      <c r="K767" s="15">
        <f t="shared" si="66"/>
        <v>41931.542638888888</v>
      </c>
      <c r="L767" s="15">
        <f t="shared" si="67"/>
        <v>41901.542638888888</v>
      </c>
      <c r="M767" t="b">
        <v>0</v>
      </c>
      <c r="N767">
        <v>44</v>
      </c>
      <c r="O767" t="b">
        <v>0</v>
      </c>
      <c r="P767" t="s">
        <v>1573</v>
      </c>
      <c r="Q767" s="7">
        <f t="shared" si="68"/>
        <v>36.014285714285712</v>
      </c>
      <c r="R767" s="9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1584</v>
      </c>
      <c r="C768" s="3" t="s">
        <v>1585</v>
      </c>
      <c r="D768">
        <v>4000</v>
      </c>
      <c r="E768">
        <v>0</v>
      </c>
      <c r="F76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s="15">
        <f t="shared" si="66"/>
        <v>42051.783368055556</v>
      </c>
      <c r="L768" s="15">
        <f t="shared" si="67"/>
        <v>42021.783368055556</v>
      </c>
      <c r="M768" t="b">
        <v>0</v>
      </c>
      <c r="N768">
        <v>0</v>
      </c>
      <c r="O768" t="b">
        <v>0</v>
      </c>
      <c r="P768" t="s">
        <v>1573</v>
      </c>
      <c r="Q768" s="7">
        <f t="shared" si="68"/>
        <v>0</v>
      </c>
      <c r="R768" s="9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1586</v>
      </c>
      <c r="C769" s="3" t="s">
        <v>1587</v>
      </c>
      <c r="D769">
        <v>5000</v>
      </c>
      <c r="E769">
        <v>177</v>
      </c>
      <c r="F769" t="s">
        <v>357</v>
      </c>
      <c r="G769" t="s">
        <v>17</v>
      </c>
      <c r="H769" t="s">
        <v>18</v>
      </c>
      <c r="I769">
        <v>1432178810</v>
      </c>
      <c r="J769">
        <v>1429586810</v>
      </c>
      <c r="K769" s="15">
        <f t="shared" si="66"/>
        <v>42145.143634259264</v>
      </c>
      <c r="L769" s="15">
        <f t="shared" si="67"/>
        <v>42115.143634259264</v>
      </c>
      <c r="M769" t="b">
        <v>0</v>
      </c>
      <c r="N769">
        <v>3</v>
      </c>
      <c r="O769" t="b">
        <v>0</v>
      </c>
      <c r="P769" t="s">
        <v>1573</v>
      </c>
      <c r="Q769" s="7">
        <f t="shared" si="68"/>
        <v>3.54</v>
      </c>
      <c r="R769" s="9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1588</v>
      </c>
      <c r="C770" s="3" t="s">
        <v>1589</v>
      </c>
      <c r="D770">
        <v>2500</v>
      </c>
      <c r="E770">
        <v>0</v>
      </c>
      <c r="F770" t="s">
        <v>357</v>
      </c>
      <c r="G770" t="s">
        <v>17</v>
      </c>
      <c r="H770" t="s">
        <v>18</v>
      </c>
      <c r="I770">
        <v>1387169890</v>
      </c>
      <c r="J770">
        <v>1384577890</v>
      </c>
      <c r="K770" s="15">
        <f t="shared" si="66"/>
        <v>41624.207060185188</v>
      </c>
      <c r="L770" s="15">
        <f t="shared" si="67"/>
        <v>41594.207060185188</v>
      </c>
      <c r="M770" t="b">
        <v>0</v>
      </c>
      <c r="N770">
        <v>0</v>
      </c>
      <c r="O770" t="b">
        <v>0</v>
      </c>
      <c r="P770" t="s">
        <v>1573</v>
      </c>
      <c r="Q770" s="7">
        <f t="shared" si="68"/>
        <v>0</v>
      </c>
      <c r="R770" s="9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1590</v>
      </c>
      <c r="C771" s="3" t="s">
        <v>1591</v>
      </c>
      <c r="D771">
        <v>4000</v>
      </c>
      <c r="E771">
        <v>1656</v>
      </c>
      <c r="F771" t="s">
        <v>357</v>
      </c>
      <c r="G771" t="s">
        <v>17</v>
      </c>
      <c r="H771" t="s">
        <v>18</v>
      </c>
      <c r="I771">
        <v>1388102094</v>
      </c>
      <c r="J771">
        <v>1385510094</v>
      </c>
      <c r="K771" s="15">
        <f t="shared" ref="K771:K834" si="72">(I771/86400)+DATE(1970,1,1)</f>
        <v>41634.996458333335</v>
      </c>
      <c r="L771" s="15">
        <f t="shared" ref="L771:L834" si="73">(J771/86400)+DATE(1970,1,1)</f>
        <v>41604.996458333335</v>
      </c>
      <c r="M771" t="b">
        <v>0</v>
      </c>
      <c r="N771">
        <v>52</v>
      </c>
      <c r="O771" t="b">
        <v>0</v>
      </c>
      <c r="P771" t="s">
        <v>1573</v>
      </c>
      <c r="Q771" s="7">
        <f t="shared" ref="Q771:Q834" si="74">(E771/D771)*100</f>
        <v>41.4</v>
      </c>
      <c r="R771" s="9">
        <f t="shared" ref="R771:R834" si="75">E771/N771</f>
        <v>31.846153846153847</v>
      </c>
      <c r="S771" t="str">
        <f t="shared" ref="S771:S834" si="76">LEFT(P771,FIND("/",P771)-1)</f>
        <v>publishing</v>
      </c>
      <c r="T771" t="str">
        <f t="shared" ref="T771:T834" si="77">REPLACE(P771,1,FIND("/",P771),"")</f>
        <v>fiction</v>
      </c>
    </row>
    <row r="772" spans="1:20" ht="48" x14ac:dyDescent="0.2">
      <c r="A772">
        <v>770</v>
      </c>
      <c r="B772" s="3" t="s">
        <v>1592</v>
      </c>
      <c r="C772" s="3" t="s">
        <v>1593</v>
      </c>
      <c r="D772">
        <v>17500</v>
      </c>
      <c r="E772">
        <v>0</v>
      </c>
      <c r="F772" t="s">
        <v>357</v>
      </c>
      <c r="G772" t="s">
        <v>17</v>
      </c>
      <c r="H772" t="s">
        <v>18</v>
      </c>
      <c r="I772">
        <v>1361750369</v>
      </c>
      <c r="J772">
        <v>1358294369</v>
      </c>
      <c r="K772" s="15">
        <f t="shared" si="72"/>
        <v>41329.9996412037</v>
      </c>
      <c r="L772" s="15">
        <f t="shared" si="73"/>
        <v>41289.9996412037</v>
      </c>
      <c r="M772" t="b">
        <v>0</v>
      </c>
      <c r="N772">
        <v>0</v>
      </c>
      <c r="O772" t="b">
        <v>0</v>
      </c>
      <c r="P772" t="s">
        <v>1573</v>
      </c>
      <c r="Q772" s="7">
        <f t="shared" si="74"/>
        <v>0</v>
      </c>
      <c r="R772" s="9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1594</v>
      </c>
      <c r="C773" s="3" t="s">
        <v>1595</v>
      </c>
      <c r="D773">
        <v>38000</v>
      </c>
      <c r="E773">
        <v>10</v>
      </c>
      <c r="F773" t="s">
        <v>357</v>
      </c>
      <c r="G773" t="s">
        <v>17</v>
      </c>
      <c r="H773" t="s">
        <v>18</v>
      </c>
      <c r="I773">
        <v>1454183202</v>
      </c>
      <c r="J773">
        <v>1449863202</v>
      </c>
      <c r="K773" s="15">
        <f t="shared" si="72"/>
        <v>42399.824097222227</v>
      </c>
      <c r="L773" s="15">
        <f t="shared" si="73"/>
        <v>42349.824097222227</v>
      </c>
      <c r="M773" t="b">
        <v>0</v>
      </c>
      <c r="N773">
        <v>1</v>
      </c>
      <c r="O773" t="b">
        <v>0</v>
      </c>
      <c r="P773" t="s">
        <v>1573</v>
      </c>
      <c r="Q773" s="7">
        <f t="shared" si="74"/>
        <v>2.6315789473684209E-2</v>
      </c>
      <c r="R773" s="9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1596</v>
      </c>
      <c r="C774" s="3" t="s">
        <v>1597</v>
      </c>
      <c r="D774">
        <v>1500</v>
      </c>
      <c r="E774">
        <v>50</v>
      </c>
      <c r="F774" t="s">
        <v>357</v>
      </c>
      <c r="G774" t="s">
        <v>17</v>
      </c>
      <c r="H774" t="s">
        <v>18</v>
      </c>
      <c r="I774">
        <v>1257047940</v>
      </c>
      <c r="J774">
        <v>1252718519</v>
      </c>
      <c r="K774" s="15">
        <f t="shared" si="72"/>
        <v>40118.165972222225</v>
      </c>
      <c r="L774" s="15">
        <f t="shared" si="73"/>
        <v>40068.056932870371</v>
      </c>
      <c r="M774" t="b">
        <v>0</v>
      </c>
      <c r="N774">
        <v>1</v>
      </c>
      <c r="O774" t="b">
        <v>0</v>
      </c>
      <c r="P774" t="s">
        <v>1573</v>
      </c>
      <c r="Q774" s="7">
        <f t="shared" si="74"/>
        <v>3.3333333333333335</v>
      </c>
      <c r="R774" s="9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1598</v>
      </c>
      <c r="C775" s="3" t="s">
        <v>1599</v>
      </c>
      <c r="D775">
        <v>3759</v>
      </c>
      <c r="E775">
        <v>32</v>
      </c>
      <c r="F775" t="s">
        <v>357</v>
      </c>
      <c r="G775" t="s">
        <v>24</v>
      </c>
      <c r="H775" t="s">
        <v>25</v>
      </c>
      <c r="I775">
        <v>1431298860</v>
      </c>
      <c r="J775">
        <v>1428341985</v>
      </c>
      <c r="K775" s="15">
        <f t="shared" si="72"/>
        <v>42134.959027777775</v>
      </c>
      <c r="L775" s="15">
        <f t="shared" si="73"/>
        <v>42100.735937500001</v>
      </c>
      <c r="M775" t="b">
        <v>0</v>
      </c>
      <c r="N775">
        <v>2</v>
      </c>
      <c r="O775" t="b">
        <v>0</v>
      </c>
      <c r="P775" t="s">
        <v>1573</v>
      </c>
      <c r="Q775" s="7">
        <f t="shared" si="74"/>
        <v>0.85129023676509719</v>
      </c>
      <c r="R775" s="9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1600</v>
      </c>
      <c r="C776" s="3" t="s">
        <v>1601</v>
      </c>
      <c r="D776">
        <v>500</v>
      </c>
      <c r="E776">
        <v>351</v>
      </c>
      <c r="F776" t="s">
        <v>357</v>
      </c>
      <c r="G776" t="s">
        <v>17</v>
      </c>
      <c r="H776" t="s">
        <v>18</v>
      </c>
      <c r="I776">
        <v>1393181018</v>
      </c>
      <c r="J776">
        <v>1390589018</v>
      </c>
      <c r="K776" s="15">
        <f t="shared" si="72"/>
        <v>41693.780300925922</v>
      </c>
      <c r="L776" s="15">
        <f t="shared" si="73"/>
        <v>41663.780300925922</v>
      </c>
      <c r="M776" t="b">
        <v>0</v>
      </c>
      <c r="N776">
        <v>9</v>
      </c>
      <c r="O776" t="b">
        <v>0</v>
      </c>
      <c r="P776" t="s">
        <v>1573</v>
      </c>
      <c r="Q776" s="7">
        <f t="shared" si="74"/>
        <v>70.199999999999989</v>
      </c>
      <c r="R776" s="9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1602</v>
      </c>
      <c r="C777" s="3" t="s">
        <v>1603</v>
      </c>
      <c r="D777">
        <v>10000</v>
      </c>
      <c r="E777">
        <v>170</v>
      </c>
      <c r="F777" t="s">
        <v>357</v>
      </c>
      <c r="G777" t="s">
        <v>17</v>
      </c>
      <c r="H777" t="s">
        <v>18</v>
      </c>
      <c r="I777">
        <v>1323998795</v>
      </c>
      <c r="J777">
        <v>1321406795</v>
      </c>
      <c r="K777" s="15">
        <f t="shared" si="72"/>
        <v>40893.060127314813</v>
      </c>
      <c r="L777" s="15">
        <f t="shared" si="73"/>
        <v>40863.060127314813</v>
      </c>
      <c r="M777" t="b">
        <v>0</v>
      </c>
      <c r="N777">
        <v>5</v>
      </c>
      <c r="O777" t="b">
        <v>0</v>
      </c>
      <c r="P777" t="s">
        <v>1573</v>
      </c>
      <c r="Q777" s="7">
        <f t="shared" si="74"/>
        <v>1.7000000000000002</v>
      </c>
      <c r="R777" s="9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1604</v>
      </c>
      <c r="C778" s="3" t="s">
        <v>1605</v>
      </c>
      <c r="D778">
        <v>7000</v>
      </c>
      <c r="E778">
        <v>3598</v>
      </c>
      <c r="F778" t="s">
        <v>357</v>
      </c>
      <c r="G778" t="s">
        <v>17</v>
      </c>
      <c r="H778" t="s">
        <v>18</v>
      </c>
      <c r="I778">
        <v>1444539600</v>
      </c>
      <c r="J778">
        <v>1441297645</v>
      </c>
      <c r="K778" s="15">
        <f t="shared" si="72"/>
        <v>42288.208333333328</v>
      </c>
      <c r="L778" s="15">
        <f t="shared" si="73"/>
        <v>42250.685706018514</v>
      </c>
      <c r="M778" t="b">
        <v>0</v>
      </c>
      <c r="N778">
        <v>57</v>
      </c>
      <c r="O778" t="b">
        <v>0</v>
      </c>
      <c r="P778" t="s">
        <v>1573</v>
      </c>
      <c r="Q778" s="7">
        <f t="shared" si="74"/>
        <v>51.4</v>
      </c>
      <c r="R778" s="9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1606</v>
      </c>
      <c r="C779" s="3" t="s">
        <v>1607</v>
      </c>
      <c r="D779">
        <v>3000</v>
      </c>
      <c r="E779">
        <v>21</v>
      </c>
      <c r="F779" t="s">
        <v>357</v>
      </c>
      <c r="G779" t="s">
        <v>17</v>
      </c>
      <c r="H779" t="s">
        <v>18</v>
      </c>
      <c r="I779">
        <v>1375313577</v>
      </c>
      <c r="J779">
        <v>1372721577</v>
      </c>
      <c r="K779" s="15">
        <f t="shared" si="72"/>
        <v>41486.981215277774</v>
      </c>
      <c r="L779" s="15">
        <f t="shared" si="73"/>
        <v>41456.981215277774</v>
      </c>
      <c r="M779" t="b">
        <v>0</v>
      </c>
      <c r="N779">
        <v>3</v>
      </c>
      <c r="O779" t="b">
        <v>0</v>
      </c>
      <c r="P779" t="s">
        <v>1573</v>
      </c>
      <c r="Q779" s="7">
        <f t="shared" si="74"/>
        <v>0.70000000000000007</v>
      </c>
      <c r="R779" s="9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1608</v>
      </c>
      <c r="C780" s="3" t="s">
        <v>1609</v>
      </c>
      <c r="D780">
        <v>500</v>
      </c>
      <c r="E780">
        <v>2</v>
      </c>
      <c r="F780" t="s">
        <v>357</v>
      </c>
      <c r="G780" t="s">
        <v>17</v>
      </c>
      <c r="H780" t="s">
        <v>18</v>
      </c>
      <c r="I780">
        <v>1398876680</v>
      </c>
      <c r="J780">
        <v>1396284680</v>
      </c>
      <c r="K780" s="15">
        <f t="shared" si="72"/>
        <v>41759.702314814815</v>
      </c>
      <c r="L780" s="15">
        <f t="shared" si="73"/>
        <v>41729.702314814815</v>
      </c>
      <c r="M780" t="b">
        <v>0</v>
      </c>
      <c r="N780">
        <v>1</v>
      </c>
      <c r="O780" t="b">
        <v>0</v>
      </c>
      <c r="P780" t="s">
        <v>1573</v>
      </c>
      <c r="Q780" s="7">
        <f t="shared" si="74"/>
        <v>0.4</v>
      </c>
      <c r="R780" s="9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1610</v>
      </c>
      <c r="C781" s="3" t="s">
        <v>1611</v>
      </c>
      <c r="D781">
        <v>15000</v>
      </c>
      <c r="E781">
        <v>400</v>
      </c>
      <c r="F781" t="s">
        <v>357</v>
      </c>
      <c r="G781" t="s">
        <v>17</v>
      </c>
      <c r="H781" t="s">
        <v>18</v>
      </c>
      <c r="I781">
        <v>1287115200</v>
      </c>
      <c r="J781">
        <v>1284567905</v>
      </c>
      <c r="K781" s="15">
        <f t="shared" si="72"/>
        <v>40466.166666666664</v>
      </c>
      <c r="L781" s="15">
        <f t="shared" si="73"/>
        <v>40436.68408564815</v>
      </c>
      <c r="M781" t="b">
        <v>0</v>
      </c>
      <c r="N781">
        <v>6</v>
      </c>
      <c r="O781" t="b">
        <v>0</v>
      </c>
      <c r="P781" t="s">
        <v>1573</v>
      </c>
      <c r="Q781" s="7">
        <f t="shared" si="74"/>
        <v>2.666666666666667</v>
      </c>
      <c r="R781" s="9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1612</v>
      </c>
      <c r="C782" s="3" t="s">
        <v>1613</v>
      </c>
      <c r="D782">
        <v>1000</v>
      </c>
      <c r="E782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s="15">
        <f t="shared" si="72"/>
        <v>40666.673900462964</v>
      </c>
      <c r="L782" s="15">
        <f t="shared" si="73"/>
        <v>40636.673900462964</v>
      </c>
      <c r="M782" t="b">
        <v>0</v>
      </c>
      <c r="N782">
        <v>27</v>
      </c>
      <c r="O782" t="b">
        <v>1</v>
      </c>
      <c r="P782" t="s">
        <v>1614</v>
      </c>
      <c r="Q782" s="7">
        <f t="shared" si="74"/>
        <v>104</v>
      </c>
      <c r="R782" s="9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1615</v>
      </c>
      <c r="C783" s="3" t="s">
        <v>1616</v>
      </c>
      <c r="D783">
        <v>800</v>
      </c>
      <c r="E783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s="15">
        <f t="shared" si="72"/>
        <v>41433.000856481478</v>
      </c>
      <c r="L783" s="15">
        <f t="shared" si="73"/>
        <v>41403.000856481478</v>
      </c>
      <c r="M783" t="b">
        <v>0</v>
      </c>
      <c r="N783">
        <v>25</v>
      </c>
      <c r="O783" t="b">
        <v>1</v>
      </c>
      <c r="P783" t="s">
        <v>1614</v>
      </c>
      <c r="Q783" s="7">
        <f t="shared" si="74"/>
        <v>133.15375</v>
      </c>
      <c r="R783" s="9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1617</v>
      </c>
      <c r="C784" s="3" t="s">
        <v>1618</v>
      </c>
      <c r="D784">
        <v>700</v>
      </c>
      <c r="E784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s="15">
        <f t="shared" si="72"/>
        <v>41146.758125</v>
      </c>
      <c r="L784" s="15">
        <f t="shared" si="73"/>
        <v>41116.758125</v>
      </c>
      <c r="M784" t="b">
        <v>0</v>
      </c>
      <c r="N784">
        <v>14</v>
      </c>
      <c r="O784" t="b">
        <v>1</v>
      </c>
      <c r="P784" t="s">
        <v>1614</v>
      </c>
      <c r="Q784" s="7">
        <f t="shared" si="74"/>
        <v>100</v>
      </c>
      <c r="R784" s="9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1619</v>
      </c>
      <c r="C785" s="3" t="s">
        <v>1620</v>
      </c>
      <c r="D785">
        <v>1500</v>
      </c>
      <c r="E785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s="15">
        <f t="shared" si="72"/>
        <v>41026.916666666664</v>
      </c>
      <c r="L785" s="15">
        <f t="shared" si="73"/>
        <v>40987.773715277777</v>
      </c>
      <c r="M785" t="b">
        <v>0</v>
      </c>
      <c r="N785">
        <v>35</v>
      </c>
      <c r="O785" t="b">
        <v>1</v>
      </c>
      <c r="P785" t="s">
        <v>1614</v>
      </c>
      <c r="Q785" s="7">
        <f t="shared" si="74"/>
        <v>148.13333333333333</v>
      </c>
      <c r="R785" s="9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1621</v>
      </c>
      <c r="C786" s="3" t="s">
        <v>1622</v>
      </c>
      <c r="D786">
        <v>1000</v>
      </c>
      <c r="E786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s="15">
        <f t="shared" si="72"/>
        <v>41715.107858796298</v>
      </c>
      <c r="L786" s="15">
        <f t="shared" si="73"/>
        <v>41675.149525462963</v>
      </c>
      <c r="M786" t="b">
        <v>0</v>
      </c>
      <c r="N786">
        <v>10</v>
      </c>
      <c r="O786" t="b">
        <v>1</v>
      </c>
      <c r="P786" t="s">
        <v>1614</v>
      </c>
      <c r="Q786" s="7">
        <f t="shared" si="74"/>
        <v>102.49999999999999</v>
      </c>
      <c r="R786" s="9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1623</v>
      </c>
      <c r="C787" s="3" t="s">
        <v>1624</v>
      </c>
      <c r="D787">
        <v>500</v>
      </c>
      <c r="E787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s="15">
        <f t="shared" si="72"/>
        <v>41333.593923611115</v>
      </c>
      <c r="L787" s="15">
        <f t="shared" si="73"/>
        <v>41303.593923611115</v>
      </c>
      <c r="M787" t="b">
        <v>0</v>
      </c>
      <c r="N787">
        <v>29</v>
      </c>
      <c r="O787" t="b">
        <v>1</v>
      </c>
      <c r="P787" t="s">
        <v>1614</v>
      </c>
      <c r="Q787" s="7">
        <f t="shared" si="74"/>
        <v>180.62799999999999</v>
      </c>
      <c r="R787" s="9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1625</v>
      </c>
      <c r="C788" s="3" t="s">
        <v>1626</v>
      </c>
      <c r="D788">
        <v>5000</v>
      </c>
      <c r="E788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s="15">
        <f t="shared" si="72"/>
        <v>41040.657638888893</v>
      </c>
      <c r="L788" s="15">
        <f t="shared" si="73"/>
        <v>40983.055949074071</v>
      </c>
      <c r="M788" t="b">
        <v>0</v>
      </c>
      <c r="N788">
        <v>44</v>
      </c>
      <c r="O788" t="b">
        <v>1</v>
      </c>
      <c r="P788" t="s">
        <v>1614</v>
      </c>
      <c r="Q788" s="7">
        <f t="shared" si="74"/>
        <v>142.79999999999998</v>
      </c>
      <c r="R788" s="9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1627</v>
      </c>
      <c r="C789" s="3" t="s">
        <v>1628</v>
      </c>
      <c r="D789">
        <v>1200</v>
      </c>
      <c r="E789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s="15">
        <f t="shared" si="72"/>
        <v>41579.627615740741</v>
      </c>
      <c r="L789" s="15">
        <f t="shared" si="73"/>
        <v>41549.627615740741</v>
      </c>
      <c r="M789" t="b">
        <v>0</v>
      </c>
      <c r="N789">
        <v>17</v>
      </c>
      <c r="O789" t="b">
        <v>1</v>
      </c>
      <c r="P789" t="s">
        <v>1614</v>
      </c>
      <c r="Q789" s="7">
        <f t="shared" si="74"/>
        <v>114.16666666666666</v>
      </c>
      <c r="R789" s="9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1629</v>
      </c>
      <c r="C790" s="3" t="s">
        <v>1630</v>
      </c>
      <c r="D790">
        <v>1000</v>
      </c>
      <c r="E790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s="15">
        <f t="shared" si="72"/>
        <v>41097.165972222225</v>
      </c>
      <c r="L790" s="15">
        <f t="shared" si="73"/>
        <v>41059.006805555553</v>
      </c>
      <c r="M790" t="b">
        <v>0</v>
      </c>
      <c r="N790">
        <v>34</v>
      </c>
      <c r="O790" t="b">
        <v>1</v>
      </c>
      <c r="P790" t="s">
        <v>1614</v>
      </c>
      <c r="Q790" s="7">
        <f t="shared" si="74"/>
        <v>203.505</v>
      </c>
      <c r="R790" s="9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1631</v>
      </c>
      <c r="C791" s="3" t="s">
        <v>1632</v>
      </c>
      <c r="D791">
        <v>1700</v>
      </c>
      <c r="E791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s="15">
        <f t="shared" si="72"/>
        <v>41295.332638888889</v>
      </c>
      <c r="L791" s="15">
        <f t="shared" si="73"/>
        <v>41277.186111111107</v>
      </c>
      <c r="M791" t="b">
        <v>0</v>
      </c>
      <c r="N791">
        <v>14</v>
      </c>
      <c r="O791" t="b">
        <v>1</v>
      </c>
      <c r="P791" t="s">
        <v>1614</v>
      </c>
      <c r="Q791" s="7">
        <f t="shared" si="74"/>
        <v>109.41176470588236</v>
      </c>
      <c r="R791" s="9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1633</v>
      </c>
      <c r="C792" s="3" t="s">
        <v>1634</v>
      </c>
      <c r="D792">
        <v>10000</v>
      </c>
      <c r="E792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s="15">
        <f t="shared" si="72"/>
        <v>41306.047905092593</v>
      </c>
      <c r="L792" s="15">
        <f t="shared" si="73"/>
        <v>41276.047905092593</v>
      </c>
      <c r="M792" t="b">
        <v>0</v>
      </c>
      <c r="N792">
        <v>156</v>
      </c>
      <c r="O792" t="b">
        <v>1</v>
      </c>
      <c r="P792" t="s">
        <v>1614</v>
      </c>
      <c r="Q792" s="7">
        <f t="shared" si="74"/>
        <v>144.37459999999999</v>
      </c>
      <c r="R792" s="9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1635</v>
      </c>
      <c r="C793" s="3" t="s">
        <v>1636</v>
      </c>
      <c r="D793">
        <v>7500</v>
      </c>
      <c r="E793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s="15">
        <f t="shared" si="72"/>
        <v>41591.249305555553</v>
      </c>
      <c r="L793" s="15">
        <f t="shared" si="73"/>
        <v>41557.780624999999</v>
      </c>
      <c r="M793" t="b">
        <v>0</v>
      </c>
      <c r="N793">
        <v>128</v>
      </c>
      <c r="O793" t="b">
        <v>1</v>
      </c>
      <c r="P793" t="s">
        <v>1614</v>
      </c>
      <c r="Q793" s="7">
        <f t="shared" si="74"/>
        <v>103.86666666666666</v>
      </c>
      <c r="R793" s="9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1637</v>
      </c>
      <c r="C794" s="3" t="s">
        <v>1638</v>
      </c>
      <c r="D794">
        <v>2500</v>
      </c>
      <c r="E794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s="15">
        <f t="shared" si="72"/>
        <v>41585.915312500001</v>
      </c>
      <c r="L794" s="15">
        <f t="shared" si="73"/>
        <v>41555.87364583333</v>
      </c>
      <c r="M794" t="b">
        <v>0</v>
      </c>
      <c r="N794">
        <v>60</v>
      </c>
      <c r="O794" t="b">
        <v>1</v>
      </c>
      <c r="P794" t="s">
        <v>1614</v>
      </c>
      <c r="Q794" s="7">
        <f t="shared" si="74"/>
        <v>100.44440000000002</v>
      </c>
      <c r="R794" s="9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1639</v>
      </c>
      <c r="C795" s="3" t="s">
        <v>1640</v>
      </c>
      <c r="D795">
        <v>2750</v>
      </c>
      <c r="E795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s="15">
        <f t="shared" si="72"/>
        <v>41458.207638888889</v>
      </c>
      <c r="L795" s="15">
        <f t="shared" si="73"/>
        <v>41442.741249999999</v>
      </c>
      <c r="M795" t="b">
        <v>0</v>
      </c>
      <c r="N795">
        <v>32</v>
      </c>
      <c r="O795" t="b">
        <v>1</v>
      </c>
      <c r="P795" t="s">
        <v>1614</v>
      </c>
      <c r="Q795" s="7">
        <f t="shared" si="74"/>
        <v>102.77927272727271</v>
      </c>
      <c r="R795" s="9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1641</v>
      </c>
      <c r="C796" s="3" t="s">
        <v>1642</v>
      </c>
      <c r="D796">
        <v>8000</v>
      </c>
      <c r="E796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s="15">
        <f t="shared" si="72"/>
        <v>40791.712500000001</v>
      </c>
      <c r="L796" s="15">
        <f t="shared" si="73"/>
        <v>40736.115011574075</v>
      </c>
      <c r="M796" t="b">
        <v>0</v>
      </c>
      <c r="N796">
        <v>53</v>
      </c>
      <c r="O796" t="b">
        <v>1</v>
      </c>
      <c r="P796" t="s">
        <v>1614</v>
      </c>
      <c r="Q796" s="7">
        <f t="shared" si="74"/>
        <v>105.31250000000001</v>
      </c>
      <c r="R796" s="9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1643</v>
      </c>
      <c r="C797" s="3" t="s">
        <v>1644</v>
      </c>
      <c r="D797">
        <v>14000</v>
      </c>
      <c r="E797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s="15">
        <f t="shared" si="72"/>
        <v>41006.207638888889</v>
      </c>
      <c r="L797" s="15">
        <f t="shared" si="73"/>
        <v>40963.613032407404</v>
      </c>
      <c r="M797" t="b">
        <v>0</v>
      </c>
      <c r="N797">
        <v>184</v>
      </c>
      <c r="O797" t="b">
        <v>1</v>
      </c>
      <c r="P797" t="s">
        <v>1614</v>
      </c>
      <c r="Q797" s="7">
        <f t="shared" si="74"/>
        <v>111.78571428571429</v>
      </c>
      <c r="R797" s="9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1645</v>
      </c>
      <c r="C798" s="3" t="s">
        <v>1646</v>
      </c>
      <c r="D798">
        <v>10000</v>
      </c>
      <c r="E798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s="15">
        <f t="shared" si="72"/>
        <v>41532.881944444445</v>
      </c>
      <c r="L798" s="15">
        <f t="shared" si="73"/>
        <v>41502.882928240739</v>
      </c>
      <c r="M798" t="b">
        <v>0</v>
      </c>
      <c r="N798">
        <v>90</v>
      </c>
      <c r="O798" t="b">
        <v>1</v>
      </c>
      <c r="P798" t="s">
        <v>1614</v>
      </c>
      <c r="Q798" s="7">
        <f t="shared" si="74"/>
        <v>101.35000000000001</v>
      </c>
      <c r="R798" s="9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1647</v>
      </c>
      <c r="C799" s="3" t="s">
        <v>1648</v>
      </c>
      <c r="D799">
        <v>3000</v>
      </c>
      <c r="E799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s="15">
        <f t="shared" si="72"/>
        <v>41028.166666666664</v>
      </c>
      <c r="L799" s="15">
        <f t="shared" si="73"/>
        <v>40996.994074074071</v>
      </c>
      <c r="M799" t="b">
        <v>0</v>
      </c>
      <c r="N799">
        <v>71</v>
      </c>
      <c r="O799" t="b">
        <v>1</v>
      </c>
      <c r="P799" t="s">
        <v>1614</v>
      </c>
      <c r="Q799" s="7">
        <f t="shared" si="74"/>
        <v>107.53333333333333</v>
      </c>
      <c r="R799" s="9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1649</v>
      </c>
      <c r="C800" s="3" t="s">
        <v>1650</v>
      </c>
      <c r="D800">
        <v>3500</v>
      </c>
      <c r="E800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s="15">
        <f t="shared" si="72"/>
        <v>41912.590127314819</v>
      </c>
      <c r="L800" s="15">
        <f t="shared" si="73"/>
        <v>41882.590127314819</v>
      </c>
      <c r="M800" t="b">
        <v>0</v>
      </c>
      <c r="N800">
        <v>87</v>
      </c>
      <c r="O800" t="b">
        <v>1</v>
      </c>
      <c r="P800" t="s">
        <v>1614</v>
      </c>
      <c r="Q800" s="7">
        <f t="shared" si="74"/>
        <v>114.88571428571429</v>
      </c>
      <c r="R800" s="9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1651</v>
      </c>
      <c r="C801" s="3" t="s">
        <v>1652</v>
      </c>
      <c r="D801">
        <v>5000</v>
      </c>
      <c r="E801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s="15">
        <f t="shared" si="72"/>
        <v>41026.667199074072</v>
      </c>
      <c r="L801" s="15">
        <f t="shared" si="73"/>
        <v>40996.667199074072</v>
      </c>
      <c r="M801" t="b">
        <v>0</v>
      </c>
      <c r="N801">
        <v>28</v>
      </c>
      <c r="O801" t="b">
        <v>1</v>
      </c>
      <c r="P801" t="s">
        <v>1614</v>
      </c>
      <c r="Q801" s="7">
        <f t="shared" si="74"/>
        <v>100.02</v>
      </c>
      <c r="R801" s="9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1653</v>
      </c>
      <c r="C802" s="3" t="s">
        <v>1654</v>
      </c>
      <c r="D802">
        <v>1500</v>
      </c>
      <c r="E802">
        <v>2282</v>
      </c>
      <c r="F802" t="s">
        <v>16</v>
      </c>
      <c r="G802" t="s">
        <v>24</v>
      </c>
      <c r="H802" t="s">
        <v>25</v>
      </c>
      <c r="I802">
        <v>1410431054</v>
      </c>
      <c r="J802">
        <v>1407839054</v>
      </c>
      <c r="K802" s="15">
        <f t="shared" si="72"/>
        <v>41893.433495370373</v>
      </c>
      <c r="L802" s="15">
        <f t="shared" si="73"/>
        <v>41863.433495370373</v>
      </c>
      <c r="M802" t="b">
        <v>0</v>
      </c>
      <c r="N802">
        <v>56</v>
      </c>
      <c r="O802" t="b">
        <v>1</v>
      </c>
      <c r="P802" t="s">
        <v>1614</v>
      </c>
      <c r="Q802" s="7">
        <f t="shared" si="74"/>
        <v>152.13333333333335</v>
      </c>
      <c r="R802" s="9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1655</v>
      </c>
      <c r="C803" s="3" t="s">
        <v>1656</v>
      </c>
      <c r="D803">
        <v>2000</v>
      </c>
      <c r="E803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s="15">
        <f t="shared" si="72"/>
        <v>40725.795370370368</v>
      </c>
      <c r="L803" s="15">
        <f t="shared" si="73"/>
        <v>40695.795370370368</v>
      </c>
      <c r="M803" t="b">
        <v>0</v>
      </c>
      <c r="N803">
        <v>51</v>
      </c>
      <c r="O803" t="b">
        <v>1</v>
      </c>
      <c r="P803" t="s">
        <v>1614</v>
      </c>
      <c r="Q803" s="7">
        <f t="shared" si="74"/>
        <v>111.52149999999999</v>
      </c>
      <c r="R803" s="9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1657</v>
      </c>
      <c r="C804" s="3" t="s">
        <v>1658</v>
      </c>
      <c r="D804">
        <v>6000</v>
      </c>
      <c r="E804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s="15">
        <f t="shared" si="72"/>
        <v>41169.170138888891</v>
      </c>
      <c r="L804" s="15">
        <f t="shared" si="73"/>
        <v>41123.022268518514</v>
      </c>
      <c r="M804" t="b">
        <v>0</v>
      </c>
      <c r="N804">
        <v>75</v>
      </c>
      <c r="O804" t="b">
        <v>1</v>
      </c>
      <c r="P804" t="s">
        <v>1614</v>
      </c>
      <c r="Q804" s="7">
        <f t="shared" si="74"/>
        <v>101.33333333333334</v>
      </c>
      <c r="R804" s="9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1659</v>
      </c>
      <c r="C805" s="3" t="s">
        <v>1660</v>
      </c>
      <c r="D805">
        <v>2300</v>
      </c>
      <c r="E805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s="15">
        <f t="shared" si="72"/>
        <v>40692.041666666664</v>
      </c>
      <c r="L805" s="15">
        <f t="shared" si="73"/>
        <v>40665.949976851851</v>
      </c>
      <c r="M805" t="b">
        <v>0</v>
      </c>
      <c r="N805">
        <v>38</v>
      </c>
      <c r="O805" t="b">
        <v>1</v>
      </c>
      <c r="P805" t="s">
        <v>1614</v>
      </c>
      <c r="Q805" s="7">
        <f t="shared" si="74"/>
        <v>123.2608695652174</v>
      </c>
      <c r="R805" s="9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1661</v>
      </c>
      <c r="C806" s="3" t="s">
        <v>1662</v>
      </c>
      <c r="D806">
        <v>5500</v>
      </c>
      <c r="E806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s="15">
        <f t="shared" si="72"/>
        <v>40747.165972222225</v>
      </c>
      <c r="L806" s="15">
        <f t="shared" si="73"/>
        <v>40730.105624999997</v>
      </c>
      <c r="M806" t="b">
        <v>0</v>
      </c>
      <c r="N806">
        <v>18</v>
      </c>
      <c r="O806" t="b">
        <v>1</v>
      </c>
      <c r="P806" t="s">
        <v>1614</v>
      </c>
      <c r="Q806" s="7">
        <f t="shared" si="74"/>
        <v>100</v>
      </c>
      <c r="R806" s="9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1663</v>
      </c>
      <c r="C807" s="3" t="s">
        <v>1664</v>
      </c>
      <c r="D807">
        <v>3000</v>
      </c>
      <c r="E807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s="15">
        <f t="shared" si="72"/>
        <v>40740.958333333336</v>
      </c>
      <c r="L807" s="15">
        <f t="shared" si="73"/>
        <v>40690.823055555556</v>
      </c>
      <c r="M807" t="b">
        <v>0</v>
      </c>
      <c r="N807">
        <v>54</v>
      </c>
      <c r="O807" t="b">
        <v>1</v>
      </c>
      <c r="P807" t="s">
        <v>1614</v>
      </c>
      <c r="Q807" s="7">
        <f t="shared" si="74"/>
        <v>105</v>
      </c>
      <c r="R807" s="9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1665</v>
      </c>
      <c r="C808" s="3" t="s">
        <v>1666</v>
      </c>
      <c r="D808">
        <v>8000</v>
      </c>
      <c r="E808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s="15">
        <f t="shared" si="72"/>
        <v>40793.691423611112</v>
      </c>
      <c r="L808" s="15">
        <f t="shared" si="73"/>
        <v>40763.691423611112</v>
      </c>
      <c r="M808" t="b">
        <v>0</v>
      </c>
      <c r="N808">
        <v>71</v>
      </c>
      <c r="O808" t="b">
        <v>1</v>
      </c>
      <c r="P808" t="s">
        <v>1614</v>
      </c>
      <c r="Q808" s="7">
        <f t="shared" si="74"/>
        <v>104.4375</v>
      </c>
      <c r="R808" s="9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1667</v>
      </c>
      <c r="C809" s="3" t="s">
        <v>1668</v>
      </c>
      <c r="D809">
        <v>4000</v>
      </c>
      <c r="E809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s="15">
        <f t="shared" si="72"/>
        <v>42795.083333333328</v>
      </c>
      <c r="L809" s="15">
        <f t="shared" si="73"/>
        <v>42759.628599537042</v>
      </c>
      <c r="M809" t="b">
        <v>0</v>
      </c>
      <c r="N809">
        <v>57</v>
      </c>
      <c r="O809" t="b">
        <v>1</v>
      </c>
      <c r="P809" t="s">
        <v>1614</v>
      </c>
      <c r="Q809" s="7">
        <f t="shared" si="74"/>
        <v>105.125</v>
      </c>
      <c r="R809" s="9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1669</v>
      </c>
      <c r="C810" s="3" t="s">
        <v>1670</v>
      </c>
      <c r="D810">
        <v>4500</v>
      </c>
      <c r="E810">
        <v>4500</v>
      </c>
      <c r="F810" t="s">
        <v>16</v>
      </c>
      <c r="G810" t="s">
        <v>159</v>
      </c>
      <c r="H810" t="s">
        <v>160</v>
      </c>
      <c r="I810">
        <v>1419224340</v>
      </c>
      <c r="J810">
        <v>1416363886</v>
      </c>
      <c r="K810" s="15">
        <f t="shared" si="72"/>
        <v>41995.207638888889</v>
      </c>
      <c r="L810" s="15">
        <f t="shared" si="73"/>
        <v>41962.100532407407</v>
      </c>
      <c r="M810" t="b">
        <v>0</v>
      </c>
      <c r="N810">
        <v>43</v>
      </c>
      <c r="O810" t="b">
        <v>1</v>
      </c>
      <c r="P810" t="s">
        <v>1614</v>
      </c>
      <c r="Q810" s="7">
        <f t="shared" si="74"/>
        <v>100</v>
      </c>
      <c r="R810" s="9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1671</v>
      </c>
      <c r="C811" s="3" t="s">
        <v>1672</v>
      </c>
      <c r="D811">
        <v>4000</v>
      </c>
      <c r="E811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s="15">
        <f t="shared" si="72"/>
        <v>41658.833680555559</v>
      </c>
      <c r="L811" s="15">
        <f t="shared" si="73"/>
        <v>41628.833680555559</v>
      </c>
      <c r="M811" t="b">
        <v>0</v>
      </c>
      <c r="N811">
        <v>52</v>
      </c>
      <c r="O811" t="b">
        <v>1</v>
      </c>
      <c r="P811" t="s">
        <v>1614</v>
      </c>
      <c r="Q811" s="7">
        <f t="shared" si="74"/>
        <v>103.77499999999999</v>
      </c>
      <c r="R811" s="9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1673</v>
      </c>
      <c r="C812" s="3" t="s">
        <v>1674</v>
      </c>
      <c r="D812">
        <v>1500</v>
      </c>
      <c r="E812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s="15">
        <f t="shared" si="72"/>
        <v>41153.056273148148</v>
      </c>
      <c r="L812" s="15">
        <f t="shared" si="73"/>
        <v>41123.056273148148</v>
      </c>
      <c r="M812" t="b">
        <v>0</v>
      </c>
      <c r="N812">
        <v>27</v>
      </c>
      <c r="O812" t="b">
        <v>1</v>
      </c>
      <c r="P812" t="s">
        <v>1614</v>
      </c>
      <c r="Q812" s="7">
        <f t="shared" si="74"/>
        <v>105</v>
      </c>
      <c r="R812" s="9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1675</v>
      </c>
      <c r="C813" s="3" t="s">
        <v>1676</v>
      </c>
      <c r="D813">
        <v>1000</v>
      </c>
      <c r="E813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s="15">
        <f t="shared" si="72"/>
        <v>41465.702777777777</v>
      </c>
      <c r="L813" s="15">
        <f t="shared" si="73"/>
        <v>41443.643541666665</v>
      </c>
      <c r="M813" t="b">
        <v>0</v>
      </c>
      <c r="N813">
        <v>12</v>
      </c>
      <c r="O813" t="b">
        <v>1</v>
      </c>
      <c r="P813" t="s">
        <v>1614</v>
      </c>
      <c r="Q813" s="7">
        <f t="shared" si="74"/>
        <v>104</v>
      </c>
      <c r="R813" s="9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1677</v>
      </c>
      <c r="C814" s="3" t="s">
        <v>1678</v>
      </c>
      <c r="D814">
        <v>600</v>
      </c>
      <c r="E814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s="15">
        <f t="shared" si="72"/>
        <v>41334.581944444442</v>
      </c>
      <c r="L814" s="15">
        <f t="shared" si="73"/>
        <v>41282.017962962964</v>
      </c>
      <c r="M814" t="b">
        <v>0</v>
      </c>
      <c r="N814">
        <v>33</v>
      </c>
      <c r="O814" t="b">
        <v>1</v>
      </c>
      <c r="P814" t="s">
        <v>1614</v>
      </c>
      <c r="Q814" s="7">
        <f t="shared" si="74"/>
        <v>151.83333333333334</v>
      </c>
      <c r="R814" s="9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1679</v>
      </c>
      <c r="C815" s="3" t="s">
        <v>1680</v>
      </c>
      <c r="D815">
        <v>1500</v>
      </c>
      <c r="E815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s="15">
        <f t="shared" si="72"/>
        <v>41110.960243055553</v>
      </c>
      <c r="L815" s="15">
        <f t="shared" si="73"/>
        <v>41080.960243055553</v>
      </c>
      <c r="M815" t="b">
        <v>0</v>
      </c>
      <c r="N815">
        <v>96</v>
      </c>
      <c r="O815" t="b">
        <v>1</v>
      </c>
      <c r="P815" t="s">
        <v>1614</v>
      </c>
      <c r="Q815" s="7">
        <f t="shared" si="74"/>
        <v>159.99600000000001</v>
      </c>
      <c r="R815" s="9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1681</v>
      </c>
      <c r="C816" s="3" t="s">
        <v>1682</v>
      </c>
      <c r="D816">
        <v>1000</v>
      </c>
      <c r="E816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s="15">
        <f t="shared" si="72"/>
        <v>40694.75277777778</v>
      </c>
      <c r="L816" s="15">
        <f t="shared" si="73"/>
        <v>40679.743067129632</v>
      </c>
      <c r="M816" t="b">
        <v>0</v>
      </c>
      <c r="N816">
        <v>28</v>
      </c>
      <c r="O816" t="b">
        <v>1</v>
      </c>
      <c r="P816" t="s">
        <v>1614</v>
      </c>
      <c r="Q816" s="7">
        <f t="shared" si="74"/>
        <v>127.3</v>
      </c>
      <c r="R816" s="9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1683</v>
      </c>
      <c r="C817" s="3" t="s">
        <v>1684</v>
      </c>
      <c r="D817">
        <v>4000</v>
      </c>
      <c r="E817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s="15">
        <f t="shared" si="72"/>
        <v>41944.917858796296</v>
      </c>
      <c r="L817" s="15">
        <f t="shared" si="73"/>
        <v>41914.917858796296</v>
      </c>
      <c r="M817" t="b">
        <v>0</v>
      </c>
      <c r="N817">
        <v>43</v>
      </c>
      <c r="O817" t="b">
        <v>1</v>
      </c>
      <c r="P817" t="s">
        <v>1614</v>
      </c>
      <c r="Q817" s="7">
        <f t="shared" si="74"/>
        <v>107</v>
      </c>
      <c r="R817" s="9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1685</v>
      </c>
      <c r="C818" s="3" t="s">
        <v>1686</v>
      </c>
      <c r="D818">
        <v>7000</v>
      </c>
      <c r="E818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s="15">
        <f t="shared" si="72"/>
        <v>41373.270833333336</v>
      </c>
      <c r="L818" s="15">
        <f t="shared" si="73"/>
        <v>41341.870868055557</v>
      </c>
      <c r="M818" t="b">
        <v>0</v>
      </c>
      <c r="N818">
        <v>205</v>
      </c>
      <c r="O818" t="b">
        <v>1</v>
      </c>
      <c r="P818" t="s">
        <v>1614</v>
      </c>
      <c r="Q818" s="7">
        <f t="shared" si="74"/>
        <v>115.12214285714286</v>
      </c>
      <c r="R818" s="9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1687</v>
      </c>
      <c r="C819" s="3" t="s">
        <v>1688</v>
      </c>
      <c r="D819">
        <v>1500</v>
      </c>
      <c r="E819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s="15">
        <f t="shared" si="72"/>
        <v>40979.207638888889</v>
      </c>
      <c r="L819" s="15">
        <f t="shared" si="73"/>
        <v>40925.599664351852</v>
      </c>
      <c r="M819" t="b">
        <v>0</v>
      </c>
      <c r="N819">
        <v>23</v>
      </c>
      <c r="O819" t="b">
        <v>1</v>
      </c>
      <c r="P819" t="s">
        <v>1614</v>
      </c>
      <c r="Q819" s="7">
        <f t="shared" si="74"/>
        <v>137.11066666666665</v>
      </c>
      <c r="R819" s="9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1689</v>
      </c>
      <c r="C820" s="3" t="s">
        <v>1690</v>
      </c>
      <c r="D820">
        <v>350</v>
      </c>
      <c r="E820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s="15">
        <f t="shared" si="72"/>
        <v>41128.709027777775</v>
      </c>
      <c r="L820" s="15">
        <f t="shared" si="73"/>
        <v>41120.882881944446</v>
      </c>
      <c r="M820" t="b">
        <v>0</v>
      </c>
      <c r="N820">
        <v>19</v>
      </c>
      <c r="O820" t="b">
        <v>1</v>
      </c>
      <c r="P820" t="s">
        <v>1614</v>
      </c>
      <c r="Q820" s="7">
        <f t="shared" si="74"/>
        <v>155.71428571428572</v>
      </c>
      <c r="R820" s="9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1691</v>
      </c>
      <c r="C821" s="3" t="s">
        <v>1692</v>
      </c>
      <c r="D821">
        <v>400</v>
      </c>
      <c r="E821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s="15">
        <f t="shared" si="72"/>
        <v>41629.197222222225</v>
      </c>
      <c r="L821" s="15">
        <f t="shared" si="73"/>
        <v>41619.998310185183</v>
      </c>
      <c r="M821" t="b">
        <v>0</v>
      </c>
      <c r="N821">
        <v>14</v>
      </c>
      <c r="O821" t="b">
        <v>1</v>
      </c>
      <c r="P821" t="s">
        <v>1614</v>
      </c>
      <c r="Q821" s="7">
        <f t="shared" si="74"/>
        <v>108.74999999999999</v>
      </c>
      <c r="R821" s="9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1693</v>
      </c>
      <c r="C822" s="3" t="s">
        <v>1694</v>
      </c>
      <c r="D822">
        <v>2000</v>
      </c>
      <c r="E822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s="15">
        <f t="shared" si="72"/>
        <v>41799.208333333336</v>
      </c>
      <c r="L822" s="15">
        <f t="shared" si="73"/>
        <v>41768.841921296298</v>
      </c>
      <c r="M822" t="b">
        <v>0</v>
      </c>
      <c r="N822">
        <v>38</v>
      </c>
      <c r="O822" t="b">
        <v>1</v>
      </c>
      <c r="P822" t="s">
        <v>1614</v>
      </c>
      <c r="Q822" s="7">
        <f t="shared" si="74"/>
        <v>134.05000000000001</v>
      </c>
      <c r="R822" s="9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1695</v>
      </c>
      <c r="C823" s="3" t="s">
        <v>1696</v>
      </c>
      <c r="D823">
        <v>17482</v>
      </c>
      <c r="E823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s="15">
        <f t="shared" si="72"/>
        <v>42128.167361111111</v>
      </c>
      <c r="L823" s="15">
        <f t="shared" si="73"/>
        <v>42093.922048611115</v>
      </c>
      <c r="M823" t="b">
        <v>0</v>
      </c>
      <c r="N823">
        <v>78</v>
      </c>
      <c r="O823" t="b">
        <v>1</v>
      </c>
      <c r="P823" t="s">
        <v>1614</v>
      </c>
      <c r="Q823" s="7">
        <f t="shared" si="74"/>
        <v>100</v>
      </c>
      <c r="R823" s="9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1697</v>
      </c>
      <c r="C824" s="3" t="s">
        <v>1698</v>
      </c>
      <c r="D824">
        <v>3000</v>
      </c>
      <c r="E824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s="15">
        <f t="shared" si="72"/>
        <v>41187.947337962964</v>
      </c>
      <c r="L824" s="15">
        <f t="shared" si="73"/>
        <v>41157.947337962964</v>
      </c>
      <c r="M824" t="b">
        <v>0</v>
      </c>
      <c r="N824">
        <v>69</v>
      </c>
      <c r="O824" t="b">
        <v>1</v>
      </c>
      <c r="P824" t="s">
        <v>1614</v>
      </c>
      <c r="Q824" s="7">
        <f t="shared" si="74"/>
        <v>119.16666666666667</v>
      </c>
      <c r="R824" s="9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1699</v>
      </c>
      <c r="C825" s="3" t="s">
        <v>1700</v>
      </c>
      <c r="D825">
        <v>800</v>
      </c>
      <c r="E825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s="15">
        <f t="shared" si="72"/>
        <v>42085.931157407409</v>
      </c>
      <c r="L825" s="15">
        <f t="shared" si="73"/>
        <v>42055.972824074073</v>
      </c>
      <c r="M825" t="b">
        <v>0</v>
      </c>
      <c r="N825">
        <v>33</v>
      </c>
      <c r="O825" t="b">
        <v>1</v>
      </c>
      <c r="P825" t="s">
        <v>1614</v>
      </c>
      <c r="Q825" s="7">
        <f t="shared" si="74"/>
        <v>179.5</v>
      </c>
      <c r="R825" s="9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1701</v>
      </c>
      <c r="C826" s="3" t="s">
        <v>1702</v>
      </c>
      <c r="D826">
        <v>1600</v>
      </c>
      <c r="E826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s="15">
        <f t="shared" si="72"/>
        <v>40286.290972222225</v>
      </c>
      <c r="L826" s="15">
        <f t="shared" si="73"/>
        <v>40250.242106481484</v>
      </c>
      <c r="M826" t="b">
        <v>0</v>
      </c>
      <c r="N826">
        <v>54</v>
      </c>
      <c r="O826" t="b">
        <v>1</v>
      </c>
      <c r="P826" t="s">
        <v>1614</v>
      </c>
      <c r="Q826" s="7">
        <f t="shared" si="74"/>
        <v>134.38124999999999</v>
      </c>
      <c r="R826" s="9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1703</v>
      </c>
      <c r="C827" s="3" t="s">
        <v>1704</v>
      </c>
      <c r="D827">
        <v>12500</v>
      </c>
      <c r="E827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s="15">
        <f t="shared" si="72"/>
        <v>41211.306527777779</v>
      </c>
      <c r="L827" s="15">
        <f t="shared" si="73"/>
        <v>41186.306527777779</v>
      </c>
      <c r="M827" t="b">
        <v>0</v>
      </c>
      <c r="N827">
        <v>99</v>
      </c>
      <c r="O827" t="b">
        <v>1</v>
      </c>
      <c r="P827" t="s">
        <v>1614</v>
      </c>
      <c r="Q827" s="7">
        <f t="shared" si="74"/>
        <v>100.43200000000002</v>
      </c>
      <c r="R827" s="9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1705</v>
      </c>
      <c r="C828" s="3" t="s">
        <v>1706</v>
      </c>
      <c r="D828">
        <v>5500</v>
      </c>
      <c r="E828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s="15">
        <f t="shared" si="72"/>
        <v>40993.996874999997</v>
      </c>
      <c r="L828" s="15">
        <f t="shared" si="73"/>
        <v>40973.038541666669</v>
      </c>
      <c r="M828" t="b">
        <v>0</v>
      </c>
      <c r="N828">
        <v>49</v>
      </c>
      <c r="O828" t="b">
        <v>1</v>
      </c>
      <c r="P828" t="s">
        <v>1614</v>
      </c>
      <c r="Q828" s="7">
        <f t="shared" si="74"/>
        <v>101.45454545454547</v>
      </c>
      <c r="R828" s="9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1707</v>
      </c>
      <c r="C829" s="3" t="s">
        <v>1708</v>
      </c>
      <c r="D829">
        <v>300</v>
      </c>
      <c r="E829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s="15">
        <f t="shared" si="72"/>
        <v>40953.825694444444</v>
      </c>
      <c r="L829" s="15">
        <f t="shared" si="73"/>
        <v>40927.473460648151</v>
      </c>
      <c r="M829" t="b">
        <v>0</v>
      </c>
      <c r="N829">
        <v>11</v>
      </c>
      <c r="O829" t="b">
        <v>1</v>
      </c>
      <c r="P829" t="s">
        <v>1614</v>
      </c>
      <c r="Q829" s="7">
        <f t="shared" si="74"/>
        <v>103.33333333333334</v>
      </c>
      <c r="R829" s="9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1709</v>
      </c>
      <c r="C830" s="3" t="s">
        <v>1710</v>
      </c>
      <c r="D830">
        <v>1300</v>
      </c>
      <c r="E830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s="15">
        <f t="shared" si="72"/>
        <v>41085.683333333334</v>
      </c>
      <c r="L830" s="15">
        <f t="shared" si="73"/>
        <v>41073.050717592589</v>
      </c>
      <c r="M830" t="b">
        <v>0</v>
      </c>
      <c r="N830">
        <v>38</v>
      </c>
      <c r="O830" t="b">
        <v>1</v>
      </c>
      <c r="P830" t="s">
        <v>1614</v>
      </c>
      <c r="Q830" s="7">
        <f t="shared" si="74"/>
        <v>107</v>
      </c>
      <c r="R830" s="9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1711</v>
      </c>
      <c r="C831" s="3" t="s">
        <v>1712</v>
      </c>
      <c r="D831">
        <v>500</v>
      </c>
      <c r="E831">
        <v>520</v>
      </c>
      <c r="F831" t="s">
        <v>16</v>
      </c>
      <c r="G831" t="s">
        <v>24</v>
      </c>
      <c r="H831" t="s">
        <v>25</v>
      </c>
      <c r="I831">
        <v>1468437240</v>
      </c>
      <c r="J831">
        <v>1463253240</v>
      </c>
      <c r="K831" s="15">
        <f t="shared" si="72"/>
        <v>42564.801388888889</v>
      </c>
      <c r="L831" s="15">
        <f t="shared" si="73"/>
        <v>42504.801388888889</v>
      </c>
      <c r="M831" t="b">
        <v>0</v>
      </c>
      <c r="N831">
        <v>16</v>
      </c>
      <c r="O831" t="b">
        <v>1</v>
      </c>
      <c r="P831" t="s">
        <v>1614</v>
      </c>
      <c r="Q831" s="7">
        <f t="shared" si="74"/>
        <v>104</v>
      </c>
      <c r="R831" s="9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1713</v>
      </c>
      <c r="C832" s="3" t="s">
        <v>1714</v>
      </c>
      <c r="D832">
        <v>1800</v>
      </c>
      <c r="E832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s="15">
        <f t="shared" si="72"/>
        <v>41355.484085648146</v>
      </c>
      <c r="L832" s="15">
        <f t="shared" si="73"/>
        <v>41325.525752314818</v>
      </c>
      <c r="M832" t="b">
        <v>0</v>
      </c>
      <c r="N832">
        <v>32</v>
      </c>
      <c r="O832" t="b">
        <v>1</v>
      </c>
      <c r="P832" t="s">
        <v>1614</v>
      </c>
      <c r="Q832" s="7">
        <f t="shared" si="74"/>
        <v>107.83333333333334</v>
      </c>
      <c r="R832" s="9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1715</v>
      </c>
      <c r="C833" s="3" t="s">
        <v>1716</v>
      </c>
      <c r="D833">
        <v>1500</v>
      </c>
      <c r="E833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s="15">
        <f t="shared" si="72"/>
        <v>41026.646921296298</v>
      </c>
      <c r="L833" s="15">
        <f t="shared" si="73"/>
        <v>40996.646921296298</v>
      </c>
      <c r="M833" t="b">
        <v>0</v>
      </c>
      <c r="N833">
        <v>20</v>
      </c>
      <c r="O833" t="b">
        <v>1</v>
      </c>
      <c r="P833" t="s">
        <v>1614</v>
      </c>
      <c r="Q833" s="7">
        <f t="shared" si="74"/>
        <v>233.33333333333334</v>
      </c>
      <c r="R833" s="9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1717</v>
      </c>
      <c r="C834" s="3" t="s">
        <v>1718</v>
      </c>
      <c r="D834">
        <v>15000</v>
      </c>
      <c r="E834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s="15">
        <f t="shared" si="72"/>
        <v>40929.342361111107</v>
      </c>
      <c r="L834" s="15">
        <f t="shared" si="73"/>
        <v>40869.675173611111</v>
      </c>
      <c r="M834" t="b">
        <v>0</v>
      </c>
      <c r="N834">
        <v>154</v>
      </c>
      <c r="O834" t="b">
        <v>1</v>
      </c>
      <c r="P834" t="s">
        <v>1614</v>
      </c>
      <c r="Q834" s="7">
        <f t="shared" si="74"/>
        <v>100.60706666666665</v>
      </c>
      <c r="R834" s="9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1719</v>
      </c>
      <c r="C835" s="3" t="s">
        <v>1720</v>
      </c>
      <c r="D835">
        <v>6000</v>
      </c>
      <c r="E835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s="15">
        <f t="shared" ref="K835:K898" si="78">(I835/86400)+DATE(1970,1,1)</f>
        <v>41748.878182870372</v>
      </c>
      <c r="L835" s="15">
        <f t="shared" ref="L835:L898" si="79">(J835/86400)+DATE(1970,1,1)</f>
        <v>41718.878182870372</v>
      </c>
      <c r="M835" t="b">
        <v>0</v>
      </c>
      <c r="N835">
        <v>41</v>
      </c>
      <c r="O835" t="b">
        <v>1</v>
      </c>
      <c r="P835" t="s">
        <v>1614</v>
      </c>
      <c r="Q835" s="7">
        <f t="shared" ref="Q835:Q898" si="80">(E835/D835)*100</f>
        <v>101.66666666666666</v>
      </c>
      <c r="R835" s="9">
        <f t="shared" ref="R835:R898" si="81">E835/N835</f>
        <v>148.78048780487805</v>
      </c>
      <c r="S835" t="str">
        <f t="shared" ref="S835:S898" si="82">LEFT(P835,FIND("/",P835)-1)</f>
        <v>music</v>
      </c>
      <c r="T835" t="str">
        <f t="shared" ref="T835:T898" si="83">REPLACE(P835,1,FIND("/",P835),"")</f>
        <v>rock</v>
      </c>
    </row>
    <row r="836" spans="1:20" ht="48" x14ac:dyDescent="0.2">
      <c r="A836">
        <v>834</v>
      </c>
      <c r="B836" s="3" t="s">
        <v>1721</v>
      </c>
      <c r="C836" s="3" t="s">
        <v>1722</v>
      </c>
      <c r="D836">
        <v>5500</v>
      </c>
      <c r="E836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s="15">
        <f t="shared" si="78"/>
        <v>41456.165972222225</v>
      </c>
      <c r="L836" s="15">
        <f t="shared" si="79"/>
        <v>41422.822824074072</v>
      </c>
      <c r="M836" t="b">
        <v>0</v>
      </c>
      <c r="N836">
        <v>75</v>
      </c>
      <c r="O836" t="b">
        <v>1</v>
      </c>
      <c r="P836" t="s">
        <v>1614</v>
      </c>
      <c r="Q836" s="7">
        <f t="shared" si="80"/>
        <v>131.0181818181818</v>
      </c>
      <c r="R836" s="9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1723</v>
      </c>
      <c r="C837" s="3" t="s">
        <v>1724</v>
      </c>
      <c r="D837">
        <v>2000</v>
      </c>
      <c r="E837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s="15">
        <f t="shared" si="78"/>
        <v>41048.125</v>
      </c>
      <c r="L837" s="15">
        <f t="shared" si="79"/>
        <v>41005.45784722222</v>
      </c>
      <c r="M837" t="b">
        <v>0</v>
      </c>
      <c r="N837">
        <v>40</v>
      </c>
      <c r="O837" t="b">
        <v>1</v>
      </c>
      <c r="P837" t="s">
        <v>1614</v>
      </c>
      <c r="Q837" s="7">
        <f t="shared" si="80"/>
        <v>117.25000000000001</v>
      </c>
      <c r="R837" s="9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1725</v>
      </c>
      <c r="C838" s="3" t="s">
        <v>1726</v>
      </c>
      <c r="D838">
        <v>5000</v>
      </c>
      <c r="E838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s="15">
        <f t="shared" si="78"/>
        <v>41554.056921296295</v>
      </c>
      <c r="L838" s="15">
        <f t="shared" si="79"/>
        <v>41524.056921296295</v>
      </c>
      <c r="M838" t="b">
        <v>0</v>
      </c>
      <c r="N838">
        <v>46</v>
      </c>
      <c r="O838" t="b">
        <v>1</v>
      </c>
      <c r="P838" t="s">
        <v>1614</v>
      </c>
      <c r="Q838" s="7">
        <f t="shared" si="80"/>
        <v>100.93039999999999</v>
      </c>
      <c r="R838" s="9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1727</v>
      </c>
      <c r="C839" s="3" t="s">
        <v>1728</v>
      </c>
      <c r="D839">
        <v>2500</v>
      </c>
      <c r="E839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s="15">
        <f t="shared" si="78"/>
        <v>41760.998402777775</v>
      </c>
      <c r="L839" s="15">
        <f t="shared" si="79"/>
        <v>41730.998402777775</v>
      </c>
      <c r="M839" t="b">
        <v>0</v>
      </c>
      <c r="N839">
        <v>62</v>
      </c>
      <c r="O839" t="b">
        <v>1</v>
      </c>
      <c r="P839" t="s">
        <v>1614</v>
      </c>
      <c r="Q839" s="7">
        <f t="shared" si="80"/>
        <v>121.8</v>
      </c>
      <c r="R839" s="9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1729</v>
      </c>
      <c r="C840" s="3" t="s">
        <v>1730</v>
      </c>
      <c r="D840">
        <v>2000</v>
      </c>
      <c r="E840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s="15">
        <f t="shared" si="78"/>
        <v>40925.897974537038</v>
      </c>
      <c r="L840" s="15">
        <f t="shared" si="79"/>
        <v>40895.897974537038</v>
      </c>
      <c r="M840" t="b">
        <v>0</v>
      </c>
      <c r="N840">
        <v>61</v>
      </c>
      <c r="O840" t="b">
        <v>1</v>
      </c>
      <c r="P840" t="s">
        <v>1614</v>
      </c>
      <c r="Q840" s="7">
        <f t="shared" si="80"/>
        <v>145.4</v>
      </c>
      <c r="R840" s="9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1731</v>
      </c>
      <c r="C841" s="3" t="s">
        <v>1732</v>
      </c>
      <c r="D841">
        <v>5000</v>
      </c>
      <c r="E841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s="15">
        <f t="shared" si="78"/>
        <v>41174.763379629629</v>
      </c>
      <c r="L841" s="15">
        <f t="shared" si="79"/>
        <v>41144.763379629629</v>
      </c>
      <c r="M841" t="b">
        <v>0</v>
      </c>
      <c r="N841">
        <v>96</v>
      </c>
      <c r="O841" t="b">
        <v>1</v>
      </c>
      <c r="P841" t="s">
        <v>1614</v>
      </c>
      <c r="Q841" s="7">
        <f t="shared" si="80"/>
        <v>116.61660000000001</v>
      </c>
      <c r="R841" s="9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1733</v>
      </c>
      <c r="C842" s="3" t="s">
        <v>1734</v>
      </c>
      <c r="D842">
        <v>10000</v>
      </c>
      <c r="E842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s="15">
        <f t="shared" si="78"/>
        <v>42637.226701388892</v>
      </c>
      <c r="L842" s="15">
        <f t="shared" si="79"/>
        <v>42607.226701388892</v>
      </c>
      <c r="M842" t="b">
        <v>0</v>
      </c>
      <c r="N842">
        <v>190</v>
      </c>
      <c r="O842" t="b">
        <v>1</v>
      </c>
      <c r="P842" t="s">
        <v>1735</v>
      </c>
      <c r="Q842" s="7">
        <f t="shared" si="80"/>
        <v>120.4166</v>
      </c>
      <c r="R842" s="9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1736</v>
      </c>
      <c r="C843" s="3" t="s">
        <v>1737</v>
      </c>
      <c r="D843">
        <v>5000</v>
      </c>
      <c r="E843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s="15">
        <f t="shared" si="78"/>
        <v>41953.880358796298</v>
      </c>
      <c r="L843" s="15">
        <f t="shared" si="79"/>
        <v>41923.838692129633</v>
      </c>
      <c r="M843" t="b">
        <v>1</v>
      </c>
      <c r="N843">
        <v>94</v>
      </c>
      <c r="O843" t="b">
        <v>1</v>
      </c>
      <c r="P843" t="s">
        <v>1735</v>
      </c>
      <c r="Q843" s="7">
        <f t="shared" si="80"/>
        <v>101.32000000000001</v>
      </c>
      <c r="R843" s="9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1738</v>
      </c>
      <c r="C844" s="3" t="s">
        <v>1739</v>
      </c>
      <c r="D844">
        <v>2500</v>
      </c>
      <c r="E844">
        <v>2608</v>
      </c>
      <c r="F844" t="s">
        <v>16</v>
      </c>
      <c r="G844" t="s">
        <v>159</v>
      </c>
      <c r="H844" t="s">
        <v>160</v>
      </c>
      <c r="I844">
        <v>1381723140</v>
      </c>
      <c r="J844">
        <v>1378735983</v>
      </c>
      <c r="K844" s="15">
        <f t="shared" si="78"/>
        <v>41561.165972222225</v>
      </c>
      <c r="L844" s="15">
        <f t="shared" si="79"/>
        <v>41526.59239583333</v>
      </c>
      <c r="M844" t="b">
        <v>1</v>
      </c>
      <c r="N844">
        <v>39</v>
      </c>
      <c r="O844" t="b">
        <v>1</v>
      </c>
      <c r="P844" t="s">
        <v>1735</v>
      </c>
      <c r="Q844" s="7">
        <f t="shared" si="80"/>
        <v>104.32</v>
      </c>
      <c r="R844" s="9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1740</v>
      </c>
      <c r="C845" s="3" t="s">
        <v>1741</v>
      </c>
      <c r="D845">
        <v>3000</v>
      </c>
      <c r="E845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s="15">
        <f t="shared" si="78"/>
        <v>42712.333333333328</v>
      </c>
      <c r="L845" s="15">
        <f t="shared" si="79"/>
        <v>42695.257870370369</v>
      </c>
      <c r="M845" t="b">
        <v>0</v>
      </c>
      <c r="N845">
        <v>127</v>
      </c>
      <c r="O845" t="b">
        <v>1</v>
      </c>
      <c r="P845" t="s">
        <v>1735</v>
      </c>
      <c r="Q845" s="7">
        <f t="shared" si="80"/>
        <v>267.13333333333333</v>
      </c>
      <c r="R845" s="9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1742</v>
      </c>
      <c r="C846" s="3" t="s">
        <v>1743</v>
      </c>
      <c r="D846">
        <v>3000</v>
      </c>
      <c r="E846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s="15">
        <f t="shared" si="78"/>
        <v>41944.207638888889</v>
      </c>
      <c r="L846" s="15">
        <f t="shared" si="79"/>
        <v>41905.684629629628</v>
      </c>
      <c r="M846" t="b">
        <v>1</v>
      </c>
      <c r="N846">
        <v>159</v>
      </c>
      <c r="O846" t="b">
        <v>1</v>
      </c>
      <c r="P846" t="s">
        <v>1735</v>
      </c>
      <c r="Q846" s="7">
        <f t="shared" si="80"/>
        <v>194.13333333333333</v>
      </c>
      <c r="R846" s="9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1744</v>
      </c>
      <c r="C847" s="3" t="s">
        <v>1745</v>
      </c>
      <c r="D847">
        <v>5000</v>
      </c>
      <c r="E847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s="15">
        <f t="shared" si="78"/>
        <v>42618.165972222225</v>
      </c>
      <c r="L847" s="15">
        <f t="shared" si="79"/>
        <v>42578.205972222218</v>
      </c>
      <c r="M847" t="b">
        <v>0</v>
      </c>
      <c r="N847">
        <v>177</v>
      </c>
      <c r="O847" t="b">
        <v>1</v>
      </c>
      <c r="P847" t="s">
        <v>1735</v>
      </c>
      <c r="Q847" s="7">
        <f t="shared" si="80"/>
        <v>120.3802</v>
      </c>
      <c r="R847" s="9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1746</v>
      </c>
      <c r="C848" s="3" t="s">
        <v>1747</v>
      </c>
      <c r="D848">
        <v>1100</v>
      </c>
      <c r="E848">
        <v>1342.01</v>
      </c>
      <c r="F848" t="s">
        <v>16</v>
      </c>
      <c r="G848" t="s">
        <v>24</v>
      </c>
      <c r="H848" t="s">
        <v>25</v>
      </c>
      <c r="I848">
        <v>1394460000</v>
      </c>
      <c r="J848">
        <v>1393233855</v>
      </c>
      <c r="K848" s="15">
        <f t="shared" si="78"/>
        <v>41708.583333333336</v>
      </c>
      <c r="L848" s="15">
        <f t="shared" si="79"/>
        <v>41694.391840277778</v>
      </c>
      <c r="M848" t="b">
        <v>0</v>
      </c>
      <c r="N848">
        <v>47</v>
      </c>
      <c r="O848" t="b">
        <v>1</v>
      </c>
      <c r="P848" t="s">
        <v>1735</v>
      </c>
      <c r="Q848" s="7">
        <f t="shared" si="80"/>
        <v>122.00090909090908</v>
      </c>
      <c r="R848" s="9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1748</v>
      </c>
      <c r="C849" s="3" t="s">
        <v>1749</v>
      </c>
      <c r="D849">
        <v>10</v>
      </c>
      <c r="E849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s="15">
        <f t="shared" si="78"/>
        <v>42195.798333333332</v>
      </c>
      <c r="L849" s="15">
        <f t="shared" si="79"/>
        <v>42165.798333333332</v>
      </c>
      <c r="M849" t="b">
        <v>0</v>
      </c>
      <c r="N849">
        <v>1</v>
      </c>
      <c r="O849" t="b">
        <v>1</v>
      </c>
      <c r="P849" t="s">
        <v>1735</v>
      </c>
      <c r="Q849" s="7">
        <f t="shared" si="80"/>
        <v>100</v>
      </c>
      <c r="R849" s="9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1750</v>
      </c>
      <c r="C850" s="3" t="s">
        <v>1751</v>
      </c>
      <c r="D850">
        <v>300</v>
      </c>
      <c r="E850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s="15">
        <f t="shared" si="78"/>
        <v>42108.792048611111</v>
      </c>
      <c r="L850" s="15">
        <f t="shared" si="79"/>
        <v>42078.792048611111</v>
      </c>
      <c r="M850" t="b">
        <v>0</v>
      </c>
      <c r="N850">
        <v>16</v>
      </c>
      <c r="O850" t="b">
        <v>1</v>
      </c>
      <c r="P850" t="s">
        <v>1735</v>
      </c>
      <c r="Q850" s="7">
        <f t="shared" si="80"/>
        <v>100</v>
      </c>
      <c r="R850" s="9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1752</v>
      </c>
      <c r="C851" s="3" t="s">
        <v>1753</v>
      </c>
      <c r="D851">
        <v>4000</v>
      </c>
      <c r="E851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s="15">
        <f t="shared" si="78"/>
        <v>42079.107222222221</v>
      </c>
      <c r="L851" s="15">
        <f t="shared" si="79"/>
        <v>42051.148888888885</v>
      </c>
      <c r="M851" t="b">
        <v>0</v>
      </c>
      <c r="N851">
        <v>115</v>
      </c>
      <c r="O851" t="b">
        <v>1</v>
      </c>
      <c r="P851" t="s">
        <v>1735</v>
      </c>
      <c r="Q851" s="7">
        <f t="shared" si="80"/>
        <v>119.9</v>
      </c>
      <c r="R851" s="9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1754</v>
      </c>
      <c r="C852" s="3" t="s">
        <v>1755</v>
      </c>
      <c r="D852">
        <v>4000</v>
      </c>
      <c r="E852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s="15">
        <f t="shared" si="78"/>
        <v>42485.207638888889</v>
      </c>
      <c r="L852" s="15">
        <f t="shared" si="79"/>
        <v>42452.827743055561</v>
      </c>
      <c r="M852" t="b">
        <v>0</v>
      </c>
      <c r="N852">
        <v>133</v>
      </c>
      <c r="O852" t="b">
        <v>1</v>
      </c>
      <c r="P852" t="s">
        <v>1735</v>
      </c>
      <c r="Q852" s="7">
        <f t="shared" si="80"/>
        <v>155.17499999999998</v>
      </c>
      <c r="R852" s="9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1756</v>
      </c>
      <c r="C853" s="3" t="s">
        <v>1757</v>
      </c>
      <c r="D853">
        <v>2000</v>
      </c>
      <c r="E853">
        <v>2609</v>
      </c>
      <c r="F853" t="s">
        <v>16</v>
      </c>
      <c r="G853" t="s">
        <v>179</v>
      </c>
      <c r="H853" t="s">
        <v>55</v>
      </c>
      <c r="I853">
        <v>1469994300</v>
      </c>
      <c r="J853">
        <v>1464815253</v>
      </c>
      <c r="K853" s="15">
        <f t="shared" si="78"/>
        <v>42582.822916666672</v>
      </c>
      <c r="L853" s="15">
        <f t="shared" si="79"/>
        <v>42522.880243055552</v>
      </c>
      <c r="M853" t="b">
        <v>0</v>
      </c>
      <c r="N853">
        <v>70</v>
      </c>
      <c r="O853" t="b">
        <v>1</v>
      </c>
      <c r="P853" t="s">
        <v>1735</v>
      </c>
      <c r="Q853" s="7">
        <f t="shared" si="80"/>
        <v>130.44999999999999</v>
      </c>
      <c r="R853" s="9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1758</v>
      </c>
      <c r="C854" s="3" t="s">
        <v>1759</v>
      </c>
      <c r="D854">
        <v>3500</v>
      </c>
      <c r="E854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s="15">
        <f t="shared" si="78"/>
        <v>42667.875</v>
      </c>
      <c r="L854" s="15">
        <f t="shared" si="79"/>
        <v>42656.805497685185</v>
      </c>
      <c r="M854" t="b">
        <v>0</v>
      </c>
      <c r="N854">
        <v>62</v>
      </c>
      <c r="O854" t="b">
        <v>1</v>
      </c>
      <c r="P854" t="s">
        <v>1735</v>
      </c>
      <c r="Q854" s="7">
        <f t="shared" si="80"/>
        <v>104.97142857142859</v>
      </c>
      <c r="R854" s="9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1760</v>
      </c>
      <c r="C855" s="3" t="s">
        <v>1761</v>
      </c>
      <c r="D855">
        <v>300</v>
      </c>
      <c r="E855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s="15">
        <f t="shared" si="78"/>
        <v>42051.832280092596</v>
      </c>
      <c r="L855" s="15">
        <f t="shared" si="79"/>
        <v>42021.832280092596</v>
      </c>
      <c r="M855" t="b">
        <v>0</v>
      </c>
      <c r="N855">
        <v>10</v>
      </c>
      <c r="O855" t="b">
        <v>1</v>
      </c>
      <c r="P855" t="s">
        <v>1735</v>
      </c>
      <c r="Q855" s="7">
        <f t="shared" si="80"/>
        <v>100</v>
      </c>
      <c r="R855" s="9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1762</v>
      </c>
      <c r="C856" s="3" t="s">
        <v>1763</v>
      </c>
      <c r="D856">
        <v>27800</v>
      </c>
      <c r="E856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s="15">
        <f t="shared" si="78"/>
        <v>42732.212337962963</v>
      </c>
      <c r="L856" s="15">
        <f t="shared" si="79"/>
        <v>42702.212337962963</v>
      </c>
      <c r="M856" t="b">
        <v>0</v>
      </c>
      <c r="N856">
        <v>499</v>
      </c>
      <c r="O856" t="b">
        <v>1</v>
      </c>
      <c r="P856" t="s">
        <v>1735</v>
      </c>
      <c r="Q856" s="7">
        <f t="shared" si="80"/>
        <v>118.2205035971223</v>
      </c>
      <c r="R856" s="9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1764</v>
      </c>
      <c r="C857" s="3" t="s">
        <v>1765</v>
      </c>
      <c r="D857">
        <v>1450</v>
      </c>
      <c r="E857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s="15">
        <f t="shared" si="78"/>
        <v>42575.125196759254</v>
      </c>
      <c r="L857" s="15">
        <f t="shared" si="79"/>
        <v>42545.125196759254</v>
      </c>
      <c r="M857" t="b">
        <v>0</v>
      </c>
      <c r="N857">
        <v>47</v>
      </c>
      <c r="O857" t="b">
        <v>1</v>
      </c>
      <c r="P857" t="s">
        <v>1735</v>
      </c>
      <c r="Q857" s="7">
        <f t="shared" si="80"/>
        <v>103.44827586206897</v>
      </c>
      <c r="R857" s="9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1766</v>
      </c>
      <c r="C858" s="3" t="s">
        <v>1767</v>
      </c>
      <c r="D858">
        <v>250</v>
      </c>
      <c r="E858">
        <v>545</v>
      </c>
      <c r="F858" t="s">
        <v>16</v>
      </c>
      <c r="G858" t="s">
        <v>502</v>
      </c>
      <c r="H858" t="s">
        <v>55</v>
      </c>
      <c r="I858">
        <v>1477422000</v>
      </c>
      <c r="J858">
        <v>1472282956</v>
      </c>
      <c r="K858" s="15">
        <f t="shared" si="78"/>
        <v>42668.791666666672</v>
      </c>
      <c r="L858" s="15">
        <f t="shared" si="79"/>
        <v>42609.311990740738</v>
      </c>
      <c r="M858" t="b">
        <v>0</v>
      </c>
      <c r="N858">
        <v>28</v>
      </c>
      <c r="O858" t="b">
        <v>1</v>
      </c>
      <c r="P858" t="s">
        <v>1735</v>
      </c>
      <c r="Q858" s="7">
        <f t="shared" si="80"/>
        <v>218.00000000000003</v>
      </c>
      <c r="R858" s="9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1768</v>
      </c>
      <c r="C859" s="3" t="s">
        <v>1769</v>
      </c>
      <c r="D859">
        <v>1200</v>
      </c>
      <c r="E859">
        <v>1200</v>
      </c>
      <c r="F859" t="s">
        <v>16</v>
      </c>
      <c r="G859" t="s">
        <v>54</v>
      </c>
      <c r="H859" t="s">
        <v>55</v>
      </c>
      <c r="I859">
        <v>1448463431</v>
      </c>
      <c r="J859">
        <v>1444831031</v>
      </c>
      <c r="K859" s="15">
        <f t="shared" si="78"/>
        <v>42333.623043981483</v>
      </c>
      <c r="L859" s="15">
        <f t="shared" si="79"/>
        <v>42291.581377314811</v>
      </c>
      <c r="M859" t="b">
        <v>0</v>
      </c>
      <c r="N859">
        <v>24</v>
      </c>
      <c r="O859" t="b">
        <v>1</v>
      </c>
      <c r="P859" t="s">
        <v>1735</v>
      </c>
      <c r="Q859" s="7">
        <f t="shared" si="80"/>
        <v>100</v>
      </c>
      <c r="R859" s="9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1770</v>
      </c>
      <c r="C860" s="3" t="s">
        <v>1771</v>
      </c>
      <c r="D860">
        <v>1200</v>
      </c>
      <c r="E860">
        <v>1728.07</v>
      </c>
      <c r="F860" t="s">
        <v>16</v>
      </c>
      <c r="G860" t="s">
        <v>24</v>
      </c>
      <c r="H860" t="s">
        <v>25</v>
      </c>
      <c r="I860">
        <v>1429138740</v>
      </c>
      <c r="J860">
        <v>1426528418</v>
      </c>
      <c r="K860" s="15">
        <f t="shared" si="78"/>
        <v>42109.957638888889</v>
      </c>
      <c r="L860" s="15">
        <f t="shared" si="79"/>
        <v>42079.745578703703</v>
      </c>
      <c r="M860" t="b">
        <v>0</v>
      </c>
      <c r="N860">
        <v>76</v>
      </c>
      <c r="O860" t="b">
        <v>1</v>
      </c>
      <c r="P860" t="s">
        <v>1735</v>
      </c>
      <c r="Q860" s="7">
        <f t="shared" si="80"/>
        <v>144.00583333333333</v>
      </c>
      <c r="R860" s="9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1772</v>
      </c>
      <c r="C861" s="3" t="s">
        <v>1773</v>
      </c>
      <c r="D861">
        <v>4000</v>
      </c>
      <c r="E861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s="15">
        <f t="shared" si="78"/>
        <v>42159</v>
      </c>
      <c r="L861" s="15">
        <f t="shared" si="79"/>
        <v>42128.820231481484</v>
      </c>
      <c r="M861" t="b">
        <v>0</v>
      </c>
      <c r="N861">
        <v>98</v>
      </c>
      <c r="O861" t="b">
        <v>1</v>
      </c>
      <c r="P861" t="s">
        <v>1735</v>
      </c>
      <c r="Q861" s="7">
        <f t="shared" si="80"/>
        <v>104.67500000000001</v>
      </c>
      <c r="R861" s="9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1774</v>
      </c>
      <c r="C862" s="3" t="s">
        <v>1775</v>
      </c>
      <c r="D862">
        <v>14000</v>
      </c>
      <c r="E862">
        <v>2540</v>
      </c>
      <c r="F862" t="s">
        <v>357</v>
      </c>
      <c r="G862" t="s">
        <v>17</v>
      </c>
      <c r="H862" t="s">
        <v>18</v>
      </c>
      <c r="I862">
        <v>1385123713</v>
      </c>
      <c r="J862">
        <v>1382528113</v>
      </c>
      <c r="K862" s="15">
        <f t="shared" si="78"/>
        <v>41600.524456018517</v>
      </c>
      <c r="L862" s="15">
        <f t="shared" si="79"/>
        <v>41570.482789351852</v>
      </c>
      <c r="M862" t="b">
        <v>0</v>
      </c>
      <c r="N862">
        <v>48</v>
      </c>
      <c r="O862" t="b">
        <v>0</v>
      </c>
      <c r="P862" t="s">
        <v>1776</v>
      </c>
      <c r="Q862" s="7">
        <f t="shared" si="80"/>
        <v>18.142857142857142</v>
      </c>
      <c r="R862" s="9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1777</v>
      </c>
      <c r="C863" s="3" t="s">
        <v>1778</v>
      </c>
      <c r="D863">
        <v>4500</v>
      </c>
      <c r="E863">
        <v>101</v>
      </c>
      <c r="F863" t="s">
        <v>357</v>
      </c>
      <c r="G863" t="s">
        <v>17</v>
      </c>
      <c r="H863" t="s">
        <v>18</v>
      </c>
      <c r="I863">
        <v>1474067404</v>
      </c>
      <c r="J863">
        <v>1471475404</v>
      </c>
      <c r="K863" s="15">
        <f t="shared" si="78"/>
        <v>42629.965324074074</v>
      </c>
      <c r="L863" s="15">
        <f t="shared" si="79"/>
        <v>42599.965324074074</v>
      </c>
      <c r="M863" t="b">
        <v>0</v>
      </c>
      <c r="N863">
        <v>2</v>
      </c>
      <c r="O863" t="b">
        <v>0</v>
      </c>
      <c r="P863" t="s">
        <v>1776</v>
      </c>
      <c r="Q863" s="7">
        <f t="shared" si="80"/>
        <v>2.2444444444444445</v>
      </c>
      <c r="R863" s="9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1779</v>
      </c>
      <c r="C864" s="3" t="s">
        <v>1780</v>
      </c>
      <c r="D864">
        <v>50000</v>
      </c>
      <c r="E864">
        <v>170</v>
      </c>
      <c r="F864" t="s">
        <v>357</v>
      </c>
      <c r="G864" t="s">
        <v>24</v>
      </c>
      <c r="H864" t="s">
        <v>25</v>
      </c>
      <c r="I864">
        <v>1384179548</v>
      </c>
      <c r="J864">
        <v>1381583948</v>
      </c>
      <c r="K864" s="15">
        <f t="shared" si="78"/>
        <v>41589.596620370372</v>
      </c>
      <c r="L864" s="15">
        <f t="shared" si="79"/>
        <v>41559.5549537037</v>
      </c>
      <c r="M864" t="b">
        <v>0</v>
      </c>
      <c r="N864">
        <v>4</v>
      </c>
      <c r="O864" t="b">
        <v>0</v>
      </c>
      <c r="P864" t="s">
        <v>1776</v>
      </c>
      <c r="Q864" s="7">
        <f t="shared" si="80"/>
        <v>0.33999999999999997</v>
      </c>
      <c r="R864" s="9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1781</v>
      </c>
      <c r="C865" s="3" t="s">
        <v>1782</v>
      </c>
      <c r="D865">
        <v>2000</v>
      </c>
      <c r="E865">
        <v>90</v>
      </c>
      <c r="F865" t="s">
        <v>357</v>
      </c>
      <c r="G865" t="s">
        <v>17</v>
      </c>
      <c r="H865" t="s">
        <v>18</v>
      </c>
      <c r="I865">
        <v>1329014966</v>
      </c>
      <c r="J865">
        <v>1326422966</v>
      </c>
      <c r="K865" s="15">
        <f t="shared" si="78"/>
        <v>40951.117662037039</v>
      </c>
      <c r="L865" s="15">
        <f t="shared" si="79"/>
        <v>40921.117662037039</v>
      </c>
      <c r="M865" t="b">
        <v>0</v>
      </c>
      <c r="N865">
        <v>5</v>
      </c>
      <c r="O865" t="b">
        <v>0</v>
      </c>
      <c r="P865" t="s">
        <v>1776</v>
      </c>
      <c r="Q865" s="7">
        <f t="shared" si="80"/>
        <v>4.5</v>
      </c>
      <c r="R865" s="9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1783</v>
      </c>
      <c r="C866" s="3" t="s">
        <v>1784</v>
      </c>
      <c r="D866">
        <v>6500</v>
      </c>
      <c r="E866">
        <v>2700</v>
      </c>
      <c r="F866" t="s">
        <v>357</v>
      </c>
      <c r="G866" t="s">
        <v>17</v>
      </c>
      <c r="H866" t="s">
        <v>18</v>
      </c>
      <c r="I866">
        <v>1381917540</v>
      </c>
      <c r="J866">
        <v>1379990038</v>
      </c>
      <c r="K866" s="15">
        <f t="shared" si="78"/>
        <v>41563.415972222225</v>
      </c>
      <c r="L866" s="15">
        <f t="shared" si="79"/>
        <v>41541.106921296298</v>
      </c>
      <c r="M866" t="b">
        <v>0</v>
      </c>
      <c r="N866">
        <v>79</v>
      </c>
      <c r="O866" t="b">
        <v>0</v>
      </c>
      <c r="P866" t="s">
        <v>1776</v>
      </c>
      <c r="Q866" s="7">
        <f t="shared" si="80"/>
        <v>41.53846153846154</v>
      </c>
      <c r="R866" s="9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1785</v>
      </c>
      <c r="C867" s="3" t="s">
        <v>1786</v>
      </c>
      <c r="D867">
        <v>2200</v>
      </c>
      <c r="E867">
        <v>45</v>
      </c>
      <c r="F867" t="s">
        <v>357</v>
      </c>
      <c r="G867" t="s">
        <v>17</v>
      </c>
      <c r="H867" t="s">
        <v>18</v>
      </c>
      <c r="I867">
        <v>1358361197</v>
      </c>
      <c r="J867">
        <v>1353177197</v>
      </c>
      <c r="K867" s="15">
        <f t="shared" si="78"/>
        <v>41290.773113425923</v>
      </c>
      <c r="L867" s="15">
        <f t="shared" si="79"/>
        <v>41230.773113425923</v>
      </c>
      <c r="M867" t="b">
        <v>0</v>
      </c>
      <c r="N867">
        <v>2</v>
      </c>
      <c r="O867" t="b">
        <v>0</v>
      </c>
      <c r="P867" t="s">
        <v>1776</v>
      </c>
      <c r="Q867" s="7">
        <f t="shared" si="80"/>
        <v>2.0454545454545454</v>
      </c>
      <c r="R867" s="9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1787</v>
      </c>
      <c r="C868" s="3" t="s">
        <v>1788</v>
      </c>
      <c r="D868">
        <v>3500</v>
      </c>
      <c r="E868">
        <v>640</v>
      </c>
      <c r="F868" t="s">
        <v>357</v>
      </c>
      <c r="G868" t="s">
        <v>17</v>
      </c>
      <c r="H868" t="s">
        <v>18</v>
      </c>
      <c r="I868">
        <v>1425136200</v>
      </c>
      <c r="J868">
        <v>1421853518</v>
      </c>
      <c r="K868" s="15">
        <f t="shared" si="78"/>
        <v>42063.631944444445</v>
      </c>
      <c r="L868" s="15">
        <f t="shared" si="79"/>
        <v>42025.637939814813</v>
      </c>
      <c r="M868" t="b">
        <v>0</v>
      </c>
      <c r="N868">
        <v>11</v>
      </c>
      <c r="O868" t="b">
        <v>0</v>
      </c>
      <c r="P868" t="s">
        <v>1776</v>
      </c>
      <c r="Q868" s="7">
        <f t="shared" si="80"/>
        <v>18.285714285714285</v>
      </c>
      <c r="R868" s="9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1789</v>
      </c>
      <c r="C869" s="3" t="s">
        <v>1790</v>
      </c>
      <c r="D869">
        <v>5000</v>
      </c>
      <c r="E869">
        <v>1201</v>
      </c>
      <c r="F869" t="s">
        <v>357</v>
      </c>
      <c r="G869" t="s">
        <v>17</v>
      </c>
      <c r="H869" t="s">
        <v>18</v>
      </c>
      <c r="I869">
        <v>1259643540</v>
      </c>
      <c r="J869">
        <v>1254450706</v>
      </c>
      <c r="K869" s="15">
        <f t="shared" si="78"/>
        <v>40148.207638888889</v>
      </c>
      <c r="L869" s="15">
        <f t="shared" si="79"/>
        <v>40088.105393518519</v>
      </c>
      <c r="M869" t="b">
        <v>0</v>
      </c>
      <c r="N869">
        <v>11</v>
      </c>
      <c r="O869" t="b">
        <v>0</v>
      </c>
      <c r="P869" t="s">
        <v>1776</v>
      </c>
      <c r="Q869" s="7">
        <f t="shared" si="80"/>
        <v>24.02</v>
      </c>
      <c r="R869" s="9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1791</v>
      </c>
      <c r="C870" s="3" t="s">
        <v>1792</v>
      </c>
      <c r="D870">
        <v>45000</v>
      </c>
      <c r="E870">
        <v>50</v>
      </c>
      <c r="F870" t="s">
        <v>357</v>
      </c>
      <c r="G870" t="s">
        <v>17</v>
      </c>
      <c r="H870" t="s">
        <v>18</v>
      </c>
      <c r="I870">
        <v>1389055198</v>
      </c>
      <c r="J870">
        <v>1386463198</v>
      </c>
      <c r="K870" s="15">
        <f t="shared" si="78"/>
        <v>41646.027754629627</v>
      </c>
      <c r="L870" s="15">
        <f t="shared" si="79"/>
        <v>41616.027754629627</v>
      </c>
      <c r="M870" t="b">
        <v>0</v>
      </c>
      <c r="N870">
        <v>1</v>
      </c>
      <c r="O870" t="b">
        <v>0</v>
      </c>
      <c r="P870" t="s">
        <v>1776</v>
      </c>
      <c r="Q870" s="7">
        <f t="shared" si="80"/>
        <v>0.1111111111111111</v>
      </c>
      <c r="R870" s="9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1793</v>
      </c>
      <c r="C871" s="3" t="s">
        <v>1794</v>
      </c>
      <c r="D871">
        <v>8800</v>
      </c>
      <c r="E871">
        <v>1040</v>
      </c>
      <c r="F871" t="s">
        <v>357</v>
      </c>
      <c r="G871" t="s">
        <v>17</v>
      </c>
      <c r="H871" t="s">
        <v>18</v>
      </c>
      <c r="I871">
        <v>1365448657</v>
      </c>
      <c r="J871">
        <v>1362860257</v>
      </c>
      <c r="K871" s="15">
        <f t="shared" si="78"/>
        <v>41372.803900462961</v>
      </c>
      <c r="L871" s="15">
        <f t="shared" si="79"/>
        <v>41342.845567129625</v>
      </c>
      <c r="M871" t="b">
        <v>0</v>
      </c>
      <c r="N871">
        <v>3</v>
      </c>
      <c r="O871" t="b">
        <v>0</v>
      </c>
      <c r="P871" t="s">
        <v>1776</v>
      </c>
      <c r="Q871" s="7">
        <f t="shared" si="80"/>
        <v>11.818181818181818</v>
      </c>
      <c r="R871" s="9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1795</v>
      </c>
      <c r="C872" s="3" t="s">
        <v>1796</v>
      </c>
      <c r="D872">
        <v>20000</v>
      </c>
      <c r="E872">
        <v>62</v>
      </c>
      <c r="F872" t="s">
        <v>357</v>
      </c>
      <c r="G872" t="s">
        <v>24</v>
      </c>
      <c r="H872" t="s">
        <v>25</v>
      </c>
      <c r="I872">
        <v>1377995523</v>
      </c>
      <c r="J872">
        <v>1375403523</v>
      </c>
      <c r="K872" s="15">
        <f t="shared" si="78"/>
        <v>41518.022256944445</v>
      </c>
      <c r="L872" s="15">
        <f t="shared" si="79"/>
        <v>41488.022256944445</v>
      </c>
      <c r="M872" t="b">
        <v>0</v>
      </c>
      <c r="N872">
        <v>5</v>
      </c>
      <c r="O872" t="b">
        <v>0</v>
      </c>
      <c r="P872" t="s">
        <v>1776</v>
      </c>
      <c r="Q872" s="7">
        <f t="shared" si="80"/>
        <v>0.31</v>
      </c>
      <c r="R872" s="9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1797</v>
      </c>
      <c r="C873" s="3" t="s">
        <v>1798</v>
      </c>
      <c r="D873">
        <v>6000</v>
      </c>
      <c r="E873">
        <v>325</v>
      </c>
      <c r="F873" t="s">
        <v>357</v>
      </c>
      <c r="G873" t="s">
        <v>17</v>
      </c>
      <c r="H873" t="s">
        <v>18</v>
      </c>
      <c r="I873">
        <v>1385735295</v>
      </c>
      <c r="J873">
        <v>1383139695</v>
      </c>
      <c r="K873" s="15">
        <f t="shared" si="78"/>
        <v>41607.602951388893</v>
      </c>
      <c r="L873" s="15">
        <f t="shared" si="79"/>
        <v>41577.561284722222</v>
      </c>
      <c r="M873" t="b">
        <v>0</v>
      </c>
      <c r="N873">
        <v>12</v>
      </c>
      <c r="O873" t="b">
        <v>0</v>
      </c>
      <c r="P873" t="s">
        <v>1776</v>
      </c>
      <c r="Q873" s="7">
        <f t="shared" si="80"/>
        <v>5.416666666666667</v>
      </c>
      <c r="R873" s="9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1799</v>
      </c>
      <c r="C874" s="3" t="s">
        <v>1800</v>
      </c>
      <c r="D874">
        <v>8000</v>
      </c>
      <c r="E874">
        <v>65</v>
      </c>
      <c r="F874" t="s">
        <v>357</v>
      </c>
      <c r="G874" t="s">
        <v>17</v>
      </c>
      <c r="H874" t="s">
        <v>18</v>
      </c>
      <c r="I874">
        <v>1299786527</v>
      </c>
      <c r="J874">
        <v>1295898527</v>
      </c>
      <c r="K874" s="15">
        <f t="shared" si="78"/>
        <v>40612.825543981482</v>
      </c>
      <c r="L874" s="15">
        <f t="shared" si="79"/>
        <v>40567.825543981482</v>
      </c>
      <c r="M874" t="b">
        <v>0</v>
      </c>
      <c r="N874">
        <v>2</v>
      </c>
      <c r="O874" t="b">
        <v>0</v>
      </c>
      <c r="P874" t="s">
        <v>1776</v>
      </c>
      <c r="Q874" s="7">
        <f t="shared" si="80"/>
        <v>0.8125</v>
      </c>
      <c r="R874" s="9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1801</v>
      </c>
      <c r="C875" s="3" t="s">
        <v>1802</v>
      </c>
      <c r="D875">
        <v>3500</v>
      </c>
      <c r="E875">
        <v>45</v>
      </c>
      <c r="F875" t="s">
        <v>357</v>
      </c>
      <c r="G875" t="s">
        <v>17</v>
      </c>
      <c r="H875" t="s">
        <v>18</v>
      </c>
      <c r="I875">
        <v>1352610040</v>
      </c>
      <c r="J875">
        <v>1349150440</v>
      </c>
      <c r="K875" s="15">
        <f t="shared" si="78"/>
        <v>41224.208796296298</v>
      </c>
      <c r="L875" s="15">
        <f t="shared" si="79"/>
        <v>41184.167129629626</v>
      </c>
      <c r="M875" t="b">
        <v>0</v>
      </c>
      <c r="N875">
        <v>5</v>
      </c>
      <c r="O875" t="b">
        <v>0</v>
      </c>
      <c r="P875" t="s">
        <v>1776</v>
      </c>
      <c r="Q875" s="7">
        <f t="shared" si="80"/>
        <v>1.2857142857142856</v>
      </c>
      <c r="R875" s="9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1803</v>
      </c>
      <c r="C876" s="3" t="s">
        <v>1804</v>
      </c>
      <c r="D876">
        <v>3000</v>
      </c>
      <c r="E876">
        <v>730</v>
      </c>
      <c r="F876" t="s">
        <v>357</v>
      </c>
      <c r="G876" t="s">
        <v>17</v>
      </c>
      <c r="H876" t="s">
        <v>18</v>
      </c>
      <c r="I876">
        <v>1367676034</v>
      </c>
      <c r="J876">
        <v>1365084034</v>
      </c>
      <c r="K876" s="15">
        <f t="shared" si="78"/>
        <v>41398.583726851852</v>
      </c>
      <c r="L876" s="15">
        <f t="shared" si="79"/>
        <v>41368.583726851852</v>
      </c>
      <c r="M876" t="b">
        <v>0</v>
      </c>
      <c r="N876">
        <v>21</v>
      </c>
      <c r="O876" t="b">
        <v>0</v>
      </c>
      <c r="P876" t="s">
        <v>1776</v>
      </c>
      <c r="Q876" s="7">
        <f t="shared" si="80"/>
        <v>24.333333333333336</v>
      </c>
      <c r="R876" s="9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1805</v>
      </c>
      <c r="C877" s="3" t="s">
        <v>1806</v>
      </c>
      <c r="D877">
        <v>5000</v>
      </c>
      <c r="E877">
        <v>0</v>
      </c>
      <c r="F877" t="s">
        <v>357</v>
      </c>
      <c r="G877" t="s">
        <v>17</v>
      </c>
      <c r="H877" t="s">
        <v>18</v>
      </c>
      <c r="I877">
        <v>1442856131</v>
      </c>
      <c r="J877">
        <v>1441128131</v>
      </c>
      <c r="K877" s="15">
        <f t="shared" si="78"/>
        <v>42268.723738425921</v>
      </c>
      <c r="L877" s="15">
        <f t="shared" si="79"/>
        <v>42248.723738425921</v>
      </c>
      <c r="M877" t="b">
        <v>0</v>
      </c>
      <c r="N877">
        <v>0</v>
      </c>
      <c r="O877" t="b">
        <v>0</v>
      </c>
      <c r="P877" t="s">
        <v>1776</v>
      </c>
      <c r="Q877" s="7">
        <f t="shared" si="80"/>
        <v>0</v>
      </c>
      <c r="R877" s="9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1807</v>
      </c>
      <c r="C878" s="3" t="s">
        <v>1808</v>
      </c>
      <c r="D878">
        <v>3152</v>
      </c>
      <c r="E878">
        <v>1286</v>
      </c>
      <c r="F878" t="s">
        <v>357</v>
      </c>
      <c r="G878" t="s">
        <v>24</v>
      </c>
      <c r="H878" t="s">
        <v>25</v>
      </c>
      <c r="I878">
        <v>1359978927</v>
      </c>
      <c r="J878">
        <v>1357127727</v>
      </c>
      <c r="K878" s="15">
        <f t="shared" si="78"/>
        <v>41309.496840277774</v>
      </c>
      <c r="L878" s="15">
        <f t="shared" si="79"/>
        <v>41276.496840277774</v>
      </c>
      <c r="M878" t="b">
        <v>0</v>
      </c>
      <c r="N878">
        <v>45</v>
      </c>
      <c r="O878" t="b">
        <v>0</v>
      </c>
      <c r="P878" t="s">
        <v>1776</v>
      </c>
      <c r="Q878" s="7">
        <f t="shared" si="80"/>
        <v>40.799492385786799</v>
      </c>
      <c r="R878" s="9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1809</v>
      </c>
      <c r="C879" s="3" t="s">
        <v>1810</v>
      </c>
      <c r="D879">
        <v>2000</v>
      </c>
      <c r="E879">
        <v>1351</v>
      </c>
      <c r="F879" t="s">
        <v>357</v>
      </c>
      <c r="G879" t="s">
        <v>17</v>
      </c>
      <c r="H879" t="s">
        <v>18</v>
      </c>
      <c r="I879">
        <v>1387479360</v>
      </c>
      <c r="J879">
        <v>1384887360</v>
      </c>
      <c r="K879" s="15">
        <f t="shared" si="78"/>
        <v>41627.788888888885</v>
      </c>
      <c r="L879" s="15">
        <f t="shared" si="79"/>
        <v>41597.788888888885</v>
      </c>
      <c r="M879" t="b">
        <v>0</v>
      </c>
      <c r="N879">
        <v>29</v>
      </c>
      <c r="O879" t="b">
        <v>0</v>
      </c>
      <c r="P879" t="s">
        <v>1776</v>
      </c>
      <c r="Q879" s="7">
        <f t="shared" si="80"/>
        <v>67.55</v>
      </c>
      <c r="R879" s="9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1811</v>
      </c>
      <c r="C880" s="3" t="s">
        <v>1812</v>
      </c>
      <c r="D880">
        <v>5000</v>
      </c>
      <c r="E880">
        <v>65</v>
      </c>
      <c r="F880" t="s">
        <v>357</v>
      </c>
      <c r="G880" t="s">
        <v>17</v>
      </c>
      <c r="H880" t="s">
        <v>18</v>
      </c>
      <c r="I880">
        <v>1293082524</v>
      </c>
      <c r="J880">
        <v>1290490524</v>
      </c>
      <c r="K880" s="15">
        <f t="shared" si="78"/>
        <v>40535.232916666668</v>
      </c>
      <c r="L880" s="15">
        <f t="shared" si="79"/>
        <v>40505.232916666668</v>
      </c>
      <c r="M880" t="b">
        <v>0</v>
      </c>
      <c r="N880">
        <v>2</v>
      </c>
      <c r="O880" t="b">
        <v>0</v>
      </c>
      <c r="P880" t="s">
        <v>1776</v>
      </c>
      <c r="Q880" s="7">
        <f t="shared" si="80"/>
        <v>1.3</v>
      </c>
      <c r="R880" s="9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1813</v>
      </c>
      <c r="C881" s="3" t="s">
        <v>1814</v>
      </c>
      <c r="D881">
        <v>2100</v>
      </c>
      <c r="E881">
        <v>644</v>
      </c>
      <c r="F881" t="s">
        <v>357</v>
      </c>
      <c r="G881" t="s">
        <v>17</v>
      </c>
      <c r="H881" t="s">
        <v>18</v>
      </c>
      <c r="I881">
        <v>1338321305</v>
      </c>
      <c r="J881">
        <v>1336506905</v>
      </c>
      <c r="K881" s="15">
        <f t="shared" si="78"/>
        <v>41058.829918981479</v>
      </c>
      <c r="L881" s="15">
        <f t="shared" si="79"/>
        <v>41037.829918981479</v>
      </c>
      <c r="M881" t="b">
        <v>0</v>
      </c>
      <c r="N881">
        <v>30</v>
      </c>
      <c r="O881" t="b">
        <v>0</v>
      </c>
      <c r="P881" t="s">
        <v>1776</v>
      </c>
      <c r="Q881" s="7">
        <f t="shared" si="80"/>
        <v>30.666666666666664</v>
      </c>
      <c r="R881" s="9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1815</v>
      </c>
      <c r="C882" s="3" t="s">
        <v>1816</v>
      </c>
      <c r="D882">
        <v>3780</v>
      </c>
      <c r="E882">
        <v>113</v>
      </c>
      <c r="F882" t="s">
        <v>357</v>
      </c>
      <c r="G882" t="s">
        <v>17</v>
      </c>
      <c r="H882" t="s">
        <v>18</v>
      </c>
      <c r="I882">
        <v>1351582938</v>
      </c>
      <c r="J882">
        <v>1348731738</v>
      </c>
      <c r="K882" s="15">
        <f t="shared" si="78"/>
        <v>41212.32104166667</v>
      </c>
      <c r="L882" s="15">
        <f t="shared" si="79"/>
        <v>41179.32104166667</v>
      </c>
      <c r="M882" t="b">
        <v>0</v>
      </c>
      <c r="N882">
        <v>8</v>
      </c>
      <c r="O882" t="b">
        <v>0</v>
      </c>
      <c r="P882" t="s">
        <v>1817</v>
      </c>
      <c r="Q882" s="7">
        <f t="shared" si="80"/>
        <v>2.9894179894179893</v>
      </c>
      <c r="R882" s="9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1818</v>
      </c>
      <c r="C883" s="3" t="s">
        <v>1819</v>
      </c>
      <c r="D883">
        <v>3750</v>
      </c>
      <c r="E883">
        <v>30</v>
      </c>
      <c r="F883" t="s">
        <v>357</v>
      </c>
      <c r="G883" t="s">
        <v>17</v>
      </c>
      <c r="H883" t="s">
        <v>18</v>
      </c>
      <c r="I883">
        <v>1326520886</v>
      </c>
      <c r="J883">
        <v>1322632886</v>
      </c>
      <c r="K883" s="15">
        <f t="shared" si="78"/>
        <v>40922.25099537037</v>
      </c>
      <c r="L883" s="15">
        <f t="shared" si="79"/>
        <v>40877.25099537037</v>
      </c>
      <c r="M883" t="b">
        <v>0</v>
      </c>
      <c r="N883">
        <v>1</v>
      </c>
      <c r="O883" t="b">
        <v>0</v>
      </c>
      <c r="P883" t="s">
        <v>1817</v>
      </c>
      <c r="Q883" s="7">
        <f t="shared" si="80"/>
        <v>0.8</v>
      </c>
      <c r="R883" s="9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1820</v>
      </c>
      <c r="C884" s="3" t="s">
        <v>1821</v>
      </c>
      <c r="D884">
        <v>1500</v>
      </c>
      <c r="E884">
        <v>302</v>
      </c>
      <c r="F884" t="s">
        <v>357</v>
      </c>
      <c r="G884" t="s">
        <v>17</v>
      </c>
      <c r="H884" t="s">
        <v>18</v>
      </c>
      <c r="I884">
        <v>1315341550</v>
      </c>
      <c r="J884">
        <v>1312490350</v>
      </c>
      <c r="K884" s="15">
        <f t="shared" si="78"/>
        <v>40792.860532407409</v>
      </c>
      <c r="L884" s="15">
        <f t="shared" si="79"/>
        <v>40759.860532407409</v>
      </c>
      <c r="M884" t="b">
        <v>0</v>
      </c>
      <c r="N884">
        <v>14</v>
      </c>
      <c r="O884" t="b">
        <v>0</v>
      </c>
      <c r="P884" t="s">
        <v>1817</v>
      </c>
      <c r="Q884" s="7">
        <f t="shared" si="80"/>
        <v>20.133333333333333</v>
      </c>
      <c r="R884" s="9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1822</v>
      </c>
      <c r="C885" s="3" t="s">
        <v>1823</v>
      </c>
      <c r="D885">
        <v>5000</v>
      </c>
      <c r="E885">
        <v>2001</v>
      </c>
      <c r="F885" t="s">
        <v>357</v>
      </c>
      <c r="G885" t="s">
        <v>17</v>
      </c>
      <c r="H885" t="s">
        <v>18</v>
      </c>
      <c r="I885">
        <v>1456957635</v>
      </c>
      <c r="J885">
        <v>1451773635</v>
      </c>
      <c r="K885" s="15">
        <f t="shared" si="78"/>
        <v>42431.935590277775</v>
      </c>
      <c r="L885" s="15">
        <f t="shared" si="79"/>
        <v>42371.935590277775</v>
      </c>
      <c r="M885" t="b">
        <v>0</v>
      </c>
      <c r="N885">
        <v>24</v>
      </c>
      <c r="O885" t="b">
        <v>0</v>
      </c>
      <c r="P885" t="s">
        <v>1817</v>
      </c>
      <c r="Q885" s="7">
        <f t="shared" si="80"/>
        <v>40.020000000000003</v>
      </c>
      <c r="R885" s="9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1824</v>
      </c>
      <c r="C886" s="3" t="s">
        <v>1825</v>
      </c>
      <c r="D886">
        <v>2000</v>
      </c>
      <c r="E886">
        <v>20</v>
      </c>
      <c r="F886" t="s">
        <v>357</v>
      </c>
      <c r="G886" t="s">
        <v>17</v>
      </c>
      <c r="H886" t="s">
        <v>18</v>
      </c>
      <c r="I886">
        <v>1336789860</v>
      </c>
      <c r="J886">
        <v>1331666146</v>
      </c>
      <c r="K886" s="15">
        <f t="shared" si="78"/>
        <v>41041.104861111111</v>
      </c>
      <c r="L886" s="15">
        <f t="shared" si="79"/>
        <v>40981.802615740744</v>
      </c>
      <c r="M886" t="b">
        <v>0</v>
      </c>
      <c r="N886">
        <v>2</v>
      </c>
      <c r="O886" t="b">
        <v>0</v>
      </c>
      <c r="P886" t="s">
        <v>1817</v>
      </c>
      <c r="Q886" s="7">
        <f t="shared" si="80"/>
        <v>1</v>
      </c>
      <c r="R886" s="9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1826</v>
      </c>
      <c r="C887" s="3" t="s">
        <v>1827</v>
      </c>
      <c r="D887">
        <v>1000</v>
      </c>
      <c r="E887">
        <v>750</v>
      </c>
      <c r="F887" t="s">
        <v>357</v>
      </c>
      <c r="G887" t="s">
        <v>17</v>
      </c>
      <c r="H887" t="s">
        <v>18</v>
      </c>
      <c r="I887">
        <v>1483137311</v>
      </c>
      <c r="J887">
        <v>1481322911</v>
      </c>
      <c r="K887" s="15">
        <f t="shared" si="78"/>
        <v>42734.941099537042</v>
      </c>
      <c r="L887" s="15">
        <f t="shared" si="79"/>
        <v>42713.941099537042</v>
      </c>
      <c r="M887" t="b">
        <v>0</v>
      </c>
      <c r="N887">
        <v>21</v>
      </c>
      <c r="O887" t="b">
        <v>0</v>
      </c>
      <c r="P887" t="s">
        <v>1817</v>
      </c>
      <c r="Q887" s="7">
        <f t="shared" si="80"/>
        <v>75</v>
      </c>
      <c r="R887" s="9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1828</v>
      </c>
      <c r="C888" s="3" t="s">
        <v>1829</v>
      </c>
      <c r="D888">
        <v>500</v>
      </c>
      <c r="E888">
        <v>205</v>
      </c>
      <c r="F888" t="s">
        <v>357</v>
      </c>
      <c r="G888" t="s">
        <v>17</v>
      </c>
      <c r="H888" t="s">
        <v>18</v>
      </c>
      <c r="I888">
        <v>1473972813</v>
      </c>
      <c r="J888">
        <v>1471812813</v>
      </c>
      <c r="K888" s="15">
        <f t="shared" si="78"/>
        <v>42628.870520833334</v>
      </c>
      <c r="L888" s="15">
        <f t="shared" si="79"/>
        <v>42603.870520833334</v>
      </c>
      <c r="M888" t="b">
        <v>0</v>
      </c>
      <c r="N888">
        <v>7</v>
      </c>
      <c r="O888" t="b">
        <v>0</v>
      </c>
      <c r="P888" t="s">
        <v>1817</v>
      </c>
      <c r="Q888" s="7">
        <f t="shared" si="80"/>
        <v>41</v>
      </c>
      <c r="R888" s="9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1830</v>
      </c>
      <c r="C889" s="3" t="s">
        <v>1831</v>
      </c>
      <c r="D889">
        <v>1000</v>
      </c>
      <c r="E889">
        <v>0</v>
      </c>
      <c r="F889" t="s">
        <v>357</v>
      </c>
      <c r="G889" t="s">
        <v>17</v>
      </c>
      <c r="H889" t="s">
        <v>18</v>
      </c>
      <c r="I889">
        <v>1338159655</v>
      </c>
      <c r="J889">
        <v>1335567655</v>
      </c>
      <c r="K889" s="15">
        <f t="shared" si="78"/>
        <v>41056.958969907406</v>
      </c>
      <c r="L889" s="15">
        <f t="shared" si="79"/>
        <v>41026.958969907406</v>
      </c>
      <c r="M889" t="b">
        <v>0</v>
      </c>
      <c r="N889">
        <v>0</v>
      </c>
      <c r="O889" t="b">
        <v>0</v>
      </c>
      <c r="P889" t="s">
        <v>1817</v>
      </c>
      <c r="Q889" s="7">
        <f t="shared" si="80"/>
        <v>0</v>
      </c>
      <c r="R889" s="9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1832</v>
      </c>
      <c r="C890" s="3" t="s">
        <v>1833</v>
      </c>
      <c r="D890">
        <v>1000</v>
      </c>
      <c r="E890">
        <v>72</v>
      </c>
      <c r="F890" t="s">
        <v>357</v>
      </c>
      <c r="G890" t="s">
        <v>17</v>
      </c>
      <c r="H890" t="s">
        <v>18</v>
      </c>
      <c r="I890">
        <v>1314856800</v>
      </c>
      <c r="J890">
        <v>1311789885</v>
      </c>
      <c r="K890" s="15">
        <f t="shared" si="78"/>
        <v>40787.25</v>
      </c>
      <c r="L890" s="15">
        <f t="shared" si="79"/>
        <v>40751.753298611111</v>
      </c>
      <c r="M890" t="b">
        <v>0</v>
      </c>
      <c r="N890">
        <v>4</v>
      </c>
      <c r="O890" t="b">
        <v>0</v>
      </c>
      <c r="P890" t="s">
        <v>1817</v>
      </c>
      <c r="Q890" s="7">
        <f t="shared" si="80"/>
        <v>7.1999999999999993</v>
      </c>
      <c r="R890" s="9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1834</v>
      </c>
      <c r="C891" s="3" t="s">
        <v>1835</v>
      </c>
      <c r="D891">
        <v>25000</v>
      </c>
      <c r="E891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>
        <v>1409942943</v>
      </c>
      <c r="K891" s="15">
        <f t="shared" si="78"/>
        <v>41917.784062500003</v>
      </c>
      <c r="L891" s="15">
        <f t="shared" si="79"/>
        <v>41887.784062500003</v>
      </c>
      <c r="M891" t="b">
        <v>0</v>
      </c>
      <c r="N891">
        <v>32</v>
      </c>
      <c r="O891" t="b">
        <v>0</v>
      </c>
      <c r="P891" t="s">
        <v>1817</v>
      </c>
      <c r="Q891" s="7">
        <f t="shared" si="80"/>
        <v>9.4412800000000008</v>
      </c>
      <c r="R891" s="9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1836</v>
      </c>
      <c r="C892" s="3" t="s">
        <v>1837</v>
      </c>
      <c r="D892">
        <v>3000</v>
      </c>
      <c r="E892">
        <v>125</v>
      </c>
      <c r="F892" t="s">
        <v>357</v>
      </c>
      <c r="G892" t="s">
        <v>17</v>
      </c>
      <c r="H892" t="s">
        <v>18</v>
      </c>
      <c r="I892">
        <v>1385055979</v>
      </c>
      <c r="J892">
        <v>1382460379</v>
      </c>
      <c r="K892" s="15">
        <f t="shared" si="78"/>
        <v>41599.740497685183</v>
      </c>
      <c r="L892" s="15">
        <f t="shared" si="79"/>
        <v>41569.698831018519</v>
      </c>
      <c r="M892" t="b">
        <v>0</v>
      </c>
      <c r="N892">
        <v>4</v>
      </c>
      <c r="O892" t="b">
        <v>0</v>
      </c>
      <c r="P892" t="s">
        <v>1817</v>
      </c>
      <c r="Q892" s="7">
        <f t="shared" si="80"/>
        <v>4.1666666666666661</v>
      </c>
      <c r="R892" s="9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1838</v>
      </c>
      <c r="C893" s="3" t="s">
        <v>1839</v>
      </c>
      <c r="D893">
        <v>8000</v>
      </c>
      <c r="E893">
        <v>260</v>
      </c>
      <c r="F893" t="s">
        <v>357</v>
      </c>
      <c r="G893" t="s">
        <v>17</v>
      </c>
      <c r="H893" t="s">
        <v>18</v>
      </c>
      <c r="I893">
        <v>1408581930</v>
      </c>
      <c r="J893">
        <v>1405989930</v>
      </c>
      <c r="K893" s="15">
        <f t="shared" si="78"/>
        <v>41872.031597222223</v>
      </c>
      <c r="L893" s="15">
        <f t="shared" si="79"/>
        <v>41842.031597222223</v>
      </c>
      <c r="M893" t="b">
        <v>0</v>
      </c>
      <c r="N893">
        <v>9</v>
      </c>
      <c r="O893" t="b">
        <v>0</v>
      </c>
      <c r="P893" t="s">
        <v>1817</v>
      </c>
      <c r="Q893" s="7">
        <f t="shared" si="80"/>
        <v>3.25</v>
      </c>
      <c r="R893" s="9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1840</v>
      </c>
      <c r="C894" s="3" t="s">
        <v>1841</v>
      </c>
      <c r="D894">
        <v>6000</v>
      </c>
      <c r="E894">
        <v>2445</v>
      </c>
      <c r="F894" t="s">
        <v>357</v>
      </c>
      <c r="G894" t="s">
        <v>17</v>
      </c>
      <c r="H894" t="s">
        <v>18</v>
      </c>
      <c r="I894">
        <v>1280635200</v>
      </c>
      <c r="J894">
        <v>1273121283</v>
      </c>
      <c r="K894" s="15">
        <f t="shared" si="78"/>
        <v>40391.166666666664</v>
      </c>
      <c r="L894" s="15">
        <f t="shared" si="79"/>
        <v>40304.20003472222</v>
      </c>
      <c r="M894" t="b">
        <v>0</v>
      </c>
      <c r="N894">
        <v>17</v>
      </c>
      <c r="O894" t="b">
        <v>0</v>
      </c>
      <c r="P894" t="s">
        <v>1817</v>
      </c>
      <c r="Q894" s="7">
        <f t="shared" si="80"/>
        <v>40.75</v>
      </c>
      <c r="R894" s="9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1842</v>
      </c>
      <c r="C895" s="3" t="s">
        <v>1843</v>
      </c>
      <c r="D895">
        <v>2000</v>
      </c>
      <c r="E895">
        <v>200</v>
      </c>
      <c r="F895" t="s">
        <v>357</v>
      </c>
      <c r="G895" t="s">
        <v>17</v>
      </c>
      <c r="H895" t="s">
        <v>18</v>
      </c>
      <c r="I895">
        <v>1427920363</v>
      </c>
      <c r="J895">
        <v>1425331963</v>
      </c>
      <c r="K895" s="15">
        <f t="shared" si="78"/>
        <v>42095.856053240743</v>
      </c>
      <c r="L895" s="15">
        <f t="shared" si="79"/>
        <v>42065.897719907407</v>
      </c>
      <c r="M895" t="b">
        <v>0</v>
      </c>
      <c r="N895">
        <v>5</v>
      </c>
      <c r="O895" t="b">
        <v>0</v>
      </c>
      <c r="P895" t="s">
        <v>1817</v>
      </c>
      <c r="Q895" s="7">
        <f t="shared" si="80"/>
        <v>10</v>
      </c>
      <c r="R895" s="9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1844</v>
      </c>
      <c r="C896" s="3" t="s">
        <v>1845</v>
      </c>
      <c r="D896">
        <v>20000</v>
      </c>
      <c r="E896">
        <v>7834</v>
      </c>
      <c r="F896" t="s">
        <v>357</v>
      </c>
      <c r="G896" t="s">
        <v>17</v>
      </c>
      <c r="H896" t="s">
        <v>18</v>
      </c>
      <c r="I896">
        <v>1465169610</v>
      </c>
      <c r="J896">
        <v>1462577610</v>
      </c>
      <c r="K896" s="15">
        <f t="shared" si="78"/>
        <v>42526.98159722222</v>
      </c>
      <c r="L896" s="15">
        <f t="shared" si="79"/>
        <v>42496.98159722222</v>
      </c>
      <c r="M896" t="b">
        <v>0</v>
      </c>
      <c r="N896">
        <v>53</v>
      </c>
      <c r="O896" t="b">
        <v>0</v>
      </c>
      <c r="P896" t="s">
        <v>1817</v>
      </c>
      <c r="Q896" s="7">
        <f t="shared" si="80"/>
        <v>39.17</v>
      </c>
      <c r="R896" s="9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1846</v>
      </c>
      <c r="C897" s="3" t="s">
        <v>1847</v>
      </c>
      <c r="D897">
        <v>8000</v>
      </c>
      <c r="E897">
        <v>195</v>
      </c>
      <c r="F897" t="s">
        <v>357</v>
      </c>
      <c r="G897" t="s">
        <v>17</v>
      </c>
      <c r="H897" t="s">
        <v>18</v>
      </c>
      <c r="I897">
        <v>1287975829</v>
      </c>
      <c r="J897">
        <v>1284087829</v>
      </c>
      <c r="K897" s="15">
        <f t="shared" si="78"/>
        <v>40476.127650462964</v>
      </c>
      <c r="L897" s="15">
        <f t="shared" si="79"/>
        <v>40431.127650462964</v>
      </c>
      <c r="M897" t="b">
        <v>0</v>
      </c>
      <c r="N897">
        <v>7</v>
      </c>
      <c r="O897" t="b">
        <v>0</v>
      </c>
      <c r="P897" t="s">
        <v>1817</v>
      </c>
      <c r="Q897" s="7">
        <f t="shared" si="80"/>
        <v>2.4375</v>
      </c>
      <c r="R897" s="9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1848</v>
      </c>
      <c r="C898" s="3" t="s">
        <v>1849</v>
      </c>
      <c r="D898">
        <v>8000</v>
      </c>
      <c r="E898">
        <v>3200</v>
      </c>
      <c r="F898" t="s">
        <v>357</v>
      </c>
      <c r="G898" t="s">
        <v>17</v>
      </c>
      <c r="H898" t="s">
        <v>18</v>
      </c>
      <c r="I898">
        <v>1440734400</v>
      </c>
      <c r="J898">
        <v>1438549026</v>
      </c>
      <c r="K898" s="15">
        <f t="shared" si="78"/>
        <v>42244.166666666672</v>
      </c>
      <c r="L898" s="15">
        <f t="shared" si="79"/>
        <v>42218.872986111106</v>
      </c>
      <c r="M898" t="b">
        <v>0</v>
      </c>
      <c r="N898">
        <v>72</v>
      </c>
      <c r="O898" t="b">
        <v>0</v>
      </c>
      <c r="P898" t="s">
        <v>1817</v>
      </c>
      <c r="Q898" s="7">
        <f t="shared" si="80"/>
        <v>40</v>
      </c>
      <c r="R898" s="9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1850</v>
      </c>
      <c r="C899" s="3" t="s">
        <v>1851</v>
      </c>
      <c r="D899">
        <v>3000</v>
      </c>
      <c r="E899">
        <v>0</v>
      </c>
      <c r="F899" t="s">
        <v>357</v>
      </c>
      <c r="G899" t="s">
        <v>17</v>
      </c>
      <c r="H899" t="s">
        <v>18</v>
      </c>
      <c r="I899">
        <v>1354123908</v>
      </c>
      <c r="J899">
        <v>1351528308</v>
      </c>
      <c r="K899" s="15">
        <f t="shared" ref="K899:K962" si="84">(I899/86400)+DATE(1970,1,1)</f>
        <v>41241.730416666665</v>
      </c>
      <c r="L899" s="15">
        <f t="shared" ref="L899:L962" si="85">(J899/86400)+DATE(1970,1,1)</f>
        <v>41211.688750000001</v>
      </c>
      <c r="M899" t="b">
        <v>0</v>
      </c>
      <c r="N899">
        <v>0</v>
      </c>
      <c r="O899" t="b">
        <v>0</v>
      </c>
      <c r="P899" t="s">
        <v>1817</v>
      </c>
      <c r="Q899" s="7">
        <f t="shared" ref="Q899:Q962" si="86">(E899/D899)*100</f>
        <v>0</v>
      </c>
      <c r="R899" s="9" t="e">
        <f t="shared" ref="R899:R962" si="87">E899/N899</f>
        <v>#DIV/0!</v>
      </c>
      <c r="S899" t="str">
        <f t="shared" ref="S899:S962" si="88">LEFT(P899,FIND("/",P899)-1)</f>
        <v>music</v>
      </c>
      <c r="T899" t="str">
        <f t="shared" ref="T899:T962" si="89">REPLACE(P899,1,FIND("/",P899),"")</f>
        <v>indie rock</v>
      </c>
    </row>
    <row r="900" spans="1:20" ht="48" x14ac:dyDescent="0.2">
      <c r="A900">
        <v>898</v>
      </c>
      <c r="B900" s="3" t="s">
        <v>1852</v>
      </c>
      <c r="C900" s="3" t="s">
        <v>1853</v>
      </c>
      <c r="D900">
        <v>2500</v>
      </c>
      <c r="E900">
        <v>70</v>
      </c>
      <c r="F900" t="s">
        <v>357</v>
      </c>
      <c r="G900" t="s">
        <v>17</v>
      </c>
      <c r="H900" t="s">
        <v>18</v>
      </c>
      <c r="I900">
        <v>1326651110</v>
      </c>
      <c r="J900">
        <v>1322763110</v>
      </c>
      <c r="K900" s="15">
        <f t="shared" si="84"/>
        <v>40923.758217592593</v>
      </c>
      <c r="L900" s="15">
        <f t="shared" si="85"/>
        <v>40878.758217592593</v>
      </c>
      <c r="M900" t="b">
        <v>0</v>
      </c>
      <c r="N900">
        <v>2</v>
      </c>
      <c r="O900" t="b">
        <v>0</v>
      </c>
      <c r="P900" t="s">
        <v>1817</v>
      </c>
      <c r="Q900" s="7">
        <f t="shared" si="86"/>
        <v>2.8000000000000003</v>
      </c>
      <c r="R900" s="9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1854</v>
      </c>
      <c r="C901" s="3" t="s">
        <v>1855</v>
      </c>
      <c r="D901">
        <v>750</v>
      </c>
      <c r="E901">
        <v>280</v>
      </c>
      <c r="F901" t="s">
        <v>357</v>
      </c>
      <c r="G901" t="s">
        <v>17</v>
      </c>
      <c r="H901" t="s">
        <v>18</v>
      </c>
      <c r="I901">
        <v>1306549362</v>
      </c>
      <c r="J901">
        <v>1302661362</v>
      </c>
      <c r="K901" s="15">
        <f t="shared" si="84"/>
        <v>40691.099097222221</v>
      </c>
      <c r="L901" s="15">
        <f t="shared" si="85"/>
        <v>40646.099097222221</v>
      </c>
      <c r="M901" t="b">
        <v>0</v>
      </c>
      <c r="N901">
        <v>8</v>
      </c>
      <c r="O901" t="b">
        <v>0</v>
      </c>
      <c r="P901" t="s">
        <v>1817</v>
      </c>
      <c r="Q901" s="7">
        <f t="shared" si="86"/>
        <v>37.333333333333336</v>
      </c>
      <c r="R901" s="9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1856</v>
      </c>
      <c r="C902" s="3" t="s">
        <v>1857</v>
      </c>
      <c r="D902">
        <v>5000</v>
      </c>
      <c r="E902">
        <v>21</v>
      </c>
      <c r="F902" t="s">
        <v>357</v>
      </c>
      <c r="G902" t="s">
        <v>17</v>
      </c>
      <c r="H902" t="s">
        <v>18</v>
      </c>
      <c r="I902">
        <v>1459365802</v>
      </c>
      <c r="J902">
        <v>1456777402</v>
      </c>
      <c r="K902" s="15">
        <f t="shared" si="84"/>
        <v>42459.807893518519</v>
      </c>
      <c r="L902" s="15">
        <f t="shared" si="85"/>
        <v>42429.84956018519</v>
      </c>
      <c r="M902" t="b">
        <v>0</v>
      </c>
      <c r="N902">
        <v>2</v>
      </c>
      <c r="O902" t="b">
        <v>0</v>
      </c>
      <c r="P902" t="s">
        <v>1776</v>
      </c>
      <c r="Q902" s="7">
        <f t="shared" si="86"/>
        <v>0.42</v>
      </c>
      <c r="R902" s="9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1858</v>
      </c>
      <c r="C903" s="3" t="s">
        <v>1859</v>
      </c>
      <c r="D903">
        <v>6500</v>
      </c>
      <c r="E903">
        <v>0</v>
      </c>
      <c r="F903" t="s">
        <v>357</v>
      </c>
      <c r="G903" t="s">
        <v>17</v>
      </c>
      <c r="H903" t="s">
        <v>18</v>
      </c>
      <c r="I903">
        <v>1276024260</v>
      </c>
      <c r="J903">
        <v>1272050914</v>
      </c>
      <c r="K903" s="15">
        <f t="shared" si="84"/>
        <v>40337.799305555556</v>
      </c>
      <c r="L903" s="15">
        <f t="shared" si="85"/>
        <v>40291.81150462963</v>
      </c>
      <c r="M903" t="b">
        <v>0</v>
      </c>
      <c r="N903">
        <v>0</v>
      </c>
      <c r="O903" t="b">
        <v>0</v>
      </c>
      <c r="P903" t="s">
        <v>1776</v>
      </c>
      <c r="Q903" s="7">
        <f t="shared" si="86"/>
        <v>0</v>
      </c>
      <c r="R903" s="9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1860</v>
      </c>
      <c r="C904" s="3" t="s">
        <v>1861</v>
      </c>
      <c r="D904">
        <v>30000</v>
      </c>
      <c r="E904">
        <v>90</v>
      </c>
      <c r="F904" t="s">
        <v>357</v>
      </c>
      <c r="G904" t="s">
        <v>17</v>
      </c>
      <c r="H904" t="s">
        <v>18</v>
      </c>
      <c r="I904">
        <v>1409412600</v>
      </c>
      <c r="J904">
        <v>1404947422</v>
      </c>
      <c r="K904" s="15">
        <f t="shared" si="84"/>
        <v>41881.645833333336</v>
      </c>
      <c r="L904" s="15">
        <f t="shared" si="85"/>
        <v>41829.965532407405</v>
      </c>
      <c r="M904" t="b">
        <v>0</v>
      </c>
      <c r="N904">
        <v>3</v>
      </c>
      <c r="O904" t="b">
        <v>0</v>
      </c>
      <c r="P904" t="s">
        <v>1776</v>
      </c>
      <c r="Q904" s="7">
        <f t="shared" si="86"/>
        <v>0.3</v>
      </c>
      <c r="R904" s="9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1862</v>
      </c>
      <c r="C905" s="3" t="s">
        <v>1863</v>
      </c>
      <c r="D905">
        <v>5000</v>
      </c>
      <c r="E905">
        <v>160</v>
      </c>
      <c r="F905" t="s">
        <v>357</v>
      </c>
      <c r="G905" t="s">
        <v>17</v>
      </c>
      <c r="H905" t="s">
        <v>18</v>
      </c>
      <c r="I905">
        <v>1348367100</v>
      </c>
      <c r="J905">
        <v>1346180780</v>
      </c>
      <c r="K905" s="15">
        <f t="shared" si="84"/>
        <v>41175.100694444445</v>
      </c>
      <c r="L905" s="15">
        <f t="shared" si="85"/>
        <v>41149.796064814815</v>
      </c>
      <c r="M905" t="b">
        <v>0</v>
      </c>
      <c r="N905">
        <v>4</v>
      </c>
      <c r="O905" t="b">
        <v>0</v>
      </c>
      <c r="P905" t="s">
        <v>1776</v>
      </c>
      <c r="Q905" s="7">
        <f t="shared" si="86"/>
        <v>3.2</v>
      </c>
      <c r="R905" s="9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1864</v>
      </c>
      <c r="C906" s="3" t="s">
        <v>1865</v>
      </c>
      <c r="D906">
        <v>50000</v>
      </c>
      <c r="E906">
        <v>151</v>
      </c>
      <c r="F906" t="s">
        <v>357</v>
      </c>
      <c r="G906" t="s">
        <v>17</v>
      </c>
      <c r="H906" t="s">
        <v>18</v>
      </c>
      <c r="I906">
        <v>1451786137</v>
      </c>
      <c r="J906">
        <v>1449194137</v>
      </c>
      <c r="K906" s="15">
        <f t="shared" si="84"/>
        <v>42372.080289351856</v>
      </c>
      <c r="L906" s="15">
        <f t="shared" si="85"/>
        <v>42342.080289351856</v>
      </c>
      <c r="M906" t="b">
        <v>0</v>
      </c>
      <c r="N906">
        <v>3</v>
      </c>
      <c r="O906" t="b">
        <v>0</v>
      </c>
      <c r="P906" t="s">
        <v>1776</v>
      </c>
      <c r="Q906" s="7">
        <f t="shared" si="86"/>
        <v>0.30199999999999999</v>
      </c>
      <c r="R906" s="9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1866</v>
      </c>
      <c r="C907" s="3" t="s">
        <v>1867</v>
      </c>
      <c r="D907">
        <v>6500</v>
      </c>
      <c r="E907">
        <v>196</v>
      </c>
      <c r="F907" t="s">
        <v>357</v>
      </c>
      <c r="G907" t="s">
        <v>17</v>
      </c>
      <c r="H907" t="s">
        <v>18</v>
      </c>
      <c r="I907">
        <v>1295847926</v>
      </c>
      <c r="J907">
        <v>1290663926</v>
      </c>
      <c r="K907" s="15">
        <f t="shared" si="84"/>
        <v>40567.239884259259</v>
      </c>
      <c r="L907" s="15">
        <f t="shared" si="85"/>
        <v>40507.239884259259</v>
      </c>
      <c r="M907" t="b">
        <v>0</v>
      </c>
      <c r="N907">
        <v>6</v>
      </c>
      <c r="O907" t="b">
        <v>0</v>
      </c>
      <c r="P907" t="s">
        <v>1776</v>
      </c>
      <c r="Q907" s="7">
        <f t="shared" si="86"/>
        <v>3.0153846153846153</v>
      </c>
      <c r="R907" s="9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1868</v>
      </c>
      <c r="C908" s="3" t="s">
        <v>1869</v>
      </c>
      <c r="D908">
        <v>15000</v>
      </c>
      <c r="E908">
        <v>0</v>
      </c>
      <c r="F908" t="s">
        <v>357</v>
      </c>
      <c r="G908" t="s">
        <v>17</v>
      </c>
      <c r="H908" t="s">
        <v>18</v>
      </c>
      <c r="I908">
        <v>1394681590</v>
      </c>
      <c r="J908">
        <v>1392093190</v>
      </c>
      <c r="K908" s="15">
        <f t="shared" si="84"/>
        <v>41711.148032407407</v>
      </c>
      <c r="L908" s="15">
        <f t="shared" si="85"/>
        <v>41681.189699074072</v>
      </c>
      <c r="M908" t="b">
        <v>0</v>
      </c>
      <c r="N908">
        <v>0</v>
      </c>
      <c r="O908" t="b">
        <v>0</v>
      </c>
      <c r="P908" t="s">
        <v>1776</v>
      </c>
      <c r="Q908" s="7">
        <f t="shared" si="86"/>
        <v>0</v>
      </c>
      <c r="R908" s="9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1870</v>
      </c>
      <c r="C909" s="3" t="s">
        <v>1871</v>
      </c>
      <c r="D909">
        <v>2900</v>
      </c>
      <c r="E909">
        <v>0</v>
      </c>
      <c r="F909" t="s">
        <v>357</v>
      </c>
      <c r="G909" t="s">
        <v>17</v>
      </c>
      <c r="H909" t="s">
        <v>18</v>
      </c>
      <c r="I909">
        <v>1315715823</v>
      </c>
      <c r="J909">
        <v>1313123823</v>
      </c>
      <c r="K909" s="15">
        <f t="shared" si="84"/>
        <v>40797.192395833335</v>
      </c>
      <c r="L909" s="15">
        <f t="shared" si="85"/>
        <v>40767.192395833335</v>
      </c>
      <c r="M909" t="b">
        <v>0</v>
      </c>
      <c r="N909">
        <v>0</v>
      </c>
      <c r="O909" t="b">
        <v>0</v>
      </c>
      <c r="P909" t="s">
        <v>1776</v>
      </c>
      <c r="Q909" s="7">
        <f t="shared" si="86"/>
        <v>0</v>
      </c>
      <c r="R909" s="9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1872</v>
      </c>
      <c r="C910" s="3" t="s">
        <v>1873</v>
      </c>
      <c r="D910">
        <v>2500</v>
      </c>
      <c r="E910">
        <v>0</v>
      </c>
      <c r="F910" t="s">
        <v>357</v>
      </c>
      <c r="G910" t="s">
        <v>17</v>
      </c>
      <c r="H910" t="s">
        <v>18</v>
      </c>
      <c r="I910">
        <v>1280206740</v>
      </c>
      <c r="J910">
        <v>1276283655</v>
      </c>
      <c r="K910" s="15">
        <f t="shared" si="84"/>
        <v>40386.207638888889</v>
      </c>
      <c r="L910" s="15">
        <f t="shared" si="85"/>
        <v>40340.801562499997</v>
      </c>
      <c r="M910" t="b">
        <v>0</v>
      </c>
      <c r="N910">
        <v>0</v>
      </c>
      <c r="O910" t="b">
        <v>0</v>
      </c>
      <c r="P910" t="s">
        <v>1776</v>
      </c>
      <c r="Q910" s="7">
        <f t="shared" si="86"/>
        <v>0</v>
      </c>
      <c r="R910" s="9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1874</v>
      </c>
      <c r="C911" s="3" t="s">
        <v>1875</v>
      </c>
      <c r="D911">
        <v>16000</v>
      </c>
      <c r="E911">
        <v>520</v>
      </c>
      <c r="F911" t="s">
        <v>357</v>
      </c>
      <c r="G911" t="s">
        <v>17</v>
      </c>
      <c r="H911" t="s">
        <v>18</v>
      </c>
      <c r="I911">
        <v>1343016000</v>
      </c>
      <c r="J911">
        <v>1340296440</v>
      </c>
      <c r="K911" s="15">
        <f t="shared" si="84"/>
        <v>41113.166666666664</v>
      </c>
      <c r="L911" s="15">
        <f t="shared" si="85"/>
        <v>41081.69027777778</v>
      </c>
      <c r="M911" t="b">
        <v>0</v>
      </c>
      <c r="N911">
        <v>8</v>
      </c>
      <c r="O911" t="b">
        <v>0</v>
      </c>
      <c r="P911" t="s">
        <v>1776</v>
      </c>
      <c r="Q911" s="7">
        <f t="shared" si="86"/>
        <v>3.25</v>
      </c>
      <c r="R911" s="9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1876</v>
      </c>
      <c r="C912" s="3" t="s">
        <v>1877</v>
      </c>
      <c r="D912">
        <v>550</v>
      </c>
      <c r="E912">
        <v>123</v>
      </c>
      <c r="F912" t="s">
        <v>357</v>
      </c>
      <c r="G912" t="s">
        <v>24</v>
      </c>
      <c r="H912" t="s">
        <v>25</v>
      </c>
      <c r="I912">
        <v>1488546319</v>
      </c>
      <c r="J912">
        <v>1483362319</v>
      </c>
      <c r="K912" s="15">
        <f t="shared" si="84"/>
        <v>42797.545358796298</v>
      </c>
      <c r="L912" s="15">
        <f t="shared" si="85"/>
        <v>42737.545358796298</v>
      </c>
      <c r="M912" t="b">
        <v>0</v>
      </c>
      <c r="N912">
        <v>5</v>
      </c>
      <c r="O912" t="b">
        <v>0</v>
      </c>
      <c r="P912" t="s">
        <v>1776</v>
      </c>
      <c r="Q912" s="7">
        <f t="shared" si="86"/>
        <v>22.363636363636363</v>
      </c>
      <c r="R912" s="9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1878</v>
      </c>
      <c r="C913" s="3" t="s">
        <v>1879</v>
      </c>
      <c r="D913">
        <v>100000</v>
      </c>
      <c r="E913">
        <v>0</v>
      </c>
      <c r="F913" t="s">
        <v>357</v>
      </c>
      <c r="G913" t="s">
        <v>17</v>
      </c>
      <c r="H913" t="s">
        <v>18</v>
      </c>
      <c r="I913">
        <v>1390522045</v>
      </c>
      <c r="J913">
        <v>1388707645</v>
      </c>
      <c r="K913" s="15">
        <f t="shared" si="84"/>
        <v>41663.005150462966</v>
      </c>
      <c r="L913" s="15">
        <f t="shared" si="85"/>
        <v>41642.005150462966</v>
      </c>
      <c r="M913" t="b">
        <v>0</v>
      </c>
      <c r="N913">
        <v>0</v>
      </c>
      <c r="O913" t="b">
        <v>0</v>
      </c>
      <c r="P913" t="s">
        <v>1776</v>
      </c>
      <c r="Q913" s="7">
        <f t="shared" si="86"/>
        <v>0</v>
      </c>
      <c r="R913" s="9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1880</v>
      </c>
      <c r="C914" s="3" t="s">
        <v>1881</v>
      </c>
      <c r="D914">
        <v>3500</v>
      </c>
      <c r="E914">
        <v>30</v>
      </c>
      <c r="F914" t="s">
        <v>357</v>
      </c>
      <c r="G914" t="s">
        <v>17</v>
      </c>
      <c r="H914" t="s">
        <v>18</v>
      </c>
      <c r="I914">
        <v>1355197047</v>
      </c>
      <c r="J914">
        <v>1350009447</v>
      </c>
      <c r="K914" s="15">
        <f t="shared" si="84"/>
        <v>41254.151006944448</v>
      </c>
      <c r="L914" s="15">
        <f t="shared" si="85"/>
        <v>41194.109340277777</v>
      </c>
      <c r="M914" t="b">
        <v>0</v>
      </c>
      <c r="N914">
        <v>2</v>
      </c>
      <c r="O914" t="b">
        <v>0</v>
      </c>
      <c r="P914" t="s">
        <v>1776</v>
      </c>
      <c r="Q914" s="7">
        <f t="shared" si="86"/>
        <v>0.85714285714285721</v>
      </c>
      <c r="R914" s="9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1882</v>
      </c>
      <c r="C915" s="3" t="s">
        <v>1883</v>
      </c>
      <c r="D915">
        <v>30000</v>
      </c>
      <c r="E915">
        <v>1982</v>
      </c>
      <c r="F915" t="s">
        <v>357</v>
      </c>
      <c r="G915" t="s">
        <v>17</v>
      </c>
      <c r="H915" t="s">
        <v>18</v>
      </c>
      <c r="I915">
        <v>1336188019</v>
      </c>
      <c r="J915">
        <v>1333596019</v>
      </c>
      <c r="K915" s="15">
        <f t="shared" si="84"/>
        <v>41034.139108796298</v>
      </c>
      <c r="L915" s="15">
        <f t="shared" si="85"/>
        <v>41004.139108796298</v>
      </c>
      <c r="M915" t="b">
        <v>0</v>
      </c>
      <c r="N915">
        <v>24</v>
      </c>
      <c r="O915" t="b">
        <v>0</v>
      </c>
      <c r="P915" t="s">
        <v>1776</v>
      </c>
      <c r="Q915" s="7">
        <f t="shared" si="86"/>
        <v>6.6066666666666665</v>
      </c>
      <c r="R915" s="9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1884</v>
      </c>
      <c r="C916" s="3" t="s">
        <v>1885</v>
      </c>
      <c r="D916">
        <v>1500</v>
      </c>
      <c r="E916">
        <v>0</v>
      </c>
      <c r="F916" t="s">
        <v>357</v>
      </c>
      <c r="G916" t="s">
        <v>17</v>
      </c>
      <c r="H916" t="s">
        <v>18</v>
      </c>
      <c r="I916">
        <v>1345918747</v>
      </c>
      <c r="J916">
        <v>1343326747</v>
      </c>
      <c r="K916" s="15">
        <f t="shared" si="84"/>
        <v>41146.763275462959</v>
      </c>
      <c r="L916" s="15">
        <f t="shared" si="85"/>
        <v>41116.763275462959</v>
      </c>
      <c r="M916" t="b">
        <v>0</v>
      </c>
      <c r="N916">
        <v>0</v>
      </c>
      <c r="O916" t="b">
        <v>0</v>
      </c>
      <c r="P916" t="s">
        <v>1776</v>
      </c>
      <c r="Q916" s="7">
        <f t="shared" si="86"/>
        <v>0</v>
      </c>
      <c r="R916" s="9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1886</v>
      </c>
      <c r="C917" s="3" t="s">
        <v>1887</v>
      </c>
      <c r="D917">
        <v>6500</v>
      </c>
      <c r="E917">
        <v>375</v>
      </c>
      <c r="F917" t="s">
        <v>357</v>
      </c>
      <c r="G917" t="s">
        <v>17</v>
      </c>
      <c r="H917" t="s">
        <v>18</v>
      </c>
      <c r="I917">
        <v>1330577940</v>
      </c>
      <c r="J917">
        <v>1327853914</v>
      </c>
      <c r="K917" s="15">
        <f t="shared" si="84"/>
        <v>40969.207638888889</v>
      </c>
      <c r="L917" s="15">
        <f t="shared" si="85"/>
        <v>40937.679560185185</v>
      </c>
      <c r="M917" t="b">
        <v>0</v>
      </c>
      <c r="N917">
        <v>9</v>
      </c>
      <c r="O917" t="b">
        <v>0</v>
      </c>
      <c r="P917" t="s">
        <v>1776</v>
      </c>
      <c r="Q917" s="7">
        <f t="shared" si="86"/>
        <v>5.7692307692307692</v>
      </c>
      <c r="R917" s="9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1888</v>
      </c>
      <c r="C918" s="3" t="s">
        <v>1889</v>
      </c>
      <c r="D918">
        <v>3300</v>
      </c>
      <c r="E918">
        <v>0</v>
      </c>
      <c r="F918" t="s">
        <v>357</v>
      </c>
      <c r="G918" t="s">
        <v>17</v>
      </c>
      <c r="H918" t="s">
        <v>18</v>
      </c>
      <c r="I918">
        <v>1287723600</v>
      </c>
      <c r="J918">
        <v>1284409734</v>
      </c>
      <c r="K918" s="15">
        <f t="shared" si="84"/>
        <v>40473.208333333336</v>
      </c>
      <c r="L918" s="15">
        <f t="shared" si="85"/>
        <v>40434.853402777779</v>
      </c>
      <c r="M918" t="b">
        <v>0</v>
      </c>
      <c r="N918">
        <v>0</v>
      </c>
      <c r="O918" t="b">
        <v>0</v>
      </c>
      <c r="P918" t="s">
        <v>1776</v>
      </c>
      <c r="Q918" s="7">
        <f t="shared" si="86"/>
        <v>0</v>
      </c>
      <c r="R918" s="9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1890</v>
      </c>
      <c r="C919" s="3" t="s">
        <v>1891</v>
      </c>
      <c r="D919">
        <v>5000</v>
      </c>
      <c r="E919">
        <v>30</v>
      </c>
      <c r="F919" t="s">
        <v>357</v>
      </c>
      <c r="G919" t="s">
        <v>17</v>
      </c>
      <c r="H919" t="s">
        <v>18</v>
      </c>
      <c r="I919">
        <v>1405305000</v>
      </c>
      <c r="J919">
        <v>1402612730</v>
      </c>
      <c r="K919" s="15">
        <f t="shared" si="84"/>
        <v>41834.104166666664</v>
      </c>
      <c r="L919" s="15">
        <f t="shared" si="85"/>
        <v>41802.94363425926</v>
      </c>
      <c r="M919" t="b">
        <v>0</v>
      </c>
      <c r="N919">
        <v>1</v>
      </c>
      <c r="O919" t="b">
        <v>0</v>
      </c>
      <c r="P919" t="s">
        <v>1776</v>
      </c>
      <c r="Q919" s="7">
        <f t="shared" si="86"/>
        <v>0.6</v>
      </c>
      <c r="R919" s="9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1892</v>
      </c>
      <c r="C920" s="3" t="s">
        <v>1893</v>
      </c>
      <c r="D920">
        <v>3900</v>
      </c>
      <c r="E920">
        <v>196</v>
      </c>
      <c r="F920" t="s">
        <v>357</v>
      </c>
      <c r="G920" t="s">
        <v>24</v>
      </c>
      <c r="H920" t="s">
        <v>25</v>
      </c>
      <c r="I920">
        <v>1417474761</v>
      </c>
      <c r="J920">
        <v>1414879161</v>
      </c>
      <c r="K920" s="15">
        <f t="shared" si="84"/>
        <v>41974.957881944443</v>
      </c>
      <c r="L920" s="15">
        <f t="shared" si="85"/>
        <v>41944.916215277779</v>
      </c>
      <c r="M920" t="b">
        <v>0</v>
      </c>
      <c r="N920">
        <v>10</v>
      </c>
      <c r="O920" t="b">
        <v>0</v>
      </c>
      <c r="P920" t="s">
        <v>1776</v>
      </c>
      <c r="Q920" s="7">
        <f t="shared" si="86"/>
        <v>5.0256410256410255</v>
      </c>
      <c r="R920" s="9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1894</v>
      </c>
      <c r="C921" s="3" t="s">
        <v>1895</v>
      </c>
      <c r="D921">
        <v>20000</v>
      </c>
      <c r="E921">
        <v>100</v>
      </c>
      <c r="F921" t="s">
        <v>357</v>
      </c>
      <c r="G921" t="s">
        <v>17</v>
      </c>
      <c r="H921" t="s">
        <v>18</v>
      </c>
      <c r="I921">
        <v>1355930645</v>
      </c>
      <c r="J921">
        <v>1352906645</v>
      </c>
      <c r="K921" s="15">
        <f t="shared" si="84"/>
        <v>41262.641724537039</v>
      </c>
      <c r="L921" s="15">
        <f t="shared" si="85"/>
        <v>41227.641724537039</v>
      </c>
      <c r="M921" t="b">
        <v>0</v>
      </c>
      <c r="N921">
        <v>1</v>
      </c>
      <c r="O921" t="b">
        <v>0</v>
      </c>
      <c r="P921" t="s">
        <v>1776</v>
      </c>
      <c r="Q921" s="7">
        <f t="shared" si="86"/>
        <v>0.5</v>
      </c>
      <c r="R921" s="9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1896</v>
      </c>
      <c r="C922" s="3" t="s">
        <v>1897</v>
      </c>
      <c r="D922">
        <v>5500</v>
      </c>
      <c r="E922">
        <v>0</v>
      </c>
      <c r="F922" t="s">
        <v>357</v>
      </c>
      <c r="G922" t="s">
        <v>17</v>
      </c>
      <c r="H922" t="s">
        <v>18</v>
      </c>
      <c r="I922">
        <v>1384448822</v>
      </c>
      <c r="J922">
        <v>1381853222</v>
      </c>
      <c r="K922" s="15">
        <f t="shared" si="84"/>
        <v>41592.713217592594</v>
      </c>
      <c r="L922" s="15">
        <f t="shared" si="85"/>
        <v>41562.671550925923</v>
      </c>
      <c r="M922" t="b">
        <v>0</v>
      </c>
      <c r="N922">
        <v>0</v>
      </c>
      <c r="O922" t="b">
        <v>0</v>
      </c>
      <c r="P922" t="s">
        <v>1776</v>
      </c>
      <c r="Q922" s="7">
        <f t="shared" si="86"/>
        <v>0</v>
      </c>
      <c r="R922" s="9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1898</v>
      </c>
      <c r="C923" s="3" t="s">
        <v>1899</v>
      </c>
      <c r="D923">
        <v>15000</v>
      </c>
      <c r="E923">
        <v>4635</v>
      </c>
      <c r="F923" t="s">
        <v>357</v>
      </c>
      <c r="G923" t="s">
        <v>17</v>
      </c>
      <c r="H923" t="s">
        <v>18</v>
      </c>
      <c r="I923">
        <v>1323666376</v>
      </c>
      <c r="J923">
        <v>1320033976</v>
      </c>
      <c r="K923" s="15">
        <f t="shared" si="84"/>
        <v>40889.212685185186</v>
      </c>
      <c r="L923" s="15">
        <f t="shared" si="85"/>
        <v>40847.171018518522</v>
      </c>
      <c r="M923" t="b">
        <v>0</v>
      </c>
      <c r="N923">
        <v>20</v>
      </c>
      <c r="O923" t="b">
        <v>0</v>
      </c>
      <c r="P923" t="s">
        <v>1776</v>
      </c>
      <c r="Q923" s="7">
        <f t="shared" si="86"/>
        <v>30.9</v>
      </c>
      <c r="R923" s="9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1900</v>
      </c>
      <c r="C924" s="3" t="s">
        <v>1901</v>
      </c>
      <c r="D924">
        <v>27000</v>
      </c>
      <c r="E924">
        <v>5680</v>
      </c>
      <c r="F924" t="s">
        <v>357</v>
      </c>
      <c r="G924" t="s">
        <v>17</v>
      </c>
      <c r="H924" t="s">
        <v>18</v>
      </c>
      <c r="I924">
        <v>1412167393</v>
      </c>
      <c r="J924">
        <v>1409143393</v>
      </c>
      <c r="K924" s="15">
        <f t="shared" si="84"/>
        <v>41913.530011574076</v>
      </c>
      <c r="L924" s="15">
        <f t="shared" si="85"/>
        <v>41878.530011574076</v>
      </c>
      <c r="M924" t="b">
        <v>0</v>
      </c>
      <c r="N924">
        <v>30</v>
      </c>
      <c r="O924" t="b">
        <v>0</v>
      </c>
      <c r="P924" t="s">
        <v>1776</v>
      </c>
      <c r="Q924" s="7">
        <f t="shared" si="86"/>
        <v>21.037037037037038</v>
      </c>
      <c r="R924" s="9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1902</v>
      </c>
      <c r="C925" s="3" t="s">
        <v>1903</v>
      </c>
      <c r="D925">
        <v>15000</v>
      </c>
      <c r="E925">
        <v>330</v>
      </c>
      <c r="F925" t="s">
        <v>357</v>
      </c>
      <c r="G925" t="s">
        <v>17</v>
      </c>
      <c r="H925" t="s">
        <v>18</v>
      </c>
      <c r="I925">
        <v>1416614523</v>
      </c>
      <c r="J925">
        <v>1414018923</v>
      </c>
      <c r="K925" s="15">
        <f t="shared" si="84"/>
        <v>41965.001423611116</v>
      </c>
      <c r="L925" s="15">
        <f t="shared" si="85"/>
        <v>41934.959756944445</v>
      </c>
      <c r="M925" t="b">
        <v>0</v>
      </c>
      <c r="N925">
        <v>6</v>
      </c>
      <c r="O925" t="b">
        <v>0</v>
      </c>
      <c r="P925" t="s">
        <v>1776</v>
      </c>
      <c r="Q925" s="7">
        <f t="shared" si="86"/>
        <v>2.1999999999999997</v>
      </c>
      <c r="R925" s="9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1904</v>
      </c>
      <c r="C926" s="3" t="s">
        <v>1905</v>
      </c>
      <c r="D926">
        <v>3000</v>
      </c>
      <c r="E926">
        <v>327</v>
      </c>
      <c r="F926" t="s">
        <v>357</v>
      </c>
      <c r="G926" t="s">
        <v>17</v>
      </c>
      <c r="H926" t="s">
        <v>18</v>
      </c>
      <c r="I926">
        <v>1360795069</v>
      </c>
      <c r="J926">
        <v>1358203069</v>
      </c>
      <c r="K926" s="15">
        <f t="shared" si="84"/>
        <v>41318.942928240736</v>
      </c>
      <c r="L926" s="15">
        <f t="shared" si="85"/>
        <v>41288.942928240736</v>
      </c>
      <c r="M926" t="b">
        <v>0</v>
      </c>
      <c r="N926">
        <v>15</v>
      </c>
      <c r="O926" t="b">
        <v>0</v>
      </c>
      <c r="P926" t="s">
        <v>1776</v>
      </c>
      <c r="Q926" s="7">
        <f t="shared" si="86"/>
        <v>10.9</v>
      </c>
      <c r="R926" s="9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1906</v>
      </c>
      <c r="C927" s="3" t="s">
        <v>1907</v>
      </c>
      <c r="D927">
        <v>6000</v>
      </c>
      <c r="E927">
        <v>160</v>
      </c>
      <c r="F927" t="s">
        <v>357</v>
      </c>
      <c r="G927" t="s">
        <v>17</v>
      </c>
      <c r="H927" t="s">
        <v>18</v>
      </c>
      <c r="I927">
        <v>1385590111</v>
      </c>
      <c r="J927">
        <v>1382994511</v>
      </c>
      <c r="K927" s="15">
        <f t="shared" si="84"/>
        <v>41605.922581018516</v>
      </c>
      <c r="L927" s="15">
        <f t="shared" si="85"/>
        <v>41575.880914351852</v>
      </c>
      <c r="M927" t="b">
        <v>0</v>
      </c>
      <c r="N927">
        <v>5</v>
      </c>
      <c r="O927" t="b">
        <v>0</v>
      </c>
      <c r="P927" t="s">
        <v>1776</v>
      </c>
      <c r="Q927" s="7">
        <f t="shared" si="86"/>
        <v>2.666666666666667</v>
      </c>
      <c r="R927" s="9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1908</v>
      </c>
      <c r="C928" s="3" t="s">
        <v>1909</v>
      </c>
      <c r="D928">
        <v>7000</v>
      </c>
      <c r="E928">
        <v>0</v>
      </c>
      <c r="F928" t="s">
        <v>357</v>
      </c>
      <c r="G928" t="s">
        <v>17</v>
      </c>
      <c r="H928" t="s">
        <v>18</v>
      </c>
      <c r="I928">
        <v>1278628800</v>
      </c>
      <c r="J928">
        <v>1276043330</v>
      </c>
      <c r="K928" s="15">
        <f t="shared" si="84"/>
        <v>40367.944444444445</v>
      </c>
      <c r="L928" s="15">
        <f t="shared" si="85"/>
        <v>40338.02002314815</v>
      </c>
      <c r="M928" t="b">
        <v>0</v>
      </c>
      <c r="N928">
        <v>0</v>
      </c>
      <c r="O928" t="b">
        <v>0</v>
      </c>
      <c r="P928" t="s">
        <v>1776</v>
      </c>
      <c r="Q928" s="7">
        <f t="shared" si="86"/>
        <v>0</v>
      </c>
      <c r="R928" s="9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1910</v>
      </c>
      <c r="C929" s="3" t="s">
        <v>1911</v>
      </c>
      <c r="D929">
        <v>20000</v>
      </c>
      <c r="E929">
        <v>0</v>
      </c>
      <c r="F929" t="s">
        <v>357</v>
      </c>
      <c r="G929" t="s">
        <v>17</v>
      </c>
      <c r="H929" t="s">
        <v>18</v>
      </c>
      <c r="I929">
        <v>1337024695</v>
      </c>
      <c r="J929">
        <v>1334432695</v>
      </c>
      <c r="K929" s="15">
        <f t="shared" si="84"/>
        <v>41043.822858796295</v>
      </c>
      <c r="L929" s="15">
        <f t="shared" si="85"/>
        <v>41013.822858796295</v>
      </c>
      <c r="M929" t="b">
        <v>0</v>
      </c>
      <c r="N929">
        <v>0</v>
      </c>
      <c r="O929" t="b">
        <v>0</v>
      </c>
      <c r="P929" t="s">
        <v>1776</v>
      </c>
      <c r="Q929" s="7">
        <f t="shared" si="86"/>
        <v>0</v>
      </c>
      <c r="R929" s="9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1912</v>
      </c>
      <c r="C930" s="3" t="s">
        <v>1913</v>
      </c>
      <c r="D930">
        <v>14500</v>
      </c>
      <c r="E930">
        <v>1575</v>
      </c>
      <c r="F930" t="s">
        <v>357</v>
      </c>
      <c r="G930" t="s">
        <v>17</v>
      </c>
      <c r="H930" t="s">
        <v>18</v>
      </c>
      <c r="I930">
        <v>1353196800</v>
      </c>
      <c r="J930">
        <v>1348864913</v>
      </c>
      <c r="K930" s="15">
        <f t="shared" si="84"/>
        <v>41231</v>
      </c>
      <c r="L930" s="15">
        <f t="shared" si="85"/>
        <v>41180.86241898148</v>
      </c>
      <c r="M930" t="b">
        <v>0</v>
      </c>
      <c r="N930">
        <v>28</v>
      </c>
      <c r="O930" t="b">
        <v>0</v>
      </c>
      <c r="P930" t="s">
        <v>1776</v>
      </c>
      <c r="Q930" s="7">
        <f t="shared" si="86"/>
        <v>10.86206896551724</v>
      </c>
      <c r="R930" s="9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1914</v>
      </c>
      <c r="C931" s="3" t="s">
        <v>1915</v>
      </c>
      <c r="D931">
        <v>500</v>
      </c>
      <c r="E931">
        <v>0</v>
      </c>
      <c r="F931" t="s">
        <v>357</v>
      </c>
      <c r="G931" t="s">
        <v>17</v>
      </c>
      <c r="H931" t="s">
        <v>18</v>
      </c>
      <c r="I931">
        <v>1333946569</v>
      </c>
      <c r="J931">
        <v>1331358169</v>
      </c>
      <c r="K931" s="15">
        <f t="shared" si="84"/>
        <v>41008.196400462963</v>
      </c>
      <c r="L931" s="15">
        <f t="shared" si="85"/>
        <v>40978.238067129627</v>
      </c>
      <c r="M931" t="b">
        <v>0</v>
      </c>
      <c r="N931">
        <v>0</v>
      </c>
      <c r="O931" t="b">
        <v>0</v>
      </c>
      <c r="P931" t="s">
        <v>1776</v>
      </c>
      <c r="Q931" s="7">
        <f t="shared" si="86"/>
        <v>0</v>
      </c>
      <c r="R931" s="9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1916</v>
      </c>
      <c r="C932" s="3" t="s">
        <v>1917</v>
      </c>
      <c r="D932">
        <v>900</v>
      </c>
      <c r="E932">
        <v>345</v>
      </c>
      <c r="F932" t="s">
        <v>357</v>
      </c>
      <c r="G932" t="s">
        <v>17</v>
      </c>
      <c r="H932" t="s">
        <v>18</v>
      </c>
      <c r="I932">
        <v>1277501520</v>
      </c>
      <c r="J932">
        <v>1273874306</v>
      </c>
      <c r="K932" s="15">
        <f t="shared" si="84"/>
        <v>40354.897222222222</v>
      </c>
      <c r="L932" s="15">
        <f t="shared" si="85"/>
        <v>40312.915578703702</v>
      </c>
      <c r="M932" t="b">
        <v>0</v>
      </c>
      <c r="N932">
        <v>5</v>
      </c>
      <c r="O932" t="b">
        <v>0</v>
      </c>
      <c r="P932" t="s">
        <v>1776</v>
      </c>
      <c r="Q932" s="7">
        <f t="shared" si="86"/>
        <v>38.333333333333336</v>
      </c>
      <c r="R932" s="9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1918</v>
      </c>
      <c r="C933" s="3" t="s">
        <v>1919</v>
      </c>
      <c r="D933">
        <v>2000</v>
      </c>
      <c r="E933">
        <v>131</v>
      </c>
      <c r="F933" t="s">
        <v>357</v>
      </c>
      <c r="G933" t="s">
        <v>24</v>
      </c>
      <c r="H933" t="s">
        <v>25</v>
      </c>
      <c r="I933">
        <v>1395007200</v>
      </c>
      <c r="J933">
        <v>1392021502</v>
      </c>
      <c r="K933" s="15">
        <f t="shared" si="84"/>
        <v>41714.916666666664</v>
      </c>
      <c r="L933" s="15">
        <f t="shared" si="85"/>
        <v>41680.359976851854</v>
      </c>
      <c r="M933" t="b">
        <v>0</v>
      </c>
      <c r="N933">
        <v>7</v>
      </c>
      <c r="O933" t="b">
        <v>0</v>
      </c>
      <c r="P933" t="s">
        <v>1776</v>
      </c>
      <c r="Q933" s="7">
        <f t="shared" si="86"/>
        <v>6.5500000000000007</v>
      </c>
      <c r="R933" s="9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1920</v>
      </c>
      <c r="C934" s="3" t="s">
        <v>1921</v>
      </c>
      <c r="D934">
        <v>9500</v>
      </c>
      <c r="E934">
        <v>1381</v>
      </c>
      <c r="F934" t="s">
        <v>357</v>
      </c>
      <c r="G934" t="s">
        <v>17</v>
      </c>
      <c r="H934" t="s">
        <v>18</v>
      </c>
      <c r="I934">
        <v>1363990545</v>
      </c>
      <c r="J934">
        <v>1360106145</v>
      </c>
      <c r="K934" s="15">
        <f t="shared" si="84"/>
        <v>41355.927604166667</v>
      </c>
      <c r="L934" s="15">
        <f t="shared" si="85"/>
        <v>41310.969270833331</v>
      </c>
      <c r="M934" t="b">
        <v>0</v>
      </c>
      <c r="N934">
        <v>30</v>
      </c>
      <c r="O934" t="b">
        <v>0</v>
      </c>
      <c r="P934" t="s">
        <v>1776</v>
      </c>
      <c r="Q934" s="7">
        <f t="shared" si="86"/>
        <v>14.536842105263158</v>
      </c>
      <c r="R934" s="9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1922</v>
      </c>
      <c r="C935" s="3" t="s">
        <v>1923</v>
      </c>
      <c r="D935">
        <v>2000</v>
      </c>
      <c r="E935">
        <v>120</v>
      </c>
      <c r="F935" t="s">
        <v>357</v>
      </c>
      <c r="G935" t="s">
        <v>17</v>
      </c>
      <c r="H935" t="s">
        <v>18</v>
      </c>
      <c r="I935">
        <v>1399867409</v>
      </c>
      <c r="J935">
        <v>1394683409</v>
      </c>
      <c r="K935" s="15">
        <f t="shared" si="84"/>
        <v>41771.169085648144</v>
      </c>
      <c r="L935" s="15">
        <f t="shared" si="85"/>
        <v>41711.169085648144</v>
      </c>
      <c r="M935" t="b">
        <v>0</v>
      </c>
      <c r="N935">
        <v>2</v>
      </c>
      <c r="O935" t="b">
        <v>0</v>
      </c>
      <c r="P935" t="s">
        <v>1776</v>
      </c>
      <c r="Q935" s="7">
        <f t="shared" si="86"/>
        <v>6</v>
      </c>
      <c r="R935" s="9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1924</v>
      </c>
      <c r="C936" s="3" t="s">
        <v>1925</v>
      </c>
      <c r="D936">
        <v>5000</v>
      </c>
      <c r="E936">
        <v>1520</v>
      </c>
      <c r="F936" t="s">
        <v>357</v>
      </c>
      <c r="G936" t="s">
        <v>159</v>
      </c>
      <c r="H936" t="s">
        <v>160</v>
      </c>
      <c r="I936">
        <v>1399183200</v>
      </c>
      <c r="J936">
        <v>1396633284</v>
      </c>
      <c r="K936" s="15">
        <f t="shared" si="84"/>
        <v>41763.25</v>
      </c>
      <c r="L936" s="15">
        <f t="shared" si="85"/>
        <v>41733.737083333333</v>
      </c>
      <c r="M936" t="b">
        <v>0</v>
      </c>
      <c r="N936">
        <v>30</v>
      </c>
      <c r="O936" t="b">
        <v>0</v>
      </c>
      <c r="P936" t="s">
        <v>1776</v>
      </c>
      <c r="Q936" s="7">
        <f t="shared" si="86"/>
        <v>30.4</v>
      </c>
      <c r="R936" s="9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1926</v>
      </c>
      <c r="C937" s="3" t="s">
        <v>1927</v>
      </c>
      <c r="D937">
        <v>3500</v>
      </c>
      <c r="E937">
        <v>50</v>
      </c>
      <c r="F937" t="s">
        <v>357</v>
      </c>
      <c r="G937" t="s">
        <v>17</v>
      </c>
      <c r="H937" t="s">
        <v>18</v>
      </c>
      <c r="I937">
        <v>1454054429</v>
      </c>
      <c r="J937">
        <v>1451462429</v>
      </c>
      <c r="K937" s="15">
        <f t="shared" si="84"/>
        <v>42398.333668981482</v>
      </c>
      <c r="L937" s="15">
        <f t="shared" si="85"/>
        <v>42368.333668981482</v>
      </c>
      <c r="M937" t="b">
        <v>0</v>
      </c>
      <c r="N937">
        <v>2</v>
      </c>
      <c r="O937" t="b">
        <v>0</v>
      </c>
      <c r="P937" t="s">
        <v>1776</v>
      </c>
      <c r="Q937" s="7">
        <f t="shared" si="86"/>
        <v>1.4285714285714286</v>
      </c>
      <c r="R937" s="9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1928</v>
      </c>
      <c r="C938" s="3" t="s">
        <v>1929</v>
      </c>
      <c r="D938">
        <v>1400</v>
      </c>
      <c r="E938">
        <v>0</v>
      </c>
      <c r="F938" t="s">
        <v>357</v>
      </c>
      <c r="G938" t="s">
        <v>17</v>
      </c>
      <c r="H938" t="s">
        <v>18</v>
      </c>
      <c r="I938">
        <v>1326916800</v>
      </c>
      <c r="J938">
        <v>1323131689</v>
      </c>
      <c r="K938" s="15">
        <f t="shared" si="84"/>
        <v>40926.833333333336</v>
      </c>
      <c r="L938" s="15">
        <f t="shared" si="85"/>
        <v>40883.024178240739</v>
      </c>
      <c r="M938" t="b">
        <v>0</v>
      </c>
      <c r="N938">
        <v>0</v>
      </c>
      <c r="O938" t="b">
        <v>0</v>
      </c>
      <c r="P938" t="s">
        <v>1776</v>
      </c>
      <c r="Q938" s="7">
        <f t="shared" si="86"/>
        <v>0</v>
      </c>
      <c r="R938" s="9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1930</v>
      </c>
      <c r="C939" s="3" t="s">
        <v>1931</v>
      </c>
      <c r="D939">
        <v>3500</v>
      </c>
      <c r="E939">
        <v>40</v>
      </c>
      <c r="F939" t="s">
        <v>357</v>
      </c>
      <c r="G939" t="s">
        <v>17</v>
      </c>
      <c r="H939" t="s">
        <v>18</v>
      </c>
      <c r="I939">
        <v>1383509357</v>
      </c>
      <c r="J939">
        <v>1380913757</v>
      </c>
      <c r="K939" s="15">
        <f t="shared" si="84"/>
        <v>41581.839780092589</v>
      </c>
      <c r="L939" s="15">
        <f t="shared" si="85"/>
        <v>41551.798113425924</v>
      </c>
      <c r="M939" t="b">
        <v>0</v>
      </c>
      <c r="N939">
        <v>2</v>
      </c>
      <c r="O939" t="b">
        <v>0</v>
      </c>
      <c r="P939" t="s">
        <v>1776</v>
      </c>
      <c r="Q939" s="7">
        <f t="shared" si="86"/>
        <v>1.1428571428571428</v>
      </c>
      <c r="R939" s="9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1932</v>
      </c>
      <c r="C940" s="3" t="s">
        <v>1933</v>
      </c>
      <c r="D940">
        <v>7000</v>
      </c>
      <c r="E940">
        <v>25</v>
      </c>
      <c r="F940" t="s">
        <v>357</v>
      </c>
      <c r="G940" t="s">
        <v>17</v>
      </c>
      <c r="H940" t="s">
        <v>18</v>
      </c>
      <c r="I940">
        <v>1346585448</v>
      </c>
      <c r="J940">
        <v>1343993448</v>
      </c>
      <c r="K940" s="15">
        <f t="shared" si="84"/>
        <v>41154.479722222226</v>
      </c>
      <c r="L940" s="15">
        <f t="shared" si="85"/>
        <v>41124.479722222226</v>
      </c>
      <c r="M940" t="b">
        <v>0</v>
      </c>
      <c r="N940">
        <v>1</v>
      </c>
      <c r="O940" t="b">
        <v>0</v>
      </c>
      <c r="P940" t="s">
        <v>1776</v>
      </c>
      <c r="Q940" s="7">
        <f t="shared" si="86"/>
        <v>0.35714285714285715</v>
      </c>
      <c r="R940" s="9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1934</v>
      </c>
      <c r="C941" s="3" t="s">
        <v>1935</v>
      </c>
      <c r="D941">
        <v>2750</v>
      </c>
      <c r="E941">
        <v>40</v>
      </c>
      <c r="F941" t="s">
        <v>357</v>
      </c>
      <c r="G941" t="s">
        <v>17</v>
      </c>
      <c r="H941" t="s">
        <v>18</v>
      </c>
      <c r="I941">
        <v>1372622280</v>
      </c>
      <c r="J941">
        <v>1369246738</v>
      </c>
      <c r="K941" s="15">
        <f t="shared" si="84"/>
        <v>41455.831944444442</v>
      </c>
      <c r="L941" s="15">
        <f t="shared" si="85"/>
        <v>41416.763171296298</v>
      </c>
      <c r="M941" t="b">
        <v>0</v>
      </c>
      <c r="N941">
        <v>2</v>
      </c>
      <c r="O941" t="b">
        <v>0</v>
      </c>
      <c r="P941" t="s">
        <v>1776</v>
      </c>
      <c r="Q941" s="7">
        <f t="shared" si="86"/>
        <v>1.4545454545454546</v>
      </c>
      <c r="R941" s="9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1936</v>
      </c>
      <c r="C942" s="3" t="s">
        <v>1937</v>
      </c>
      <c r="D942">
        <v>9000</v>
      </c>
      <c r="E942">
        <v>1544</v>
      </c>
      <c r="F942" t="s">
        <v>357</v>
      </c>
      <c r="G942" t="s">
        <v>17</v>
      </c>
      <c r="H942" t="s">
        <v>18</v>
      </c>
      <c r="I942">
        <v>1439251926</v>
      </c>
      <c r="J942">
        <v>1435363926</v>
      </c>
      <c r="K942" s="15">
        <f t="shared" si="84"/>
        <v>42227.008402777778</v>
      </c>
      <c r="L942" s="15">
        <f t="shared" si="85"/>
        <v>42182.008402777778</v>
      </c>
      <c r="M942" t="b">
        <v>0</v>
      </c>
      <c r="N942">
        <v>14</v>
      </c>
      <c r="O942" t="b">
        <v>0</v>
      </c>
      <c r="P942" t="s">
        <v>1329</v>
      </c>
      <c r="Q942" s="7">
        <f t="shared" si="86"/>
        <v>17.155555555555555</v>
      </c>
      <c r="R942" s="9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1938</v>
      </c>
      <c r="C943" s="3" t="s">
        <v>1939</v>
      </c>
      <c r="D943">
        <v>50000</v>
      </c>
      <c r="E943">
        <v>1161</v>
      </c>
      <c r="F943" t="s">
        <v>357</v>
      </c>
      <c r="G943" t="s">
        <v>17</v>
      </c>
      <c r="H943" t="s">
        <v>18</v>
      </c>
      <c r="I943">
        <v>1486693145</v>
      </c>
      <c r="J943">
        <v>1484101145</v>
      </c>
      <c r="K943" s="15">
        <f t="shared" si="84"/>
        <v>42776.096585648149</v>
      </c>
      <c r="L943" s="15">
        <f t="shared" si="85"/>
        <v>42746.096585648149</v>
      </c>
      <c r="M943" t="b">
        <v>0</v>
      </c>
      <c r="N943">
        <v>31</v>
      </c>
      <c r="O943" t="b">
        <v>0</v>
      </c>
      <c r="P943" t="s">
        <v>1329</v>
      </c>
      <c r="Q943" s="7">
        <f t="shared" si="86"/>
        <v>2.3220000000000001</v>
      </c>
      <c r="R943" s="9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1940</v>
      </c>
      <c r="C944" s="3" t="s">
        <v>1941</v>
      </c>
      <c r="D944">
        <v>7500</v>
      </c>
      <c r="E944">
        <v>668</v>
      </c>
      <c r="F944" t="s">
        <v>357</v>
      </c>
      <c r="G944" t="s">
        <v>17</v>
      </c>
      <c r="H944" t="s">
        <v>18</v>
      </c>
      <c r="I944">
        <v>1455826460</v>
      </c>
      <c r="J944">
        <v>1452716060</v>
      </c>
      <c r="K944" s="15">
        <f t="shared" si="84"/>
        <v>42418.843287037038</v>
      </c>
      <c r="L944" s="15">
        <f t="shared" si="85"/>
        <v>42382.843287037038</v>
      </c>
      <c r="M944" t="b">
        <v>0</v>
      </c>
      <c r="N944">
        <v>16</v>
      </c>
      <c r="O944" t="b">
        <v>0</v>
      </c>
      <c r="P944" t="s">
        <v>1329</v>
      </c>
      <c r="Q944" s="7">
        <f t="shared" si="86"/>
        <v>8.9066666666666663</v>
      </c>
      <c r="R944" s="9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1942</v>
      </c>
      <c r="C945" s="3" t="s">
        <v>1943</v>
      </c>
      <c r="D945">
        <v>3000</v>
      </c>
      <c r="E945">
        <v>289</v>
      </c>
      <c r="F945" t="s">
        <v>357</v>
      </c>
      <c r="G945" t="s">
        <v>17</v>
      </c>
      <c r="H945" t="s">
        <v>18</v>
      </c>
      <c r="I945">
        <v>1480438905</v>
      </c>
      <c r="J945">
        <v>1477843305</v>
      </c>
      <c r="K945" s="15">
        <f t="shared" si="84"/>
        <v>42703.709548611107</v>
      </c>
      <c r="L945" s="15">
        <f t="shared" si="85"/>
        <v>42673.66788194445</v>
      </c>
      <c r="M945" t="b">
        <v>0</v>
      </c>
      <c r="N945">
        <v>12</v>
      </c>
      <c r="O945" t="b">
        <v>0</v>
      </c>
      <c r="P945" t="s">
        <v>1329</v>
      </c>
      <c r="Q945" s="7">
        <f t="shared" si="86"/>
        <v>9.6333333333333346</v>
      </c>
      <c r="R945" s="9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1944</v>
      </c>
      <c r="C946" s="3" t="s">
        <v>1945</v>
      </c>
      <c r="D946">
        <v>50000</v>
      </c>
      <c r="E946">
        <v>6663</v>
      </c>
      <c r="F946" t="s">
        <v>357</v>
      </c>
      <c r="G946" t="s">
        <v>17</v>
      </c>
      <c r="H946" t="s">
        <v>18</v>
      </c>
      <c r="I946">
        <v>1460988000</v>
      </c>
      <c r="J946">
        <v>1458050450</v>
      </c>
      <c r="K946" s="15">
        <f t="shared" si="84"/>
        <v>42478.583333333328</v>
      </c>
      <c r="L946" s="15">
        <f t="shared" si="85"/>
        <v>42444.583912037036</v>
      </c>
      <c r="M946" t="b">
        <v>0</v>
      </c>
      <c r="N946">
        <v>96</v>
      </c>
      <c r="O946" t="b">
        <v>0</v>
      </c>
      <c r="P946" t="s">
        <v>1329</v>
      </c>
      <c r="Q946" s="7">
        <f t="shared" si="86"/>
        <v>13.325999999999999</v>
      </c>
      <c r="R946" s="9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1946</v>
      </c>
      <c r="C947" s="3" t="s">
        <v>1947</v>
      </c>
      <c r="D947">
        <v>100000</v>
      </c>
      <c r="E947">
        <v>2484</v>
      </c>
      <c r="F947" t="s">
        <v>357</v>
      </c>
      <c r="G947" t="s">
        <v>179</v>
      </c>
      <c r="H947" t="s">
        <v>55</v>
      </c>
      <c r="I947">
        <v>1487462340</v>
      </c>
      <c r="J947">
        <v>1482958626</v>
      </c>
      <c r="K947" s="15">
        <f t="shared" si="84"/>
        <v>42784.999305555553</v>
      </c>
      <c r="L947" s="15">
        <f t="shared" si="85"/>
        <v>42732.872986111106</v>
      </c>
      <c r="M947" t="b">
        <v>0</v>
      </c>
      <c r="N947">
        <v>16</v>
      </c>
      <c r="O947" t="b">
        <v>0</v>
      </c>
      <c r="P947" t="s">
        <v>1329</v>
      </c>
      <c r="Q947" s="7">
        <f t="shared" si="86"/>
        <v>2.484</v>
      </c>
      <c r="R947" s="9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1948</v>
      </c>
      <c r="C948" s="3" t="s">
        <v>1949</v>
      </c>
      <c r="D948">
        <v>15000</v>
      </c>
      <c r="E948">
        <v>286</v>
      </c>
      <c r="F948" t="s">
        <v>357</v>
      </c>
      <c r="G948" t="s">
        <v>17</v>
      </c>
      <c r="H948" t="s">
        <v>18</v>
      </c>
      <c r="I948">
        <v>1473444048</v>
      </c>
      <c r="J948">
        <v>1470852048</v>
      </c>
      <c r="K948" s="15">
        <f t="shared" si="84"/>
        <v>42622.750555555554</v>
      </c>
      <c r="L948" s="15">
        <f t="shared" si="85"/>
        <v>42592.750555555554</v>
      </c>
      <c r="M948" t="b">
        <v>0</v>
      </c>
      <c r="N948">
        <v>5</v>
      </c>
      <c r="O948" t="b">
        <v>0</v>
      </c>
      <c r="P948" t="s">
        <v>1329</v>
      </c>
      <c r="Q948" s="7">
        <f t="shared" si="86"/>
        <v>1.9066666666666665</v>
      </c>
      <c r="R948" s="9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1950</v>
      </c>
      <c r="C949" s="3" t="s">
        <v>1951</v>
      </c>
      <c r="D949">
        <v>850</v>
      </c>
      <c r="E949">
        <v>0</v>
      </c>
      <c r="F949" t="s">
        <v>357</v>
      </c>
      <c r="G949" t="s">
        <v>17</v>
      </c>
      <c r="H949" t="s">
        <v>18</v>
      </c>
      <c r="I949">
        <v>1467312306</v>
      </c>
      <c r="J949">
        <v>1462128306</v>
      </c>
      <c r="K949" s="15">
        <f t="shared" si="84"/>
        <v>42551.781319444446</v>
      </c>
      <c r="L949" s="15">
        <f t="shared" si="85"/>
        <v>42491.781319444446</v>
      </c>
      <c r="M949" t="b">
        <v>0</v>
      </c>
      <c r="N949">
        <v>0</v>
      </c>
      <c r="O949" t="b">
        <v>0</v>
      </c>
      <c r="P949" t="s">
        <v>1329</v>
      </c>
      <c r="Q949" s="7">
        <f t="shared" si="86"/>
        <v>0</v>
      </c>
      <c r="R949" s="9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1952</v>
      </c>
      <c r="C950" s="3" t="s">
        <v>1953</v>
      </c>
      <c r="D950">
        <v>4000</v>
      </c>
      <c r="E950">
        <v>480</v>
      </c>
      <c r="F950" t="s">
        <v>357</v>
      </c>
      <c r="G950" t="s">
        <v>387</v>
      </c>
      <c r="H950" t="s">
        <v>55</v>
      </c>
      <c r="I950">
        <v>1457812364</v>
      </c>
      <c r="J950">
        <v>1455220364</v>
      </c>
      <c r="K950" s="15">
        <f t="shared" si="84"/>
        <v>42441.828287037039</v>
      </c>
      <c r="L950" s="15">
        <f t="shared" si="85"/>
        <v>42411.828287037039</v>
      </c>
      <c r="M950" t="b">
        <v>0</v>
      </c>
      <c r="N950">
        <v>8</v>
      </c>
      <c r="O950" t="b">
        <v>0</v>
      </c>
      <c r="P950" t="s">
        <v>1329</v>
      </c>
      <c r="Q950" s="7">
        <f t="shared" si="86"/>
        <v>12</v>
      </c>
      <c r="R950" s="9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1954</v>
      </c>
      <c r="C951" s="3" t="s">
        <v>1955</v>
      </c>
      <c r="D951">
        <v>20000</v>
      </c>
      <c r="E951">
        <v>273</v>
      </c>
      <c r="F951" t="s">
        <v>357</v>
      </c>
      <c r="G951" t="s">
        <v>502</v>
      </c>
      <c r="H951" t="s">
        <v>55</v>
      </c>
      <c r="I951">
        <v>1456016576</v>
      </c>
      <c r="J951">
        <v>1450832576</v>
      </c>
      <c r="K951" s="15">
        <f t="shared" si="84"/>
        <v>42421.043703703705</v>
      </c>
      <c r="L951" s="15">
        <f t="shared" si="85"/>
        <v>42361.043703703705</v>
      </c>
      <c r="M951" t="b">
        <v>0</v>
      </c>
      <c r="N951">
        <v>7</v>
      </c>
      <c r="O951" t="b">
        <v>0</v>
      </c>
      <c r="P951" t="s">
        <v>1329</v>
      </c>
      <c r="Q951" s="7">
        <f t="shared" si="86"/>
        <v>1.365</v>
      </c>
      <c r="R951" s="9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1956</v>
      </c>
      <c r="C952" s="3" t="s">
        <v>1957</v>
      </c>
      <c r="D952">
        <v>5000</v>
      </c>
      <c r="E952">
        <v>1402</v>
      </c>
      <c r="F952" t="s">
        <v>357</v>
      </c>
      <c r="G952" t="s">
        <v>159</v>
      </c>
      <c r="H952" t="s">
        <v>160</v>
      </c>
      <c r="I952">
        <v>1453053661</v>
      </c>
      <c r="J952">
        <v>1450461661</v>
      </c>
      <c r="K952" s="15">
        <f t="shared" si="84"/>
        <v>42386.750706018516</v>
      </c>
      <c r="L952" s="15">
        <f t="shared" si="85"/>
        <v>42356.750706018516</v>
      </c>
      <c r="M952" t="b">
        <v>0</v>
      </c>
      <c r="N952">
        <v>24</v>
      </c>
      <c r="O952" t="b">
        <v>0</v>
      </c>
      <c r="P952" t="s">
        <v>1329</v>
      </c>
      <c r="Q952" s="7">
        <f t="shared" si="86"/>
        <v>28.04</v>
      </c>
      <c r="R952" s="9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1958</v>
      </c>
      <c r="C953" s="3" t="s">
        <v>1959</v>
      </c>
      <c r="D953">
        <v>50000</v>
      </c>
      <c r="E953">
        <v>19195</v>
      </c>
      <c r="F953" t="s">
        <v>357</v>
      </c>
      <c r="G953" t="s">
        <v>17</v>
      </c>
      <c r="H953" t="s">
        <v>18</v>
      </c>
      <c r="I953">
        <v>1465054872</v>
      </c>
      <c r="J953">
        <v>1461166872</v>
      </c>
      <c r="K953" s="15">
        <f t="shared" si="84"/>
        <v>42525.653611111113</v>
      </c>
      <c r="L953" s="15">
        <f t="shared" si="85"/>
        <v>42480.653611111113</v>
      </c>
      <c r="M953" t="b">
        <v>0</v>
      </c>
      <c r="N953">
        <v>121</v>
      </c>
      <c r="O953" t="b">
        <v>0</v>
      </c>
      <c r="P953" t="s">
        <v>1329</v>
      </c>
      <c r="Q953" s="7">
        <f t="shared" si="86"/>
        <v>38.39</v>
      </c>
      <c r="R953" s="9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1960</v>
      </c>
      <c r="C954" s="3" t="s">
        <v>1961</v>
      </c>
      <c r="D954">
        <v>49000</v>
      </c>
      <c r="E954">
        <v>19572</v>
      </c>
      <c r="F954" t="s">
        <v>357</v>
      </c>
      <c r="G954" t="s">
        <v>17</v>
      </c>
      <c r="H954" t="s">
        <v>18</v>
      </c>
      <c r="I954">
        <v>1479483812</v>
      </c>
      <c r="J954">
        <v>1476888212</v>
      </c>
      <c r="K954" s="15">
        <f t="shared" si="84"/>
        <v>42692.655231481476</v>
      </c>
      <c r="L954" s="15">
        <f t="shared" si="85"/>
        <v>42662.613564814819</v>
      </c>
      <c r="M954" t="b">
        <v>0</v>
      </c>
      <c r="N954">
        <v>196</v>
      </c>
      <c r="O954" t="b">
        <v>0</v>
      </c>
      <c r="P954" t="s">
        <v>1329</v>
      </c>
      <c r="Q954" s="7">
        <f t="shared" si="86"/>
        <v>39.942857142857143</v>
      </c>
      <c r="R954" s="9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1962</v>
      </c>
      <c r="C955" s="3" t="s">
        <v>1963</v>
      </c>
      <c r="D955">
        <v>15000</v>
      </c>
      <c r="E955">
        <v>126</v>
      </c>
      <c r="F955" t="s">
        <v>357</v>
      </c>
      <c r="G955" t="s">
        <v>17</v>
      </c>
      <c r="H955" t="s">
        <v>18</v>
      </c>
      <c r="I955">
        <v>1422158199</v>
      </c>
      <c r="J955">
        <v>1419566199</v>
      </c>
      <c r="K955" s="15">
        <f t="shared" si="84"/>
        <v>42029.164340277777</v>
      </c>
      <c r="L955" s="15">
        <f t="shared" si="85"/>
        <v>41999.164340277777</v>
      </c>
      <c r="M955" t="b">
        <v>0</v>
      </c>
      <c r="N955">
        <v>5</v>
      </c>
      <c r="O955" t="b">
        <v>0</v>
      </c>
      <c r="P955" t="s">
        <v>1329</v>
      </c>
      <c r="Q955" s="7">
        <f t="shared" si="86"/>
        <v>0.84</v>
      </c>
      <c r="R955" s="9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1964</v>
      </c>
      <c r="C956" s="3" t="s">
        <v>1965</v>
      </c>
      <c r="D956">
        <v>15000</v>
      </c>
      <c r="E956">
        <v>6511</v>
      </c>
      <c r="F956" t="s">
        <v>357</v>
      </c>
      <c r="G956" t="s">
        <v>17</v>
      </c>
      <c r="H956" t="s">
        <v>18</v>
      </c>
      <c r="I956">
        <v>1440100839</v>
      </c>
      <c r="J956">
        <v>1436472039</v>
      </c>
      <c r="K956" s="15">
        <f t="shared" si="84"/>
        <v>42236.833784722221</v>
      </c>
      <c r="L956" s="15">
        <f t="shared" si="85"/>
        <v>42194.833784722221</v>
      </c>
      <c r="M956" t="b">
        <v>0</v>
      </c>
      <c r="N956">
        <v>73</v>
      </c>
      <c r="O956" t="b">
        <v>0</v>
      </c>
      <c r="P956" t="s">
        <v>1329</v>
      </c>
      <c r="Q956" s="7">
        <f t="shared" si="86"/>
        <v>43.406666666666666</v>
      </c>
      <c r="R956" s="9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1966</v>
      </c>
      <c r="C957" s="3" t="s">
        <v>1967</v>
      </c>
      <c r="D957">
        <v>300000</v>
      </c>
      <c r="E957">
        <v>16984</v>
      </c>
      <c r="F957" t="s">
        <v>357</v>
      </c>
      <c r="G957" t="s">
        <v>17</v>
      </c>
      <c r="H957" t="s">
        <v>18</v>
      </c>
      <c r="I957">
        <v>1473750300</v>
      </c>
      <c r="J957">
        <v>1470294300</v>
      </c>
      <c r="K957" s="15">
        <f t="shared" si="84"/>
        <v>42626.295138888891</v>
      </c>
      <c r="L957" s="15">
        <f t="shared" si="85"/>
        <v>42586.295138888891</v>
      </c>
      <c r="M957" t="b">
        <v>0</v>
      </c>
      <c r="N957">
        <v>93</v>
      </c>
      <c r="O957" t="b">
        <v>0</v>
      </c>
      <c r="P957" t="s">
        <v>1329</v>
      </c>
      <c r="Q957" s="7">
        <f t="shared" si="86"/>
        <v>5.6613333333333333</v>
      </c>
      <c r="R957" s="9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1968</v>
      </c>
      <c r="C958" s="3" t="s">
        <v>1969</v>
      </c>
      <c r="D958">
        <v>50000</v>
      </c>
      <c r="E958">
        <v>861</v>
      </c>
      <c r="F958" t="s">
        <v>357</v>
      </c>
      <c r="G958" t="s">
        <v>17</v>
      </c>
      <c r="H958" t="s">
        <v>18</v>
      </c>
      <c r="I958">
        <v>1430081759</v>
      </c>
      <c r="J958">
        <v>1424901359</v>
      </c>
      <c r="K958" s="15">
        <f t="shared" si="84"/>
        <v>42120.872210648144</v>
      </c>
      <c r="L958" s="15">
        <f t="shared" si="85"/>
        <v>42060.913877314815</v>
      </c>
      <c r="M958" t="b">
        <v>0</v>
      </c>
      <c r="N958">
        <v>17</v>
      </c>
      <c r="O958" t="b">
        <v>0</v>
      </c>
      <c r="P958" t="s">
        <v>1329</v>
      </c>
      <c r="Q958" s="7">
        <f t="shared" si="86"/>
        <v>1.722</v>
      </c>
      <c r="R958" s="9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1970</v>
      </c>
      <c r="C959" s="3" t="s">
        <v>1971</v>
      </c>
      <c r="D959">
        <v>12000</v>
      </c>
      <c r="E959">
        <v>233</v>
      </c>
      <c r="F959" t="s">
        <v>357</v>
      </c>
      <c r="G959" t="s">
        <v>17</v>
      </c>
      <c r="H959" t="s">
        <v>18</v>
      </c>
      <c r="I959">
        <v>1479392133</v>
      </c>
      <c r="J959">
        <v>1476710133</v>
      </c>
      <c r="K959" s="15">
        <f t="shared" si="84"/>
        <v>42691.594131944439</v>
      </c>
      <c r="L959" s="15">
        <f t="shared" si="85"/>
        <v>42660.552465277782</v>
      </c>
      <c r="M959" t="b">
        <v>0</v>
      </c>
      <c r="N959">
        <v>7</v>
      </c>
      <c r="O959" t="b">
        <v>0</v>
      </c>
      <c r="P959" t="s">
        <v>1329</v>
      </c>
      <c r="Q959" s="7">
        <f t="shared" si="86"/>
        <v>1.9416666666666664</v>
      </c>
      <c r="R959" s="9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1972</v>
      </c>
      <c r="C960" s="3" t="s">
        <v>1973</v>
      </c>
      <c r="D960">
        <v>7777</v>
      </c>
      <c r="E960">
        <v>881</v>
      </c>
      <c r="F960" t="s">
        <v>357</v>
      </c>
      <c r="G960" t="s">
        <v>17</v>
      </c>
      <c r="H960" t="s">
        <v>18</v>
      </c>
      <c r="I960">
        <v>1428641940</v>
      </c>
      <c r="J960">
        <v>1426792563</v>
      </c>
      <c r="K960" s="15">
        <f t="shared" si="84"/>
        <v>42104.207638888889</v>
      </c>
      <c r="L960" s="15">
        <f t="shared" si="85"/>
        <v>42082.802812499998</v>
      </c>
      <c r="M960" t="b">
        <v>0</v>
      </c>
      <c r="N960">
        <v>17</v>
      </c>
      <c r="O960" t="b">
        <v>0</v>
      </c>
      <c r="P960" t="s">
        <v>1329</v>
      </c>
      <c r="Q960" s="7">
        <f t="shared" si="86"/>
        <v>11.328275684711327</v>
      </c>
      <c r="R960" s="9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1974</v>
      </c>
      <c r="C961" s="3" t="s">
        <v>1975</v>
      </c>
      <c r="D961">
        <v>50000</v>
      </c>
      <c r="E961">
        <v>19430</v>
      </c>
      <c r="F961" t="s">
        <v>357</v>
      </c>
      <c r="G961" t="s">
        <v>17</v>
      </c>
      <c r="H961" t="s">
        <v>18</v>
      </c>
      <c r="I961">
        <v>1421640665</v>
      </c>
      <c r="J961">
        <v>1419048665</v>
      </c>
      <c r="K961" s="15">
        <f t="shared" si="84"/>
        <v>42023.174363425926</v>
      </c>
      <c r="L961" s="15">
        <f t="shared" si="85"/>
        <v>41993.174363425926</v>
      </c>
      <c r="M961" t="b">
        <v>0</v>
      </c>
      <c r="N961">
        <v>171</v>
      </c>
      <c r="O961" t="b">
        <v>0</v>
      </c>
      <c r="P961" t="s">
        <v>1329</v>
      </c>
      <c r="Q961" s="7">
        <f t="shared" si="86"/>
        <v>38.86</v>
      </c>
      <c r="R961" s="9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1976</v>
      </c>
      <c r="C962" s="3" t="s">
        <v>1977</v>
      </c>
      <c r="D962">
        <v>55650</v>
      </c>
      <c r="E962">
        <v>25655</v>
      </c>
      <c r="F962" t="s">
        <v>357</v>
      </c>
      <c r="G962" t="s">
        <v>17</v>
      </c>
      <c r="H962" t="s">
        <v>18</v>
      </c>
      <c r="I962">
        <v>1489500155</v>
      </c>
      <c r="J962">
        <v>1485874955</v>
      </c>
      <c r="K962" s="15">
        <f t="shared" si="84"/>
        <v>42808.585127314815</v>
      </c>
      <c r="L962" s="15">
        <f t="shared" si="85"/>
        <v>42766.626793981486</v>
      </c>
      <c r="M962" t="b">
        <v>0</v>
      </c>
      <c r="N962">
        <v>188</v>
      </c>
      <c r="O962" t="b">
        <v>0</v>
      </c>
      <c r="P962" t="s">
        <v>1329</v>
      </c>
      <c r="Q962" s="7">
        <f t="shared" si="86"/>
        <v>46.100628930817614</v>
      </c>
      <c r="R962" s="9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1978</v>
      </c>
      <c r="C963" s="3" t="s">
        <v>1979</v>
      </c>
      <c r="D963">
        <v>95000</v>
      </c>
      <c r="E963">
        <v>40079</v>
      </c>
      <c r="F963" t="s">
        <v>357</v>
      </c>
      <c r="G963" t="s">
        <v>17</v>
      </c>
      <c r="H963" t="s">
        <v>18</v>
      </c>
      <c r="I963">
        <v>1487617200</v>
      </c>
      <c r="J963">
        <v>1483634335</v>
      </c>
      <c r="K963" s="15">
        <f t="shared" ref="K963:K1026" si="90">(I963/86400)+DATE(1970,1,1)</f>
        <v>42786.791666666672</v>
      </c>
      <c r="L963" s="15">
        <f t="shared" ref="L963:L1026" si="91">(J963/86400)+DATE(1970,1,1)</f>
        <v>42740.693692129629</v>
      </c>
      <c r="M963" t="b">
        <v>0</v>
      </c>
      <c r="N963">
        <v>110</v>
      </c>
      <c r="O963" t="b">
        <v>0</v>
      </c>
      <c r="P963" t="s">
        <v>1329</v>
      </c>
      <c r="Q963" s="7">
        <f t="shared" ref="Q963:Q1026" si="92">(E963/D963)*100</f>
        <v>42.188421052631583</v>
      </c>
      <c r="R963" s="9">
        <f t="shared" ref="R963:R1026" si="93">E963/N963</f>
        <v>364.35454545454547</v>
      </c>
      <c r="S963" t="str">
        <f t="shared" ref="S963:S1026" si="94">LEFT(P963,FIND("/",P963)-1)</f>
        <v>technology</v>
      </c>
      <c r="T963" t="str">
        <f t="shared" ref="T963:T1026" si="95">REPLACE(P963,1,FIND("/",P963),"")</f>
        <v>wearables</v>
      </c>
    </row>
    <row r="964" spans="1:20" ht="48" x14ac:dyDescent="0.2">
      <c r="A964">
        <v>962</v>
      </c>
      <c r="B964" s="3" t="s">
        <v>1980</v>
      </c>
      <c r="C964" s="3" t="s">
        <v>1981</v>
      </c>
      <c r="D964">
        <v>2500</v>
      </c>
      <c r="E964">
        <v>712</v>
      </c>
      <c r="F964" t="s">
        <v>357</v>
      </c>
      <c r="G964" t="s">
        <v>17</v>
      </c>
      <c r="H964" t="s">
        <v>18</v>
      </c>
      <c r="I964">
        <v>1455210353</v>
      </c>
      <c r="J964">
        <v>1451927153</v>
      </c>
      <c r="K964" s="15">
        <f t="shared" si="90"/>
        <v>42411.712418981479</v>
      </c>
      <c r="L964" s="15">
        <f t="shared" si="91"/>
        <v>42373.712418981479</v>
      </c>
      <c r="M964" t="b">
        <v>0</v>
      </c>
      <c r="N964">
        <v>37</v>
      </c>
      <c r="O964" t="b">
        <v>0</v>
      </c>
      <c r="P964" t="s">
        <v>1329</v>
      </c>
      <c r="Q964" s="7">
        <f t="shared" si="92"/>
        <v>28.48</v>
      </c>
      <c r="R964" s="9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1982</v>
      </c>
      <c r="C965" s="3" t="s">
        <v>1983</v>
      </c>
      <c r="D965">
        <v>35000</v>
      </c>
      <c r="E965">
        <v>377</v>
      </c>
      <c r="F965" t="s">
        <v>357</v>
      </c>
      <c r="G965" t="s">
        <v>17</v>
      </c>
      <c r="H965" t="s">
        <v>18</v>
      </c>
      <c r="I965">
        <v>1476717319</v>
      </c>
      <c r="J965">
        <v>1473693319</v>
      </c>
      <c r="K965" s="15">
        <f t="shared" si="90"/>
        <v>42660.635636574079</v>
      </c>
      <c r="L965" s="15">
        <f t="shared" si="91"/>
        <v>42625.635636574079</v>
      </c>
      <c r="M965" t="b">
        <v>0</v>
      </c>
      <c r="N965">
        <v>9</v>
      </c>
      <c r="O965" t="b">
        <v>0</v>
      </c>
      <c r="P965" t="s">
        <v>1329</v>
      </c>
      <c r="Q965" s="7">
        <f t="shared" si="92"/>
        <v>1.077142857142857</v>
      </c>
      <c r="R965" s="9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1984</v>
      </c>
      <c r="C966" s="3" t="s">
        <v>1985</v>
      </c>
      <c r="D966">
        <v>110000</v>
      </c>
      <c r="E966">
        <v>879</v>
      </c>
      <c r="F966" t="s">
        <v>357</v>
      </c>
      <c r="G966" t="s">
        <v>159</v>
      </c>
      <c r="H966" t="s">
        <v>160</v>
      </c>
      <c r="I966">
        <v>1441119919</v>
      </c>
      <c r="J966">
        <v>1437663919</v>
      </c>
      <c r="K966" s="15">
        <f t="shared" si="90"/>
        <v>42248.628692129627</v>
      </c>
      <c r="L966" s="15">
        <f t="shared" si="91"/>
        <v>42208.628692129627</v>
      </c>
      <c r="M966" t="b">
        <v>0</v>
      </c>
      <c r="N966">
        <v>29</v>
      </c>
      <c r="O966" t="b">
        <v>0</v>
      </c>
      <c r="P966" t="s">
        <v>1329</v>
      </c>
      <c r="Q966" s="7">
        <f t="shared" si="92"/>
        <v>0.79909090909090907</v>
      </c>
      <c r="R966" s="9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1986</v>
      </c>
      <c r="C967" s="3" t="s">
        <v>1987</v>
      </c>
      <c r="D967">
        <v>25000</v>
      </c>
      <c r="E967">
        <v>298</v>
      </c>
      <c r="F967" t="s">
        <v>357</v>
      </c>
      <c r="G967" t="s">
        <v>17</v>
      </c>
      <c r="H967" t="s">
        <v>18</v>
      </c>
      <c r="I967">
        <v>1477454340</v>
      </c>
      <c r="J967">
        <v>1474676646</v>
      </c>
      <c r="K967" s="15">
        <f t="shared" si="90"/>
        <v>42669.165972222225</v>
      </c>
      <c r="L967" s="15">
        <f t="shared" si="91"/>
        <v>42637.016736111109</v>
      </c>
      <c r="M967" t="b">
        <v>0</v>
      </c>
      <c r="N967">
        <v>6</v>
      </c>
      <c r="O967" t="b">
        <v>0</v>
      </c>
      <c r="P967" t="s">
        <v>1329</v>
      </c>
      <c r="Q967" s="7">
        <f t="shared" si="92"/>
        <v>1.1919999999999999</v>
      </c>
      <c r="R967" s="9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1988</v>
      </c>
      <c r="C968" s="3" t="s">
        <v>1989</v>
      </c>
      <c r="D968">
        <v>12000</v>
      </c>
      <c r="E968">
        <v>1776</v>
      </c>
      <c r="F968" t="s">
        <v>357</v>
      </c>
      <c r="G968" t="s">
        <v>17</v>
      </c>
      <c r="H968" t="s">
        <v>18</v>
      </c>
      <c r="I968">
        <v>1475766932</v>
      </c>
      <c r="J968">
        <v>1473174932</v>
      </c>
      <c r="K968" s="15">
        <f t="shared" si="90"/>
        <v>42649.635787037041</v>
      </c>
      <c r="L968" s="15">
        <f t="shared" si="91"/>
        <v>42619.635787037041</v>
      </c>
      <c r="M968" t="b">
        <v>0</v>
      </c>
      <c r="N968">
        <v>30</v>
      </c>
      <c r="O968" t="b">
        <v>0</v>
      </c>
      <c r="P968" t="s">
        <v>1329</v>
      </c>
      <c r="Q968" s="7">
        <f t="shared" si="92"/>
        <v>14.799999999999999</v>
      </c>
      <c r="R968" s="9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1990</v>
      </c>
      <c r="C969" s="3" t="s">
        <v>1991</v>
      </c>
      <c r="D969">
        <v>20000</v>
      </c>
      <c r="E969">
        <v>3562</v>
      </c>
      <c r="F969" t="s">
        <v>357</v>
      </c>
      <c r="G969" t="s">
        <v>17</v>
      </c>
      <c r="H969" t="s">
        <v>18</v>
      </c>
      <c r="I969">
        <v>1461301574</v>
      </c>
      <c r="J969">
        <v>1456121174</v>
      </c>
      <c r="K969" s="15">
        <f t="shared" si="90"/>
        <v>42482.21266203704</v>
      </c>
      <c r="L969" s="15">
        <f t="shared" si="91"/>
        <v>42422.254328703704</v>
      </c>
      <c r="M969" t="b">
        <v>0</v>
      </c>
      <c r="N969">
        <v>81</v>
      </c>
      <c r="O969" t="b">
        <v>0</v>
      </c>
      <c r="P969" t="s">
        <v>1329</v>
      </c>
      <c r="Q969" s="7">
        <f t="shared" si="92"/>
        <v>17.810000000000002</v>
      </c>
      <c r="R969" s="9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1992</v>
      </c>
      <c r="C970" s="3" t="s">
        <v>1993</v>
      </c>
      <c r="D970">
        <v>8000</v>
      </c>
      <c r="E970">
        <v>106</v>
      </c>
      <c r="F970" t="s">
        <v>357</v>
      </c>
      <c r="G970" t="s">
        <v>17</v>
      </c>
      <c r="H970" t="s">
        <v>18</v>
      </c>
      <c r="I970">
        <v>1408134034</v>
      </c>
      <c r="J970">
        <v>1405542034</v>
      </c>
      <c r="K970" s="15">
        <f t="shared" si="90"/>
        <v>41866.847615740742</v>
      </c>
      <c r="L970" s="15">
        <f t="shared" si="91"/>
        <v>41836.847615740742</v>
      </c>
      <c r="M970" t="b">
        <v>0</v>
      </c>
      <c r="N970">
        <v>4</v>
      </c>
      <c r="O970" t="b">
        <v>0</v>
      </c>
      <c r="P970" t="s">
        <v>1329</v>
      </c>
      <c r="Q970" s="7">
        <f t="shared" si="92"/>
        <v>1.325</v>
      </c>
      <c r="R970" s="9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1994</v>
      </c>
      <c r="C971" s="3" t="s">
        <v>1995</v>
      </c>
      <c r="D971">
        <v>30000</v>
      </c>
      <c r="E971">
        <v>14000</v>
      </c>
      <c r="F971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s="15">
        <f t="shared" si="90"/>
        <v>42775.30332175926</v>
      </c>
      <c r="L971" s="15">
        <f t="shared" si="91"/>
        <v>42742.30332175926</v>
      </c>
      <c r="M971" t="b">
        <v>0</v>
      </c>
      <c r="N971">
        <v>11</v>
      </c>
      <c r="O971" t="b">
        <v>0</v>
      </c>
      <c r="P971" t="s">
        <v>1329</v>
      </c>
      <c r="Q971" s="7">
        <f t="shared" si="92"/>
        <v>46.666666666666664</v>
      </c>
      <c r="R971" s="9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1996</v>
      </c>
      <c r="C972" s="3" t="s">
        <v>1997</v>
      </c>
      <c r="D972">
        <v>5000</v>
      </c>
      <c r="E972">
        <v>2296</v>
      </c>
      <c r="F972" t="s">
        <v>357</v>
      </c>
      <c r="G972" t="s">
        <v>159</v>
      </c>
      <c r="H972" t="s">
        <v>160</v>
      </c>
      <c r="I972">
        <v>1485147540</v>
      </c>
      <c r="J972">
        <v>1481951853</v>
      </c>
      <c r="K972" s="15">
        <f t="shared" si="90"/>
        <v>42758.207638888889</v>
      </c>
      <c r="L972" s="15">
        <f t="shared" si="91"/>
        <v>42721.220520833333</v>
      </c>
      <c r="M972" t="b">
        <v>0</v>
      </c>
      <c r="N972">
        <v>14</v>
      </c>
      <c r="O972" t="b">
        <v>0</v>
      </c>
      <c r="P972" t="s">
        <v>1329</v>
      </c>
      <c r="Q972" s="7">
        <f t="shared" si="92"/>
        <v>45.92</v>
      </c>
      <c r="R972" s="9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1998</v>
      </c>
      <c r="C973" s="3" t="s">
        <v>1999</v>
      </c>
      <c r="D973">
        <v>100000</v>
      </c>
      <c r="E973">
        <v>226</v>
      </c>
      <c r="F973" t="s">
        <v>357</v>
      </c>
      <c r="G973" t="s">
        <v>17</v>
      </c>
      <c r="H973" t="s">
        <v>18</v>
      </c>
      <c r="I973">
        <v>1433178060</v>
      </c>
      <c r="J973">
        <v>1429290060</v>
      </c>
      <c r="K973" s="15">
        <f t="shared" si="90"/>
        <v>42156.709027777775</v>
      </c>
      <c r="L973" s="15">
        <f t="shared" si="91"/>
        <v>42111.709027777775</v>
      </c>
      <c r="M973" t="b">
        <v>0</v>
      </c>
      <c r="N973">
        <v>5</v>
      </c>
      <c r="O973" t="b">
        <v>0</v>
      </c>
      <c r="P973" t="s">
        <v>1329</v>
      </c>
      <c r="Q973" s="7">
        <f t="shared" si="92"/>
        <v>0.22599999999999998</v>
      </c>
      <c r="R973" s="9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2000</v>
      </c>
      <c r="C974" s="3" t="s">
        <v>2001</v>
      </c>
      <c r="D974">
        <v>20000</v>
      </c>
      <c r="E974">
        <v>6925</v>
      </c>
      <c r="F974" t="s">
        <v>357</v>
      </c>
      <c r="G974" t="s">
        <v>17</v>
      </c>
      <c r="H974" t="s">
        <v>18</v>
      </c>
      <c r="I974">
        <v>1409813940</v>
      </c>
      <c r="J974">
        <v>1407271598</v>
      </c>
      <c r="K974" s="15">
        <f t="shared" si="90"/>
        <v>41886.290972222225</v>
      </c>
      <c r="L974" s="15">
        <f t="shared" si="91"/>
        <v>41856.865717592591</v>
      </c>
      <c r="M974" t="b">
        <v>0</v>
      </c>
      <c r="N974">
        <v>45</v>
      </c>
      <c r="O974" t="b">
        <v>0</v>
      </c>
      <c r="P974" t="s">
        <v>1329</v>
      </c>
      <c r="Q974" s="7">
        <f t="shared" si="92"/>
        <v>34.625</v>
      </c>
      <c r="R974" s="9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2002</v>
      </c>
      <c r="C975" s="3" t="s">
        <v>2003</v>
      </c>
      <c r="D975">
        <v>20000</v>
      </c>
      <c r="E975">
        <v>411</v>
      </c>
      <c r="F975" t="s">
        <v>357</v>
      </c>
      <c r="G975" t="s">
        <v>17</v>
      </c>
      <c r="H975" t="s">
        <v>18</v>
      </c>
      <c r="I975">
        <v>1447032093</v>
      </c>
      <c r="J975">
        <v>1441844493</v>
      </c>
      <c r="K975" s="15">
        <f t="shared" si="90"/>
        <v>42317.056631944448</v>
      </c>
      <c r="L975" s="15">
        <f t="shared" si="91"/>
        <v>42257.014965277776</v>
      </c>
      <c r="M975" t="b">
        <v>0</v>
      </c>
      <c r="N975">
        <v>8</v>
      </c>
      <c r="O975" t="b">
        <v>0</v>
      </c>
      <c r="P975" t="s">
        <v>1329</v>
      </c>
      <c r="Q975" s="7">
        <f t="shared" si="92"/>
        <v>2.0549999999999997</v>
      </c>
      <c r="R975" s="9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2004</v>
      </c>
      <c r="C976" s="3" t="s">
        <v>2005</v>
      </c>
      <c r="D976">
        <v>50000</v>
      </c>
      <c r="E976">
        <v>280</v>
      </c>
      <c r="F976" t="s">
        <v>357</v>
      </c>
      <c r="G976" t="s">
        <v>17</v>
      </c>
      <c r="H976" t="s">
        <v>18</v>
      </c>
      <c r="I976">
        <v>1458925156</v>
      </c>
      <c r="J976">
        <v>1456336756</v>
      </c>
      <c r="K976" s="15">
        <f t="shared" si="90"/>
        <v>42454.707824074074</v>
      </c>
      <c r="L976" s="15">
        <f t="shared" si="91"/>
        <v>42424.749490740738</v>
      </c>
      <c r="M976" t="b">
        <v>0</v>
      </c>
      <c r="N976">
        <v>3</v>
      </c>
      <c r="O976" t="b">
        <v>0</v>
      </c>
      <c r="P976" t="s">
        <v>1329</v>
      </c>
      <c r="Q976" s="7">
        <f t="shared" si="92"/>
        <v>0.55999999999999994</v>
      </c>
      <c r="R976" s="9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2006</v>
      </c>
      <c r="C977" s="3" t="s">
        <v>2007</v>
      </c>
      <c r="D977">
        <v>100000</v>
      </c>
      <c r="E977">
        <v>2607</v>
      </c>
      <c r="F977" t="s">
        <v>357</v>
      </c>
      <c r="G977" t="s">
        <v>17</v>
      </c>
      <c r="H977" t="s">
        <v>18</v>
      </c>
      <c r="I977">
        <v>1467132185</v>
      </c>
      <c r="J977">
        <v>1461948185</v>
      </c>
      <c r="K977" s="15">
        <f t="shared" si="90"/>
        <v>42549.696585648147</v>
      </c>
      <c r="L977" s="15">
        <f t="shared" si="91"/>
        <v>42489.696585648147</v>
      </c>
      <c r="M977" t="b">
        <v>0</v>
      </c>
      <c r="N977">
        <v>24</v>
      </c>
      <c r="O977" t="b">
        <v>0</v>
      </c>
      <c r="P977" t="s">
        <v>1329</v>
      </c>
      <c r="Q977" s="7">
        <f t="shared" si="92"/>
        <v>2.6069999999999998</v>
      </c>
      <c r="R977" s="9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2008</v>
      </c>
      <c r="C978" s="3" t="s">
        <v>2009</v>
      </c>
      <c r="D978">
        <v>150000</v>
      </c>
      <c r="E978">
        <v>2889</v>
      </c>
      <c r="F978" t="s">
        <v>357</v>
      </c>
      <c r="G978" t="s">
        <v>50</v>
      </c>
      <c r="H978" t="s">
        <v>51</v>
      </c>
      <c r="I978">
        <v>1439515497</v>
      </c>
      <c r="J978">
        <v>1435627497</v>
      </c>
      <c r="K978" s="15">
        <f t="shared" si="90"/>
        <v>42230.058993055558</v>
      </c>
      <c r="L978" s="15">
        <f t="shared" si="91"/>
        <v>42185.058993055558</v>
      </c>
      <c r="M978" t="b">
        <v>0</v>
      </c>
      <c r="N978">
        <v>18</v>
      </c>
      <c r="O978" t="b">
        <v>0</v>
      </c>
      <c r="P978" t="s">
        <v>1329</v>
      </c>
      <c r="Q978" s="7">
        <f t="shared" si="92"/>
        <v>1.9259999999999999</v>
      </c>
      <c r="R978" s="9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2010</v>
      </c>
      <c r="C979" s="3" t="s">
        <v>2011</v>
      </c>
      <c r="D979">
        <v>2700</v>
      </c>
      <c r="E979">
        <v>909</v>
      </c>
      <c r="F979" t="s">
        <v>357</v>
      </c>
      <c r="G979" t="s">
        <v>2012</v>
      </c>
      <c r="H979" t="s">
        <v>55</v>
      </c>
      <c r="I979">
        <v>1456094197</v>
      </c>
      <c r="J979">
        <v>1453502197</v>
      </c>
      <c r="K979" s="15">
        <f t="shared" si="90"/>
        <v>42421.942094907412</v>
      </c>
      <c r="L979" s="15">
        <f t="shared" si="91"/>
        <v>42391.942094907412</v>
      </c>
      <c r="M979" t="b">
        <v>0</v>
      </c>
      <c r="N979">
        <v>12</v>
      </c>
      <c r="O979" t="b">
        <v>0</v>
      </c>
      <c r="P979" t="s">
        <v>1329</v>
      </c>
      <c r="Q979" s="7">
        <f t="shared" si="92"/>
        <v>33.666666666666664</v>
      </c>
      <c r="R979" s="9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2013</v>
      </c>
      <c r="C980" s="3" t="s">
        <v>2014</v>
      </c>
      <c r="D980">
        <v>172889</v>
      </c>
      <c r="E980">
        <v>97273</v>
      </c>
      <c r="F980" t="s">
        <v>357</v>
      </c>
      <c r="G980" t="s">
        <v>476</v>
      </c>
      <c r="H980" t="s">
        <v>477</v>
      </c>
      <c r="I980">
        <v>1456385101</v>
      </c>
      <c r="J980">
        <v>1453793101</v>
      </c>
      <c r="K980" s="15">
        <f t="shared" si="90"/>
        <v>42425.309039351851</v>
      </c>
      <c r="L980" s="15">
        <f t="shared" si="91"/>
        <v>42395.309039351851</v>
      </c>
      <c r="M980" t="b">
        <v>0</v>
      </c>
      <c r="N980">
        <v>123</v>
      </c>
      <c r="O980" t="b">
        <v>0</v>
      </c>
      <c r="P980" t="s">
        <v>1329</v>
      </c>
      <c r="Q980" s="7">
        <f t="shared" si="92"/>
        <v>56.263267182990241</v>
      </c>
      <c r="R980" s="9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2015</v>
      </c>
      <c r="C981" s="3" t="s">
        <v>2016</v>
      </c>
      <c r="D981">
        <v>35000</v>
      </c>
      <c r="E981">
        <v>28986.16</v>
      </c>
      <c r="F981" t="s">
        <v>357</v>
      </c>
      <c r="G981" t="s">
        <v>17</v>
      </c>
      <c r="H981" t="s">
        <v>18</v>
      </c>
      <c r="I981">
        <v>1466449140</v>
      </c>
      <c r="J981">
        <v>1463392828</v>
      </c>
      <c r="K981" s="15">
        <f t="shared" si="90"/>
        <v>42541.790972222225</v>
      </c>
      <c r="L981" s="15">
        <f t="shared" si="91"/>
        <v>42506.416990740741</v>
      </c>
      <c r="M981" t="b">
        <v>0</v>
      </c>
      <c r="N981">
        <v>96</v>
      </c>
      <c r="O981" t="b">
        <v>0</v>
      </c>
      <c r="P981" t="s">
        <v>1329</v>
      </c>
      <c r="Q981" s="7">
        <f t="shared" si="92"/>
        <v>82.817599999999999</v>
      </c>
      <c r="R981" s="9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2017</v>
      </c>
      <c r="C982" s="3" t="s">
        <v>2018</v>
      </c>
      <c r="D982">
        <v>10000</v>
      </c>
      <c r="E982">
        <v>1486</v>
      </c>
      <c r="F982" t="s">
        <v>357</v>
      </c>
      <c r="G982" t="s">
        <v>17</v>
      </c>
      <c r="H982" t="s">
        <v>18</v>
      </c>
      <c r="I982">
        <v>1417387322</v>
      </c>
      <c r="J982">
        <v>1413495722</v>
      </c>
      <c r="K982" s="15">
        <f t="shared" si="90"/>
        <v>41973.945856481485</v>
      </c>
      <c r="L982" s="15">
        <f t="shared" si="91"/>
        <v>41928.904189814813</v>
      </c>
      <c r="M982" t="b">
        <v>0</v>
      </c>
      <c r="N982">
        <v>31</v>
      </c>
      <c r="O982" t="b">
        <v>0</v>
      </c>
      <c r="P982" t="s">
        <v>1329</v>
      </c>
      <c r="Q982" s="7">
        <f t="shared" si="92"/>
        <v>14.860000000000001</v>
      </c>
      <c r="R982" s="9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2019</v>
      </c>
      <c r="C983" s="3" t="s">
        <v>2020</v>
      </c>
      <c r="D983">
        <v>88888</v>
      </c>
      <c r="E983">
        <v>11</v>
      </c>
      <c r="F983" t="s">
        <v>357</v>
      </c>
      <c r="G983" t="s">
        <v>17</v>
      </c>
      <c r="H983" t="s">
        <v>18</v>
      </c>
      <c r="I983">
        <v>1407624222</v>
      </c>
      <c r="J983">
        <v>1405032222</v>
      </c>
      <c r="K983" s="15">
        <f t="shared" si="90"/>
        <v>41860.947013888886</v>
      </c>
      <c r="L983" s="15">
        <f t="shared" si="91"/>
        <v>41830.947013888886</v>
      </c>
      <c r="M983" t="b">
        <v>0</v>
      </c>
      <c r="N983">
        <v>4</v>
      </c>
      <c r="O983" t="b">
        <v>0</v>
      </c>
      <c r="P983" t="s">
        <v>1329</v>
      </c>
      <c r="Q983" s="7">
        <f t="shared" si="92"/>
        <v>1.2375123751237513E-2</v>
      </c>
      <c r="R983" s="9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2021</v>
      </c>
      <c r="C984" s="3" t="s">
        <v>2022</v>
      </c>
      <c r="D984">
        <v>17500</v>
      </c>
      <c r="E984">
        <v>3</v>
      </c>
      <c r="F984" t="s">
        <v>357</v>
      </c>
      <c r="G984" t="s">
        <v>17</v>
      </c>
      <c r="H984" t="s">
        <v>18</v>
      </c>
      <c r="I984">
        <v>1475431486</v>
      </c>
      <c r="J984">
        <v>1472839486</v>
      </c>
      <c r="K984" s="15">
        <f t="shared" si="90"/>
        <v>42645.753310185188</v>
      </c>
      <c r="L984" s="15">
        <f t="shared" si="91"/>
        <v>42615.753310185188</v>
      </c>
      <c r="M984" t="b">
        <v>0</v>
      </c>
      <c r="N984">
        <v>3</v>
      </c>
      <c r="O984" t="b">
        <v>0</v>
      </c>
      <c r="P984" t="s">
        <v>1329</v>
      </c>
      <c r="Q984" s="7">
        <f t="shared" si="92"/>
        <v>1.7142857142857144E-2</v>
      </c>
      <c r="R984" s="9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2023</v>
      </c>
      <c r="C985" s="3" t="s">
        <v>2024</v>
      </c>
      <c r="D985">
        <v>104219</v>
      </c>
      <c r="E985">
        <v>30751</v>
      </c>
      <c r="F985" t="s">
        <v>357</v>
      </c>
      <c r="G985" t="s">
        <v>54</v>
      </c>
      <c r="H985" t="s">
        <v>55</v>
      </c>
      <c r="I985">
        <v>1471985640</v>
      </c>
      <c r="J985">
        <v>1469289685</v>
      </c>
      <c r="K985" s="15">
        <f t="shared" si="90"/>
        <v>42605.870833333334</v>
      </c>
      <c r="L985" s="15">
        <f t="shared" si="91"/>
        <v>42574.667650462958</v>
      </c>
      <c r="M985" t="b">
        <v>0</v>
      </c>
      <c r="N985">
        <v>179</v>
      </c>
      <c r="O985" t="b">
        <v>0</v>
      </c>
      <c r="P985" t="s">
        <v>1329</v>
      </c>
      <c r="Q985" s="7">
        <f t="shared" si="92"/>
        <v>29.506136117214709</v>
      </c>
      <c r="R985" s="9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2025</v>
      </c>
      <c r="C986" s="3" t="s">
        <v>2026</v>
      </c>
      <c r="D986">
        <v>10000</v>
      </c>
      <c r="E986">
        <v>106</v>
      </c>
      <c r="F986" t="s">
        <v>357</v>
      </c>
      <c r="G986" t="s">
        <v>17</v>
      </c>
      <c r="H986" t="s">
        <v>18</v>
      </c>
      <c r="I986">
        <v>1427507208</v>
      </c>
      <c r="J986">
        <v>1424918808</v>
      </c>
      <c r="K986" s="15">
        <f t="shared" si="90"/>
        <v>42091.074166666665</v>
      </c>
      <c r="L986" s="15">
        <f t="shared" si="91"/>
        <v>42061.11583333333</v>
      </c>
      <c r="M986" t="b">
        <v>0</v>
      </c>
      <c r="N986">
        <v>3</v>
      </c>
      <c r="O986" t="b">
        <v>0</v>
      </c>
      <c r="P986" t="s">
        <v>1329</v>
      </c>
      <c r="Q986" s="7">
        <f t="shared" si="92"/>
        <v>1.06</v>
      </c>
      <c r="R986" s="9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2027</v>
      </c>
      <c r="C987" s="3" t="s">
        <v>2028</v>
      </c>
      <c r="D987">
        <v>30000</v>
      </c>
      <c r="E987">
        <v>1888</v>
      </c>
      <c r="F987" t="s">
        <v>357</v>
      </c>
      <c r="G987" t="s">
        <v>502</v>
      </c>
      <c r="H987" t="s">
        <v>55</v>
      </c>
      <c r="I987">
        <v>1451602800</v>
      </c>
      <c r="J987">
        <v>1449011610</v>
      </c>
      <c r="K987" s="15">
        <f t="shared" si="90"/>
        <v>42369.958333333328</v>
      </c>
      <c r="L987" s="15">
        <f t="shared" si="91"/>
        <v>42339.967708333337</v>
      </c>
      <c r="M987" t="b">
        <v>0</v>
      </c>
      <c r="N987">
        <v>23</v>
      </c>
      <c r="O987" t="b">
        <v>0</v>
      </c>
      <c r="P987" t="s">
        <v>1329</v>
      </c>
      <c r="Q987" s="7">
        <f t="shared" si="92"/>
        <v>6.293333333333333</v>
      </c>
      <c r="R987" s="9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2029</v>
      </c>
      <c r="C988" s="3" t="s">
        <v>2030</v>
      </c>
      <c r="D988">
        <v>20000</v>
      </c>
      <c r="E988">
        <v>2550</v>
      </c>
      <c r="F988" t="s">
        <v>357</v>
      </c>
      <c r="G988" t="s">
        <v>24</v>
      </c>
      <c r="H988" t="s">
        <v>25</v>
      </c>
      <c r="I988">
        <v>1452384000</v>
      </c>
      <c r="J988">
        <v>1447698300</v>
      </c>
      <c r="K988" s="15">
        <f t="shared" si="90"/>
        <v>42379</v>
      </c>
      <c r="L988" s="15">
        <f t="shared" si="91"/>
        <v>42324.767361111109</v>
      </c>
      <c r="M988" t="b">
        <v>0</v>
      </c>
      <c r="N988">
        <v>23</v>
      </c>
      <c r="O988" t="b">
        <v>0</v>
      </c>
      <c r="P988" t="s">
        <v>1329</v>
      </c>
      <c r="Q988" s="7">
        <f t="shared" si="92"/>
        <v>12.75</v>
      </c>
      <c r="R988" s="9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2031</v>
      </c>
      <c r="C989" s="3" t="s">
        <v>2032</v>
      </c>
      <c r="D989">
        <v>50000</v>
      </c>
      <c r="E989">
        <v>6610</v>
      </c>
      <c r="F989" t="s">
        <v>357</v>
      </c>
      <c r="G989" t="s">
        <v>387</v>
      </c>
      <c r="H989" t="s">
        <v>55</v>
      </c>
      <c r="I989">
        <v>1403507050</v>
      </c>
      <c r="J989">
        <v>1400051050</v>
      </c>
      <c r="K989" s="15">
        <f t="shared" si="90"/>
        <v>41813.294560185182</v>
      </c>
      <c r="L989" s="15">
        <f t="shared" si="91"/>
        <v>41773.294560185182</v>
      </c>
      <c r="M989" t="b">
        <v>0</v>
      </c>
      <c r="N989">
        <v>41</v>
      </c>
      <c r="O989" t="b">
        <v>0</v>
      </c>
      <c r="P989" t="s">
        <v>1329</v>
      </c>
      <c r="Q989" s="7">
        <f t="shared" si="92"/>
        <v>13.22</v>
      </c>
      <c r="R989" s="9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2033</v>
      </c>
      <c r="C990" s="3" t="s">
        <v>2034</v>
      </c>
      <c r="D990">
        <v>5000</v>
      </c>
      <c r="E990">
        <v>0</v>
      </c>
      <c r="F990" t="s">
        <v>357</v>
      </c>
      <c r="G990" t="s">
        <v>1224</v>
      </c>
      <c r="H990" t="s">
        <v>55</v>
      </c>
      <c r="I990">
        <v>1475310825</v>
      </c>
      <c r="J990">
        <v>1472718825</v>
      </c>
      <c r="K990" s="15">
        <f t="shared" si="90"/>
        <v>42644.356770833328</v>
      </c>
      <c r="L990" s="15">
        <f t="shared" si="91"/>
        <v>42614.356770833328</v>
      </c>
      <c r="M990" t="b">
        <v>0</v>
      </c>
      <c r="N990">
        <v>0</v>
      </c>
      <c r="O990" t="b">
        <v>0</v>
      </c>
      <c r="P990" t="s">
        <v>1329</v>
      </c>
      <c r="Q990" s="7">
        <f t="shared" si="92"/>
        <v>0</v>
      </c>
      <c r="R990" s="9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2035</v>
      </c>
      <c r="C991" s="3" t="s">
        <v>2036</v>
      </c>
      <c r="D991">
        <v>10000</v>
      </c>
      <c r="E991">
        <v>1677</v>
      </c>
      <c r="F991" t="s">
        <v>357</v>
      </c>
      <c r="G991" t="s">
        <v>17</v>
      </c>
      <c r="H991" t="s">
        <v>18</v>
      </c>
      <c r="I991">
        <v>1475101495</v>
      </c>
      <c r="J991">
        <v>1472509495</v>
      </c>
      <c r="K991" s="15">
        <f t="shared" si="90"/>
        <v>42641.933969907404</v>
      </c>
      <c r="L991" s="15">
        <f t="shared" si="91"/>
        <v>42611.933969907404</v>
      </c>
      <c r="M991" t="b">
        <v>0</v>
      </c>
      <c r="N991">
        <v>32</v>
      </c>
      <c r="O991" t="b">
        <v>0</v>
      </c>
      <c r="P991" t="s">
        <v>1329</v>
      </c>
      <c r="Q991" s="7">
        <f t="shared" si="92"/>
        <v>16.77</v>
      </c>
      <c r="R991" s="9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2037</v>
      </c>
      <c r="C992" s="3" t="s">
        <v>2038</v>
      </c>
      <c r="D992">
        <v>25000</v>
      </c>
      <c r="E992">
        <v>26</v>
      </c>
      <c r="F992" t="s">
        <v>357</v>
      </c>
      <c r="G992" t="s">
        <v>17</v>
      </c>
      <c r="H992" t="s">
        <v>18</v>
      </c>
      <c r="I992">
        <v>1409770164</v>
      </c>
      <c r="J992">
        <v>1407178164</v>
      </c>
      <c r="K992" s="15">
        <f t="shared" si="90"/>
        <v>41885.784305555557</v>
      </c>
      <c r="L992" s="15">
        <f t="shared" si="91"/>
        <v>41855.784305555557</v>
      </c>
      <c r="M992" t="b">
        <v>0</v>
      </c>
      <c r="N992">
        <v>2</v>
      </c>
      <c r="O992" t="b">
        <v>0</v>
      </c>
      <c r="P992" t="s">
        <v>1329</v>
      </c>
      <c r="Q992" s="7">
        <f t="shared" si="92"/>
        <v>0.104</v>
      </c>
      <c r="R992" s="9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2039</v>
      </c>
      <c r="C993" s="3" t="s">
        <v>2040</v>
      </c>
      <c r="D993">
        <v>5000</v>
      </c>
      <c r="E993">
        <v>212</v>
      </c>
      <c r="F993" t="s">
        <v>357</v>
      </c>
      <c r="G993" t="s">
        <v>24</v>
      </c>
      <c r="H993" t="s">
        <v>25</v>
      </c>
      <c r="I993">
        <v>1468349460</v>
      </c>
      <c r="J993">
        <v>1466186988</v>
      </c>
      <c r="K993" s="15">
        <f t="shared" si="90"/>
        <v>42563.785416666666</v>
      </c>
      <c r="L993" s="15">
        <f t="shared" si="91"/>
        <v>42538.75680555556</v>
      </c>
      <c r="M993" t="b">
        <v>0</v>
      </c>
      <c r="N993">
        <v>7</v>
      </c>
      <c r="O993" t="b">
        <v>0</v>
      </c>
      <c r="P993" t="s">
        <v>1329</v>
      </c>
      <c r="Q993" s="7">
        <f t="shared" si="92"/>
        <v>4.24</v>
      </c>
      <c r="R993" s="9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2041</v>
      </c>
      <c r="C994" s="3" t="s">
        <v>2042</v>
      </c>
      <c r="D994">
        <v>100000</v>
      </c>
      <c r="E994">
        <v>467</v>
      </c>
      <c r="F994" t="s">
        <v>357</v>
      </c>
      <c r="G994" t="s">
        <v>17</v>
      </c>
      <c r="H994" t="s">
        <v>18</v>
      </c>
      <c r="I994">
        <v>1462655519</v>
      </c>
      <c r="J994">
        <v>1457475119</v>
      </c>
      <c r="K994" s="15">
        <f t="shared" si="90"/>
        <v>42497.883321759262</v>
      </c>
      <c r="L994" s="15">
        <f t="shared" si="91"/>
        <v>42437.924988425926</v>
      </c>
      <c r="M994" t="b">
        <v>0</v>
      </c>
      <c r="N994">
        <v>4</v>
      </c>
      <c r="O994" t="b">
        <v>0</v>
      </c>
      <c r="P994" t="s">
        <v>1329</v>
      </c>
      <c r="Q994" s="7">
        <f t="shared" si="92"/>
        <v>0.46699999999999997</v>
      </c>
      <c r="R994" s="9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2043</v>
      </c>
      <c r="C995" s="3" t="s">
        <v>2044</v>
      </c>
      <c r="D995">
        <v>70000</v>
      </c>
      <c r="E995">
        <v>17561</v>
      </c>
      <c r="F995" t="s">
        <v>357</v>
      </c>
      <c r="G995" t="s">
        <v>17</v>
      </c>
      <c r="H995" t="s">
        <v>18</v>
      </c>
      <c r="I995">
        <v>1478926800</v>
      </c>
      <c r="J995">
        <v>1476054568</v>
      </c>
      <c r="K995" s="15">
        <f t="shared" si="90"/>
        <v>42686.208333333328</v>
      </c>
      <c r="L995" s="15">
        <f t="shared" si="91"/>
        <v>42652.964907407411</v>
      </c>
      <c r="M995" t="b">
        <v>0</v>
      </c>
      <c r="N995">
        <v>196</v>
      </c>
      <c r="O995" t="b">
        <v>0</v>
      </c>
      <c r="P995" t="s">
        <v>1329</v>
      </c>
      <c r="Q995" s="7">
        <f t="shared" si="92"/>
        <v>25.087142857142858</v>
      </c>
      <c r="R995" s="9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2045</v>
      </c>
      <c r="C996" s="3" t="s">
        <v>2046</v>
      </c>
      <c r="D996">
        <v>200000</v>
      </c>
      <c r="E996">
        <v>4669</v>
      </c>
      <c r="F996" t="s">
        <v>357</v>
      </c>
      <c r="G996" t="s">
        <v>17</v>
      </c>
      <c r="H996" t="s">
        <v>18</v>
      </c>
      <c r="I996">
        <v>1417388340</v>
      </c>
      <c r="J996">
        <v>1412835530</v>
      </c>
      <c r="K996" s="15">
        <f t="shared" si="90"/>
        <v>41973.957638888889</v>
      </c>
      <c r="L996" s="15">
        <f t="shared" si="91"/>
        <v>41921.263078703705</v>
      </c>
      <c r="M996" t="b">
        <v>0</v>
      </c>
      <c r="N996">
        <v>11</v>
      </c>
      <c r="O996" t="b">
        <v>0</v>
      </c>
      <c r="P996" t="s">
        <v>1329</v>
      </c>
      <c r="Q996" s="7">
        <f t="shared" si="92"/>
        <v>2.3345000000000002</v>
      </c>
      <c r="R996" s="9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2047</v>
      </c>
      <c r="C997" s="3" t="s">
        <v>2048</v>
      </c>
      <c r="D997">
        <v>10000</v>
      </c>
      <c r="E997">
        <v>726</v>
      </c>
      <c r="F997" t="s">
        <v>357</v>
      </c>
      <c r="G997" t="s">
        <v>17</v>
      </c>
      <c r="H997" t="s">
        <v>18</v>
      </c>
      <c r="I997">
        <v>1417276800</v>
      </c>
      <c r="J997">
        <v>1415140480</v>
      </c>
      <c r="K997" s="15">
        <f t="shared" si="90"/>
        <v>41972.666666666672</v>
      </c>
      <c r="L997" s="15">
        <f t="shared" si="91"/>
        <v>41947.940740740742</v>
      </c>
      <c r="M997" t="b">
        <v>0</v>
      </c>
      <c r="N997">
        <v>9</v>
      </c>
      <c r="O997" t="b">
        <v>0</v>
      </c>
      <c r="P997" t="s">
        <v>1329</v>
      </c>
      <c r="Q997" s="7">
        <f t="shared" si="92"/>
        <v>7.26</v>
      </c>
      <c r="R997" s="9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2049</v>
      </c>
      <c r="C998" s="3" t="s">
        <v>2050</v>
      </c>
      <c r="D998">
        <v>4000</v>
      </c>
      <c r="E998">
        <v>65</v>
      </c>
      <c r="F998" t="s">
        <v>357</v>
      </c>
      <c r="G998" t="s">
        <v>17</v>
      </c>
      <c r="H998" t="s">
        <v>18</v>
      </c>
      <c r="I998">
        <v>1406474820</v>
      </c>
      <c r="J998">
        <v>1403902060</v>
      </c>
      <c r="K998" s="15">
        <f t="shared" si="90"/>
        <v>41847.643750000003</v>
      </c>
      <c r="L998" s="15">
        <f t="shared" si="91"/>
        <v>41817.866435185184</v>
      </c>
      <c r="M998" t="b">
        <v>0</v>
      </c>
      <c r="N998">
        <v>5</v>
      </c>
      <c r="O998" t="b">
        <v>0</v>
      </c>
      <c r="P998" t="s">
        <v>1329</v>
      </c>
      <c r="Q998" s="7">
        <f t="shared" si="92"/>
        <v>1.625</v>
      </c>
      <c r="R998" s="9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2051</v>
      </c>
      <c r="C999" s="3" t="s">
        <v>2052</v>
      </c>
      <c r="D999">
        <v>5000</v>
      </c>
      <c r="E999">
        <v>65</v>
      </c>
      <c r="F999" t="s">
        <v>357</v>
      </c>
      <c r="G999" t="s">
        <v>17</v>
      </c>
      <c r="H999" t="s">
        <v>18</v>
      </c>
      <c r="I999">
        <v>1417145297</v>
      </c>
      <c r="J999">
        <v>1414549697</v>
      </c>
      <c r="K999" s="15">
        <f t="shared" si="90"/>
        <v>41971.144641203704</v>
      </c>
      <c r="L999" s="15">
        <f t="shared" si="91"/>
        <v>41941.10297453704</v>
      </c>
      <c r="M999" t="b">
        <v>0</v>
      </c>
      <c r="N999">
        <v>8</v>
      </c>
      <c r="O999" t="b">
        <v>0</v>
      </c>
      <c r="P999" t="s">
        <v>1329</v>
      </c>
      <c r="Q999" s="7">
        <f t="shared" si="92"/>
        <v>1.3</v>
      </c>
      <c r="R999" s="9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2053</v>
      </c>
      <c r="C1000" s="3" t="s">
        <v>2054</v>
      </c>
      <c r="D1000">
        <v>60000</v>
      </c>
      <c r="E1000">
        <v>35135</v>
      </c>
      <c r="F1000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s="15">
        <f t="shared" si="90"/>
        <v>42327.210659722223</v>
      </c>
      <c r="L1000" s="15">
        <f t="shared" si="91"/>
        <v>42282.168993055559</v>
      </c>
      <c r="M1000" t="b">
        <v>0</v>
      </c>
      <c r="N1000">
        <v>229</v>
      </c>
      <c r="O1000" t="b">
        <v>0</v>
      </c>
      <c r="P1000" t="s">
        <v>1329</v>
      </c>
      <c r="Q1000" s="7">
        <f t="shared" si="92"/>
        <v>58.558333333333337</v>
      </c>
      <c r="R1000" s="9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2055</v>
      </c>
      <c r="C1001" s="3" t="s">
        <v>2056</v>
      </c>
      <c r="D1001">
        <v>150000</v>
      </c>
      <c r="E1001">
        <v>11683</v>
      </c>
      <c r="F1001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s="15">
        <f t="shared" si="90"/>
        <v>41956.334722222222</v>
      </c>
      <c r="L1001" s="15">
        <f t="shared" si="91"/>
        <v>41926.29965277778</v>
      </c>
      <c r="M1001" t="b">
        <v>0</v>
      </c>
      <c r="N1001">
        <v>40</v>
      </c>
      <c r="O1001" t="b">
        <v>0</v>
      </c>
      <c r="P1001" t="s">
        <v>1329</v>
      </c>
      <c r="Q1001" s="7">
        <f t="shared" si="92"/>
        <v>7.7886666666666677</v>
      </c>
      <c r="R1001" s="9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2057</v>
      </c>
      <c r="C1002" s="3" t="s">
        <v>2058</v>
      </c>
      <c r="D1002">
        <v>894700</v>
      </c>
      <c r="E1002">
        <v>19824</v>
      </c>
      <c r="F1002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s="15">
        <f t="shared" si="90"/>
        <v>42809.018055555556</v>
      </c>
      <c r="L1002" s="15">
        <f t="shared" si="91"/>
        <v>42749.05972222222</v>
      </c>
      <c r="M1002" t="b">
        <v>0</v>
      </c>
      <c r="N1002">
        <v>6</v>
      </c>
      <c r="O1002" t="b">
        <v>0</v>
      </c>
      <c r="P1002" t="s">
        <v>1329</v>
      </c>
      <c r="Q1002" s="7">
        <f t="shared" si="92"/>
        <v>2.2157147647256061</v>
      </c>
      <c r="R1002" s="9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2059</v>
      </c>
      <c r="C1003" s="3" t="s">
        <v>2060</v>
      </c>
      <c r="D1003">
        <v>5000</v>
      </c>
      <c r="E1003">
        <v>5200</v>
      </c>
      <c r="F1003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s="15">
        <f t="shared" si="90"/>
        <v>42765.720057870371</v>
      </c>
      <c r="L1003" s="15">
        <f t="shared" si="91"/>
        <v>42720.720057870371</v>
      </c>
      <c r="M1003" t="b">
        <v>0</v>
      </c>
      <c r="N1003">
        <v>4</v>
      </c>
      <c r="O1003" t="b">
        <v>0</v>
      </c>
      <c r="P1003" t="s">
        <v>1329</v>
      </c>
      <c r="Q1003" s="7">
        <f t="shared" si="92"/>
        <v>104</v>
      </c>
      <c r="R1003" s="9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2061</v>
      </c>
      <c r="C1004" s="3" t="s">
        <v>2062</v>
      </c>
      <c r="D1004">
        <v>9999</v>
      </c>
      <c r="E1004">
        <v>2960</v>
      </c>
      <c r="F1004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s="15">
        <f t="shared" si="90"/>
        <v>42355.249305555553</v>
      </c>
      <c r="L1004" s="15">
        <f t="shared" si="91"/>
        <v>42325.684189814812</v>
      </c>
      <c r="M1004" t="b">
        <v>0</v>
      </c>
      <c r="N1004">
        <v>22</v>
      </c>
      <c r="O1004" t="b">
        <v>0</v>
      </c>
      <c r="P1004" t="s">
        <v>1329</v>
      </c>
      <c r="Q1004" s="7">
        <f t="shared" si="92"/>
        <v>29.6029602960296</v>
      </c>
      <c r="R1004" s="9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2063</v>
      </c>
      <c r="C1005" s="3" t="s">
        <v>2064</v>
      </c>
      <c r="D1005">
        <v>20000</v>
      </c>
      <c r="E1005">
        <v>3211</v>
      </c>
      <c r="F1005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s="15">
        <f t="shared" si="90"/>
        <v>42810.667372685188</v>
      </c>
      <c r="L1005" s="15">
        <f t="shared" si="91"/>
        <v>42780.709039351852</v>
      </c>
      <c r="M1005" t="b">
        <v>0</v>
      </c>
      <c r="N1005">
        <v>15</v>
      </c>
      <c r="O1005" t="b">
        <v>0</v>
      </c>
      <c r="P1005" t="s">
        <v>1329</v>
      </c>
      <c r="Q1005" s="7">
        <f t="shared" si="92"/>
        <v>16.055</v>
      </c>
      <c r="R1005" s="9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2065</v>
      </c>
      <c r="C1006" s="3" t="s">
        <v>2066</v>
      </c>
      <c r="D1006">
        <v>25000</v>
      </c>
      <c r="E1006">
        <v>20552</v>
      </c>
      <c r="F1006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s="15">
        <f t="shared" si="90"/>
        <v>42418.708645833336</v>
      </c>
      <c r="L1006" s="15">
        <f t="shared" si="91"/>
        <v>42388.708645833336</v>
      </c>
      <c r="M1006" t="b">
        <v>0</v>
      </c>
      <c r="N1006">
        <v>95</v>
      </c>
      <c r="O1006" t="b">
        <v>0</v>
      </c>
      <c r="P1006" t="s">
        <v>1329</v>
      </c>
      <c r="Q1006" s="7">
        <f t="shared" si="92"/>
        <v>82.207999999999998</v>
      </c>
      <c r="R1006" s="9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2067</v>
      </c>
      <c r="C1007" s="3" t="s">
        <v>2068</v>
      </c>
      <c r="D1007">
        <v>200000</v>
      </c>
      <c r="E1007">
        <v>150102</v>
      </c>
      <c r="F1007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s="15">
        <f t="shared" si="90"/>
        <v>42307.624803240746</v>
      </c>
      <c r="L1007" s="15">
        <f t="shared" si="91"/>
        <v>42276.624803240746</v>
      </c>
      <c r="M1007" t="b">
        <v>0</v>
      </c>
      <c r="N1007">
        <v>161</v>
      </c>
      <c r="O1007" t="b">
        <v>0</v>
      </c>
      <c r="P1007" t="s">
        <v>1329</v>
      </c>
      <c r="Q1007" s="7">
        <f t="shared" si="92"/>
        <v>75.051000000000002</v>
      </c>
      <c r="R1007" s="9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2069</v>
      </c>
      <c r="C1008" s="3" t="s">
        <v>2070</v>
      </c>
      <c r="D1008">
        <v>4000</v>
      </c>
      <c r="E1008">
        <v>234</v>
      </c>
      <c r="F100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s="15">
        <f t="shared" si="90"/>
        <v>41985.299305555556</v>
      </c>
      <c r="L1008" s="15">
        <f t="shared" si="91"/>
        <v>41977.040185185186</v>
      </c>
      <c r="M1008" t="b">
        <v>0</v>
      </c>
      <c r="N1008">
        <v>8</v>
      </c>
      <c r="O1008" t="b">
        <v>0</v>
      </c>
      <c r="P1008" t="s">
        <v>1329</v>
      </c>
      <c r="Q1008" s="7">
        <f t="shared" si="92"/>
        <v>5.8500000000000005</v>
      </c>
      <c r="R1008" s="9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2071</v>
      </c>
      <c r="C1009" s="3" t="s">
        <v>2072</v>
      </c>
      <c r="D1009">
        <v>30000</v>
      </c>
      <c r="E1009">
        <v>13296</v>
      </c>
      <c r="F1009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s="15">
        <f t="shared" si="90"/>
        <v>42718.6252662037</v>
      </c>
      <c r="L1009" s="15">
        <f t="shared" si="91"/>
        <v>42676.583599537036</v>
      </c>
      <c r="M1009" t="b">
        <v>0</v>
      </c>
      <c r="N1009">
        <v>76</v>
      </c>
      <c r="O1009" t="b">
        <v>0</v>
      </c>
      <c r="P1009" t="s">
        <v>1329</v>
      </c>
      <c r="Q1009" s="7">
        <f t="shared" si="92"/>
        <v>44.32</v>
      </c>
      <c r="R1009" s="9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2073</v>
      </c>
      <c r="C1010" s="3" t="s">
        <v>2074</v>
      </c>
      <c r="D1010">
        <v>93500</v>
      </c>
      <c r="E1010">
        <v>250</v>
      </c>
      <c r="F1010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s="15">
        <f t="shared" si="90"/>
        <v>42732.809201388889</v>
      </c>
      <c r="L1010" s="15">
        <f t="shared" si="91"/>
        <v>42702.809201388889</v>
      </c>
      <c r="M1010" t="b">
        <v>0</v>
      </c>
      <c r="N1010">
        <v>1</v>
      </c>
      <c r="O1010" t="b">
        <v>0</v>
      </c>
      <c r="P1010" t="s">
        <v>1329</v>
      </c>
      <c r="Q1010" s="7">
        <f t="shared" si="92"/>
        <v>0.26737967914438499</v>
      </c>
      <c r="R1010" s="9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2075</v>
      </c>
      <c r="C1011" s="3" t="s">
        <v>2076</v>
      </c>
      <c r="D1011">
        <v>50000</v>
      </c>
      <c r="E1011">
        <v>6565</v>
      </c>
      <c r="F1011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s="15">
        <f t="shared" si="90"/>
        <v>42540.604699074072</v>
      </c>
      <c r="L1011" s="15">
        <f t="shared" si="91"/>
        <v>42510.604699074072</v>
      </c>
      <c r="M1011" t="b">
        <v>0</v>
      </c>
      <c r="N1011">
        <v>101</v>
      </c>
      <c r="O1011" t="b">
        <v>0</v>
      </c>
      <c r="P1011" t="s">
        <v>1329</v>
      </c>
      <c r="Q1011" s="7">
        <f t="shared" si="92"/>
        <v>13.13</v>
      </c>
      <c r="R1011" s="9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2077</v>
      </c>
      <c r="C1012" s="3" t="s">
        <v>2078</v>
      </c>
      <c r="D1012">
        <v>115250</v>
      </c>
      <c r="E1012">
        <v>220</v>
      </c>
      <c r="F1012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s="15">
        <f t="shared" si="90"/>
        <v>42618.124305555553</v>
      </c>
      <c r="L1012" s="15">
        <f t="shared" si="91"/>
        <v>42561.829421296294</v>
      </c>
      <c r="M1012" t="b">
        <v>0</v>
      </c>
      <c r="N1012">
        <v>4</v>
      </c>
      <c r="O1012" t="b">
        <v>0</v>
      </c>
      <c r="P1012" t="s">
        <v>1329</v>
      </c>
      <c r="Q1012" s="7">
        <f t="shared" si="92"/>
        <v>0.19088937093275488</v>
      </c>
      <c r="R1012" s="9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2079</v>
      </c>
      <c r="C1013" s="3" t="s">
        <v>2080</v>
      </c>
      <c r="D1013">
        <v>20000</v>
      </c>
      <c r="E1013">
        <v>75</v>
      </c>
      <c r="F1013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s="15">
        <f t="shared" si="90"/>
        <v>41991.898090277777</v>
      </c>
      <c r="L1013" s="15">
        <f t="shared" si="91"/>
        <v>41946.898090277777</v>
      </c>
      <c r="M1013" t="b">
        <v>0</v>
      </c>
      <c r="N1013">
        <v>1</v>
      </c>
      <c r="O1013" t="b">
        <v>0</v>
      </c>
      <c r="P1013" t="s">
        <v>1329</v>
      </c>
      <c r="Q1013" s="7">
        <f t="shared" si="92"/>
        <v>0.375</v>
      </c>
      <c r="R1013" s="9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2081</v>
      </c>
      <c r="C1014" s="3" t="s">
        <v>2082</v>
      </c>
      <c r="D1014">
        <v>5000</v>
      </c>
      <c r="E1014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s="15">
        <f t="shared" si="90"/>
        <v>42759.440416666665</v>
      </c>
      <c r="L1014" s="15">
        <f t="shared" si="91"/>
        <v>42714.440416666665</v>
      </c>
      <c r="M1014" t="b">
        <v>0</v>
      </c>
      <c r="N1014">
        <v>775</v>
      </c>
      <c r="O1014" t="b">
        <v>0</v>
      </c>
      <c r="P1014" t="s">
        <v>1329</v>
      </c>
      <c r="Q1014" s="7">
        <f t="shared" si="92"/>
        <v>21535.021000000001</v>
      </c>
      <c r="R1014" s="9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2083</v>
      </c>
      <c r="C1015" s="3" t="s">
        <v>2084</v>
      </c>
      <c r="D1015">
        <v>25000</v>
      </c>
      <c r="E1015">
        <v>8632</v>
      </c>
      <c r="F1015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s="15">
        <f t="shared" si="90"/>
        <v>42367.833333333328</v>
      </c>
      <c r="L1015" s="15">
        <f t="shared" si="91"/>
        <v>42339.833981481483</v>
      </c>
      <c r="M1015" t="b">
        <v>0</v>
      </c>
      <c r="N1015">
        <v>90</v>
      </c>
      <c r="O1015" t="b">
        <v>0</v>
      </c>
      <c r="P1015" t="s">
        <v>1329</v>
      </c>
      <c r="Q1015" s="7">
        <f t="shared" si="92"/>
        <v>34.527999999999999</v>
      </c>
      <c r="R1015" s="9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2085</v>
      </c>
      <c r="C1016" s="3" t="s">
        <v>2086</v>
      </c>
      <c r="D1016">
        <v>10000</v>
      </c>
      <c r="E1016">
        <v>3060</v>
      </c>
      <c r="F1016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s="15">
        <f t="shared" si="90"/>
        <v>42005.002488425926</v>
      </c>
      <c r="L1016" s="15">
        <f t="shared" si="91"/>
        <v>41955.002488425926</v>
      </c>
      <c r="M1016" t="b">
        <v>0</v>
      </c>
      <c r="N1016">
        <v>16</v>
      </c>
      <c r="O1016" t="b">
        <v>0</v>
      </c>
      <c r="P1016" t="s">
        <v>1329</v>
      </c>
      <c r="Q1016" s="7">
        <f t="shared" si="92"/>
        <v>30.599999999999998</v>
      </c>
      <c r="R1016" s="9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2087</v>
      </c>
      <c r="C1017" s="3" t="s">
        <v>2088</v>
      </c>
      <c r="D1017">
        <v>9000</v>
      </c>
      <c r="E1017">
        <v>240</v>
      </c>
      <c r="F1017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s="15">
        <f t="shared" si="90"/>
        <v>42333.920081018514</v>
      </c>
      <c r="L1017" s="15">
        <f t="shared" si="91"/>
        <v>42303.878414351857</v>
      </c>
      <c r="M1017" t="b">
        <v>0</v>
      </c>
      <c r="N1017">
        <v>6</v>
      </c>
      <c r="O1017" t="b">
        <v>0</v>
      </c>
      <c r="P1017" t="s">
        <v>1329</v>
      </c>
      <c r="Q1017" s="7">
        <f t="shared" si="92"/>
        <v>2.666666666666667</v>
      </c>
      <c r="R1017" s="9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2091</v>
      </c>
      <c r="C1018" s="3" t="s">
        <v>2092</v>
      </c>
      <c r="D1018">
        <v>100000</v>
      </c>
      <c r="E1018">
        <v>2842</v>
      </c>
      <c r="F101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s="15">
        <f t="shared" si="90"/>
        <v>42467.065462962964</v>
      </c>
      <c r="L1018" s="15">
        <f t="shared" si="91"/>
        <v>42422.107129629629</v>
      </c>
      <c r="M1018" t="b">
        <v>0</v>
      </c>
      <c r="N1018">
        <v>38</v>
      </c>
      <c r="O1018" t="b">
        <v>0</v>
      </c>
      <c r="P1018" t="s">
        <v>1329</v>
      </c>
      <c r="Q1018" s="7">
        <f t="shared" si="92"/>
        <v>2.8420000000000001</v>
      </c>
      <c r="R1018" s="9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2093</v>
      </c>
      <c r="C1019" s="3" t="s">
        <v>2094</v>
      </c>
      <c r="D1019">
        <v>250000</v>
      </c>
      <c r="E1019">
        <v>57197</v>
      </c>
      <c r="F1019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s="15">
        <f t="shared" si="90"/>
        <v>42329.716840277775</v>
      </c>
      <c r="L1019" s="15">
        <f t="shared" si="91"/>
        <v>42289.675173611111</v>
      </c>
      <c r="M1019" t="b">
        <v>0</v>
      </c>
      <c r="N1019">
        <v>355</v>
      </c>
      <c r="O1019" t="b">
        <v>0</v>
      </c>
      <c r="P1019" t="s">
        <v>1329</v>
      </c>
      <c r="Q1019" s="7">
        <f t="shared" si="92"/>
        <v>22.878799999999998</v>
      </c>
      <c r="R1019" s="9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2095</v>
      </c>
      <c r="C1020" s="3" t="s">
        <v>2096</v>
      </c>
      <c r="D1020">
        <v>20000</v>
      </c>
      <c r="E1020">
        <v>621</v>
      </c>
      <c r="F1020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s="15">
        <f t="shared" si="90"/>
        <v>42565.492280092592</v>
      </c>
      <c r="L1020" s="15">
        <f t="shared" si="91"/>
        <v>42535.492280092592</v>
      </c>
      <c r="M1020" t="b">
        <v>0</v>
      </c>
      <c r="N1020">
        <v>7</v>
      </c>
      <c r="O1020" t="b">
        <v>0</v>
      </c>
      <c r="P1020" t="s">
        <v>1329</v>
      </c>
      <c r="Q1020" s="7">
        <f t="shared" si="92"/>
        <v>3.105</v>
      </c>
      <c r="R1020" s="9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2097</v>
      </c>
      <c r="C1021" s="3" t="s">
        <v>2098</v>
      </c>
      <c r="D1021">
        <v>45000</v>
      </c>
      <c r="E1021">
        <v>21300</v>
      </c>
      <c r="F1021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s="15">
        <f t="shared" si="90"/>
        <v>42039.973946759259</v>
      </c>
      <c r="L1021" s="15">
        <f t="shared" si="91"/>
        <v>42009.973946759259</v>
      </c>
      <c r="M1021" t="b">
        <v>0</v>
      </c>
      <c r="N1021">
        <v>400</v>
      </c>
      <c r="O1021" t="b">
        <v>0</v>
      </c>
      <c r="P1021" t="s">
        <v>1329</v>
      </c>
      <c r="Q1021" s="7">
        <f t="shared" si="92"/>
        <v>47.333333333333336</v>
      </c>
      <c r="R1021" s="9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2099</v>
      </c>
      <c r="C1022" s="3" t="s">
        <v>2100</v>
      </c>
      <c r="D1022">
        <v>1550</v>
      </c>
      <c r="E1022">
        <v>3186</v>
      </c>
      <c r="F1022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s="15">
        <f t="shared" si="90"/>
        <v>42157.032638888893</v>
      </c>
      <c r="L1022" s="15">
        <f t="shared" si="91"/>
        <v>42127.069548611107</v>
      </c>
      <c r="M1022" t="b">
        <v>0</v>
      </c>
      <c r="N1022">
        <v>30</v>
      </c>
      <c r="O1022" t="b">
        <v>1</v>
      </c>
      <c r="P1022" t="s">
        <v>2101</v>
      </c>
      <c r="Q1022" s="7">
        <f t="shared" si="92"/>
        <v>205.54838709677421</v>
      </c>
      <c r="R1022" s="9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2102</v>
      </c>
      <c r="C1023" s="3" t="s">
        <v>2103</v>
      </c>
      <c r="D1023">
        <v>3000</v>
      </c>
      <c r="E1023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s="15">
        <f t="shared" si="90"/>
        <v>42294.166666666672</v>
      </c>
      <c r="L1023" s="15">
        <f t="shared" si="91"/>
        <v>42271.251979166671</v>
      </c>
      <c r="M1023" t="b">
        <v>1</v>
      </c>
      <c r="N1023">
        <v>478</v>
      </c>
      <c r="O1023" t="b">
        <v>1</v>
      </c>
      <c r="P1023" t="s">
        <v>2101</v>
      </c>
      <c r="Q1023" s="7">
        <f t="shared" si="92"/>
        <v>351.80366666666669</v>
      </c>
      <c r="R1023" s="9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2104</v>
      </c>
      <c r="C1024" s="3" t="s">
        <v>2105</v>
      </c>
      <c r="D1024">
        <v>2000</v>
      </c>
      <c r="E1024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s="15">
        <f t="shared" si="90"/>
        <v>42141.646724537037</v>
      </c>
      <c r="L1024" s="15">
        <f t="shared" si="91"/>
        <v>42111.646724537037</v>
      </c>
      <c r="M1024" t="b">
        <v>1</v>
      </c>
      <c r="N1024">
        <v>74</v>
      </c>
      <c r="O1024" t="b">
        <v>1</v>
      </c>
      <c r="P1024" t="s">
        <v>2101</v>
      </c>
      <c r="Q1024" s="7">
        <f t="shared" si="92"/>
        <v>114.9</v>
      </c>
      <c r="R1024" s="9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2106</v>
      </c>
      <c r="C1025" s="3" t="s">
        <v>2107</v>
      </c>
      <c r="D1025">
        <v>2000</v>
      </c>
      <c r="E1025">
        <v>4743</v>
      </c>
      <c r="F1025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s="15">
        <f t="shared" si="90"/>
        <v>42175.919687500005</v>
      </c>
      <c r="L1025" s="15">
        <f t="shared" si="91"/>
        <v>42145.919687500005</v>
      </c>
      <c r="M1025" t="b">
        <v>0</v>
      </c>
      <c r="N1025">
        <v>131</v>
      </c>
      <c r="O1025" t="b">
        <v>1</v>
      </c>
      <c r="P1025" t="s">
        <v>2101</v>
      </c>
      <c r="Q1025" s="7">
        <f t="shared" si="92"/>
        <v>237.15</v>
      </c>
      <c r="R1025" s="9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2108</v>
      </c>
      <c r="C1026" s="3" t="s">
        <v>2109</v>
      </c>
      <c r="D1026">
        <v>20000</v>
      </c>
      <c r="E1026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s="15">
        <f t="shared" si="90"/>
        <v>42400.580590277779</v>
      </c>
      <c r="L1026" s="15">
        <f t="shared" si="91"/>
        <v>42370.580590277779</v>
      </c>
      <c r="M1026" t="b">
        <v>1</v>
      </c>
      <c r="N1026">
        <v>61</v>
      </c>
      <c r="O1026" t="b">
        <v>1</v>
      </c>
      <c r="P1026" t="s">
        <v>2101</v>
      </c>
      <c r="Q1026" s="7">
        <f t="shared" si="92"/>
        <v>118.63774999999998</v>
      </c>
      <c r="R1026" s="9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2110</v>
      </c>
      <c r="C1027" s="3" t="s">
        <v>2111</v>
      </c>
      <c r="D1027">
        <v>70000</v>
      </c>
      <c r="E1027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s="15">
        <f t="shared" ref="K1027:K1090" si="96">(I1027/86400)+DATE(1970,1,1)</f>
        <v>42079.792094907403</v>
      </c>
      <c r="L1027" s="15">
        <f t="shared" ref="L1027:L1090" si="97">(J1027/86400)+DATE(1970,1,1)</f>
        <v>42049.833761574075</v>
      </c>
      <c r="M1027" t="b">
        <v>1</v>
      </c>
      <c r="N1027">
        <v>1071</v>
      </c>
      <c r="O1027" t="b">
        <v>1</v>
      </c>
      <c r="P1027" t="s">
        <v>2101</v>
      </c>
      <c r="Q1027" s="7">
        <f t="shared" ref="Q1027:Q1090" si="98">(E1027/D1027)*100</f>
        <v>109.92831428571431</v>
      </c>
      <c r="R1027" s="9">
        <f t="shared" ref="R1027:R1090" si="99">E1027/N1027</f>
        <v>71.848571428571432</v>
      </c>
      <c r="S1027" t="str">
        <f t="shared" ref="S1027:S1090" si="100">LEFT(P1027,FIND("/",P1027)-1)</f>
        <v>music</v>
      </c>
      <c r="T1027" t="str">
        <f t="shared" ref="T1027:T1090" si="101">REPLACE(P1027,1,FIND("/",P1027),"")</f>
        <v>electronic music</v>
      </c>
    </row>
    <row r="1028" spans="1:20" ht="48" x14ac:dyDescent="0.2">
      <c r="A1028">
        <v>1026</v>
      </c>
      <c r="B1028" s="3" t="s">
        <v>2112</v>
      </c>
      <c r="C1028" s="3" t="s">
        <v>2113</v>
      </c>
      <c r="D1028">
        <v>7000</v>
      </c>
      <c r="E1028">
        <v>7000.58</v>
      </c>
      <c r="F102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s="15">
        <f t="shared" si="96"/>
        <v>42460.365925925929</v>
      </c>
      <c r="L1028" s="15">
        <f t="shared" si="97"/>
        <v>42426.407592592594</v>
      </c>
      <c r="M1028" t="b">
        <v>1</v>
      </c>
      <c r="N1028">
        <v>122</v>
      </c>
      <c r="O1028" t="b">
        <v>1</v>
      </c>
      <c r="P1028" t="s">
        <v>2101</v>
      </c>
      <c r="Q1028" s="7">
        <f t="shared" si="98"/>
        <v>100.00828571428571</v>
      </c>
      <c r="R1028" s="9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2114</v>
      </c>
      <c r="C1029" s="3" t="s">
        <v>2115</v>
      </c>
      <c r="D1029">
        <v>7501</v>
      </c>
      <c r="E1029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s="15">
        <f t="shared" si="96"/>
        <v>41935.034108796295</v>
      </c>
      <c r="L1029" s="15">
        <f t="shared" si="97"/>
        <v>41905.034108796295</v>
      </c>
      <c r="M1029" t="b">
        <v>1</v>
      </c>
      <c r="N1029">
        <v>111</v>
      </c>
      <c r="O1029" t="b">
        <v>1</v>
      </c>
      <c r="P1029" t="s">
        <v>2101</v>
      </c>
      <c r="Q1029" s="7">
        <f t="shared" si="98"/>
        <v>103.09292094387415</v>
      </c>
      <c r="R1029" s="9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2116</v>
      </c>
      <c r="C1030" s="3" t="s">
        <v>2117</v>
      </c>
      <c r="D1030">
        <v>10000</v>
      </c>
      <c r="E1030">
        <v>11727</v>
      </c>
      <c r="F1030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s="15">
        <f t="shared" si="96"/>
        <v>42800.833333333328</v>
      </c>
      <c r="L1030" s="15">
        <f t="shared" si="97"/>
        <v>42755.627372685187</v>
      </c>
      <c r="M1030" t="b">
        <v>1</v>
      </c>
      <c r="N1030">
        <v>255</v>
      </c>
      <c r="O1030" t="b">
        <v>1</v>
      </c>
      <c r="P1030" t="s">
        <v>2101</v>
      </c>
      <c r="Q1030" s="7">
        <f t="shared" si="98"/>
        <v>117.27000000000001</v>
      </c>
      <c r="R1030" s="9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2118</v>
      </c>
      <c r="C1031" s="3" t="s">
        <v>2119</v>
      </c>
      <c r="D1031">
        <v>10000</v>
      </c>
      <c r="E1031">
        <v>11176</v>
      </c>
      <c r="F1031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s="15">
        <f t="shared" si="96"/>
        <v>42098.915972222225</v>
      </c>
      <c r="L1031" s="15">
        <f t="shared" si="97"/>
        <v>42044.711886574078</v>
      </c>
      <c r="M1031" t="b">
        <v>0</v>
      </c>
      <c r="N1031">
        <v>141</v>
      </c>
      <c r="O1031" t="b">
        <v>1</v>
      </c>
      <c r="P1031" t="s">
        <v>2101</v>
      </c>
      <c r="Q1031" s="7">
        <f t="shared" si="98"/>
        <v>111.75999999999999</v>
      </c>
      <c r="R1031" s="9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2120</v>
      </c>
      <c r="C1032" s="3" t="s">
        <v>2121</v>
      </c>
      <c r="D1032">
        <v>2000</v>
      </c>
      <c r="E1032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s="15">
        <f t="shared" si="96"/>
        <v>42625.483206018514</v>
      </c>
      <c r="L1032" s="15">
        <f t="shared" si="97"/>
        <v>42611.483206018514</v>
      </c>
      <c r="M1032" t="b">
        <v>0</v>
      </c>
      <c r="N1032">
        <v>159</v>
      </c>
      <c r="O1032" t="b">
        <v>1</v>
      </c>
      <c r="P1032" t="s">
        <v>2101</v>
      </c>
      <c r="Q1032" s="7">
        <f t="shared" si="98"/>
        <v>342.09999999999997</v>
      </c>
      <c r="R1032" s="9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2122</v>
      </c>
      <c r="C1033" s="3" t="s">
        <v>2123</v>
      </c>
      <c r="D1033">
        <v>10000</v>
      </c>
      <c r="E1033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s="15">
        <f t="shared" si="96"/>
        <v>42354.764004629629</v>
      </c>
      <c r="L1033" s="15">
        <f t="shared" si="97"/>
        <v>42324.764004629629</v>
      </c>
      <c r="M1033" t="b">
        <v>0</v>
      </c>
      <c r="N1033">
        <v>99</v>
      </c>
      <c r="O1033" t="b">
        <v>1</v>
      </c>
      <c r="P1033" t="s">
        <v>2101</v>
      </c>
      <c r="Q1033" s="7">
        <f t="shared" si="98"/>
        <v>107.4</v>
      </c>
      <c r="R1033" s="9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2124</v>
      </c>
      <c r="C1034" s="3" t="s">
        <v>2125</v>
      </c>
      <c r="D1034">
        <v>5400</v>
      </c>
      <c r="E1034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s="15">
        <f t="shared" si="96"/>
        <v>42544.666956018518</v>
      </c>
      <c r="L1034" s="15">
        <f t="shared" si="97"/>
        <v>42514.666956018518</v>
      </c>
      <c r="M1034" t="b">
        <v>0</v>
      </c>
      <c r="N1034">
        <v>96</v>
      </c>
      <c r="O1034" t="b">
        <v>1</v>
      </c>
      <c r="P1034" t="s">
        <v>2101</v>
      </c>
      <c r="Q1034" s="7">
        <f t="shared" si="98"/>
        <v>108.49703703703703</v>
      </c>
      <c r="R1034" s="9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2126</v>
      </c>
      <c r="C1035" s="3" t="s">
        <v>2127</v>
      </c>
      <c r="D1035">
        <v>1328</v>
      </c>
      <c r="E1035">
        <v>1366</v>
      </c>
      <c r="F1035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s="15">
        <f t="shared" si="96"/>
        <v>42716.732407407406</v>
      </c>
      <c r="L1035" s="15">
        <f t="shared" si="97"/>
        <v>42688.732407407406</v>
      </c>
      <c r="M1035" t="b">
        <v>0</v>
      </c>
      <c r="N1035">
        <v>27</v>
      </c>
      <c r="O1035" t="b">
        <v>1</v>
      </c>
      <c r="P1035" t="s">
        <v>2101</v>
      </c>
      <c r="Q1035" s="7">
        <f t="shared" si="98"/>
        <v>102.86144578313252</v>
      </c>
      <c r="R1035" s="9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2128</v>
      </c>
      <c r="C1036" s="3" t="s">
        <v>2129</v>
      </c>
      <c r="D1036">
        <v>5000</v>
      </c>
      <c r="E1036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s="15">
        <f t="shared" si="96"/>
        <v>42587.165972222225</v>
      </c>
      <c r="L1036" s="15">
        <f t="shared" si="97"/>
        <v>42555.166712962964</v>
      </c>
      <c r="M1036" t="b">
        <v>0</v>
      </c>
      <c r="N1036">
        <v>166</v>
      </c>
      <c r="O1036" t="b">
        <v>1</v>
      </c>
      <c r="P1036" t="s">
        <v>2101</v>
      </c>
      <c r="Q1036" s="7">
        <f t="shared" si="98"/>
        <v>130.0018</v>
      </c>
      <c r="R1036" s="9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2130</v>
      </c>
      <c r="C1037" s="3" t="s">
        <v>2131</v>
      </c>
      <c r="D1037">
        <v>4600</v>
      </c>
      <c r="E1037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s="15">
        <f t="shared" si="96"/>
        <v>42046.641435185185</v>
      </c>
      <c r="L1037" s="15">
        <f t="shared" si="97"/>
        <v>42016.641435185185</v>
      </c>
      <c r="M1037" t="b">
        <v>0</v>
      </c>
      <c r="N1037">
        <v>76</v>
      </c>
      <c r="O1037" t="b">
        <v>1</v>
      </c>
      <c r="P1037" t="s">
        <v>2101</v>
      </c>
      <c r="Q1037" s="7">
        <f t="shared" si="98"/>
        <v>107.65217391304347</v>
      </c>
      <c r="R1037" s="9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2132</v>
      </c>
      <c r="C1038" s="3" t="s">
        <v>2133</v>
      </c>
      <c r="D1038">
        <v>4500</v>
      </c>
      <c r="E1038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s="15">
        <f t="shared" si="96"/>
        <v>41281.333333333336</v>
      </c>
      <c r="L1038" s="15">
        <f t="shared" si="97"/>
        <v>41249.448958333334</v>
      </c>
      <c r="M1038" t="b">
        <v>0</v>
      </c>
      <c r="N1038">
        <v>211</v>
      </c>
      <c r="O1038" t="b">
        <v>1</v>
      </c>
      <c r="P1038" t="s">
        <v>2101</v>
      </c>
      <c r="Q1038" s="7">
        <f t="shared" si="98"/>
        <v>112.36044444444444</v>
      </c>
      <c r="R1038" s="9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2134</v>
      </c>
      <c r="C1039" s="3" t="s">
        <v>2135</v>
      </c>
      <c r="D1039">
        <v>1000</v>
      </c>
      <c r="E1039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s="15">
        <f t="shared" si="96"/>
        <v>42142.208333333328</v>
      </c>
      <c r="L1039" s="15">
        <f t="shared" si="97"/>
        <v>42119.822476851856</v>
      </c>
      <c r="M1039" t="b">
        <v>0</v>
      </c>
      <c r="N1039">
        <v>21</v>
      </c>
      <c r="O1039" t="b">
        <v>1</v>
      </c>
      <c r="P1039" t="s">
        <v>2101</v>
      </c>
      <c r="Q1039" s="7">
        <f t="shared" si="98"/>
        <v>102.1</v>
      </c>
      <c r="R1039" s="9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2136</v>
      </c>
      <c r="C1040" s="3" t="s">
        <v>2137</v>
      </c>
      <c r="D1040">
        <v>1500</v>
      </c>
      <c r="E1040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s="15">
        <f t="shared" si="96"/>
        <v>42448.190081018518</v>
      </c>
      <c r="L1040" s="15">
        <f t="shared" si="97"/>
        <v>42418.231747685189</v>
      </c>
      <c r="M1040" t="b">
        <v>0</v>
      </c>
      <c r="N1040">
        <v>61</v>
      </c>
      <c r="O1040" t="b">
        <v>1</v>
      </c>
      <c r="P1040" t="s">
        <v>2101</v>
      </c>
      <c r="Q1040" s="7">
        <f t="shared" si="98"/>
        <v>145.33333333333334</v>
      </c>
      <c r="R1040" s="9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2138</v>
      </c>
      <c r="C1041" s="3" t="s">
        <v>2139</v>
      </c>
      <c r="D1041">
        <v>500</v>
      </c>
      <c r="E1041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s="15">
        <f t="shared" si="96"/>
        <v>42717.332638888889</v>
      </c>
      <c r="L1041" s="15">
        <f t="shared" si="97"/>
        <v>42692.109328703707</v>
      </c>
      <c r="M1041" t="b">
        <v>0</v>
      </c>
      <c r="N1041">
        <v>30</v>
      </c>
      <c r="O1041" t="b">
        <v>1</v>
      </c>
      <c r="P1041" t="s">
        <v>2101</v>
      </c>
      <c r="Q1041" s="7">
        <f t="shared" si="98"/>
        <v>128.19999999999999</v>
      </c>
      <c r="R1041" s="9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2140</v>
      </c>
      <c r="C1042" s="3" t="s">
        <v>2141</v>
      </c>
      <c r="D1042">
        <v>85000</v>
      </c>
      <c r="E1042">
        <v>250</v>
      </c>
      <c r="F1042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s="15">
        <f t="shared" si="96"/>
        <v>42609.708437499998</v>
      </c>
      <c r="L1042" s="15">
        <f t="shared" si="97"/>
        <v>42579.708437499998</v>
      </c>
      <c r="M1042" t="b">
        <v>0</v>
      </c>
      <c r="N1042">
        <v>1</v>
      </c>
      <c r="O1042" t="b">
        <v>0</v>
      </c>
      <c r="P1042" t="s">
        <v>2142</v>
      </c>
      <c r="Q1042" s="7">
        <f t="shared" si="98"/>
        <v>0.29411764705882354</v>
      </c>
      <c r="R1042" s="9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2143</v>
      </c>
      <c r="C1043" s="3" t="s">
        <v>2144</v>
      </c>
      <c r="D1043">
        <v>50</v>
      </c>
      <c r="E1043">
        <v>0</v>
      </c>
      <c r="F1043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s="15">
        <f t="shared" si="96"/>
        <v>41851.06009259259</v>
      </c>
      <c r="L1043" s="15">
        <f t="shared" si="97"/>
        <v>41831.06009259259</v>
      </c>
      <c r="M1043" t="b">
        <v>0</v>
      </c>
      <c r="N1043">
        <v>0</v>
      </c>
      <c r="O1043" t="b">
        <v>0</v>
      </c>
      <c r="P1043" t="s">
        <v>2142</v>
      </c>
      <c r="Q1043" s="7">
        <f t="shared" si="98"/>
        <v>0</v>
      </c>
      <c r="R1043" s="9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2145</v>
      </c>
      <c r="C1044" s="3" t="s">
        <v>2146</v>
      </c>
      <c r="D1044">
        <v>650</v>
      </c>
      <c r="E1044">
        <v>10</v>
      </c>
      <c r="F1044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s="15">
        <f t="shared" si="96"/>
        <v>41894.416666666664</v>
      </c>
      <c r="L1044" s="15">
        <f t="shared" si="97"/>
        <v>41851.696157407408</v>
      </c>
      <c r="M1044" t="b">
        <v>0</v>
      </c>
      <c r="N1044">
        <v>1</v>
      </c>
      <c r="O1044" t="b">
        <v>0</v>
      </c>
      <c r="P1044" t="s">
        <v>2142</v>
      </c>
      <c r="Q1044" s="7">
        <f t="shared" si="98"/>
        <v>1.5384615384615385</v>
      </c>
      <c r="R1044" s="9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2147</v>
      </c>
      <c r="C1045" s="3" t="s">
        <v>2148</v>
      </c>
      <c r="D1045">
        <v>100000</v>
      </c>
      <c r="E1045">
        <v>8537</v>
      </c>
      <c r="F1045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s="15">
        <f t="shared" si="96"/>
        <v>42144.252951388888</v>
      </c>
      <c r="L1045" s="15">
        <f t="shared" si="97"/>
        <v>42114.252951388888</v>
      </c>
      <c r="M1045" t="b">
        <v>0</v>
      </c>
      <c r="N1045">
        <v>292</v>
      </c>
      <c r="O1045" t="b">
        <v>0</v>
      </c>
      <c r="P1045" t="s">
        <v>2142</v>
      </c>
      <c r="Q1045" s="7">
        <f t="shared" si="98"/>
        <v>8.5370000000000008</v>
      </c>
      <c r="R1045" s="9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2149</v>
      </c>
      <c r="C1046" s="3" t="s">
        <v>2150</v>
      </c>
      <c r="D1046">
        <v>7000</v>
      </c>
      <c r="E1046">
        <v>6</v>
      </c>
      <c r="F1046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s="15">
        <f t="shared" si="96"/>
        <v>42068.852083333331</v>
      </c>
      <c r="L1046" s="15">
        <f t="shared" si="97"/>
        <v>42011.925937499997</v>
      </c>
      <c r="M1046" t="b">
        <v>0</v>
      </c>
      <c r="N1046">
        <v>2</v>
      </c>
      <c r="O1046" t="b">
        <v>0</v>
      </c>
      <c r="P1046" t="s">
        <v>2142</v>
      </c>
      <c r="Q1046" s="7">
        <f t="shared" si="98"/>
        <v>8.5714285714285715E-2</v>
      </c>
      <c r="R1046" s="9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2151</v>
      </c>
      <c r="C1047" s="3" t="s">
        <v>2152</v>
      </c>
      <c r="D1047">
        <v>10000</v>
      </c>
      <c r="E1047">
        <v>266</v>
      </c>
      <c r="F1047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s="15">
        <f t="shared" si="96"/>
        <v>41874.874421296292</v>
      </c>
      <c r="L1047" s="15">
        <f t="shared" si="97"/>
        <v>41844.874421296292</v>
      </c>
      <c r="M1047" t="b">
        <v>0</v>
      </c>
      <c r="N1047">
        <v>8</v>
      </c>
      <c r="O1047" t="b">
        <v>0</v>
      </c>
      <c r="P1047" t="s">
        <v>2142</v>
      </c>
      <c r="Q1047" s="7">
        <f t="shared" si="98"/>
        <v>2.6599999999999997</v>
      </c>
      <c r="R1047" s="9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2153</v>
      </c>
      <c r="C1048" s="3" t="s">
        <v>2154</v>
      </c>
      <c r="D1048">
        <v>3000</v>
      </c>
      <c r="E1048">
        <v>0</v>
      </c>
      <c r="F104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s="15">
        <f t="shared" si="96"/>
        <v>42364.851388888885</v>
      </c>
      <c r="L1048" s="15">
        <f t="shared" si="97"/>
        <v>42319.851388888885</v>
      </c>
      <c r="M1048" t="b">
        <v>0</v>
      </c>
      <c r="N1048">
        <v>0</v>
      </c>
      <c r="O1048" t="b">
        <v>0</v>
      </c>
      <c r="P1048" t="s">
        <v>2142</v>
      </c>
      <c r="Q1048" s="7">
        <f t="shared" si="98"/>
        <v>0</v>
      </c>
      <c r="R1048" s="9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2155</v>
      </c>
      <c r="C1049" s="3" t="s">
        <v>2156</v>
      </c>
      <c r="D1049">
        <v>2000</v>
      </c>
      <c r="E1049">
        <v>1</v>
      </c>
      <c r="F1049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s="15">
        <f t="shared" si="96"/>
        <v>41948.860127314816</v>
      </c>
      <c r="L1049" s="15">
        <f t="shared" si="97"/>
        <v>41918.818460648152</v>
      </c>
      <c r="M1049" t="b">
        <v>0</v>
      </c>
      <c r="N1049">
        <v>1</v>
      </c>
      <c r="O1049" t="b">
        <v>0</v>
      </c>
      <c r="P1049" t="s">
        <v>2142</v>
      </c>
      <c r="Q1049" s="7">
        <f t="shared" si="98"/>
        <v>0.05</v>
      </c>
      <c r="R1049" s="9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2157</v>
      </c>
      <c r="C1050" s="3" t="s">
        <v>2158</v>
      </c>
      <c r="D1050">
        <v>15000</v>
      </c>
      <c r="E1050">
        <v>212</v>
      </c>
      <c r="F1050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s="15">
        <f t="shared" si="96"/>
        <v>42638.053113425922</v>
      </c>
      <c r="L1050" s="15">
        <f t="shared" si="97"/>
        <v>42598.053113425922</v>
      </c>
      <c r="M1050" t="b">
        <v>0</v>
      </c>
      <c r="N1050">
        <v>4</v>
      </c>
      <c r="O1050" t="b">
        <v>0</v>
      </c>
      <c r="P1050" t="s">
        <v>2142</v>
      </c>
      <c r="Q1050" s="7">
        <f t="shared" si="98"/>
        <v>1.4133333333333333</v>
      </c>
      <c r="R1050" s="9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2159</v>
      </c>
      <c r="C1051" s="3" t="s">
        <v>2160</v>
      </c>
      <c r="D1051">
        <v>12000</v>
      </c>
      <c r="E1051">
        <v>0</v>
      </c>
      <c r="F1051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s="15">
        <f t="shared" si="96"/>
        <v>42412.431076388893</v>
      </c>
      <c r="L1051" s="15">
        <f t="shared" si="97"/>
        <v>42382.431076388893</v>
      </c>
      <c r="M1051" t="b">
        <v>0</v>
      </c>
      <c r="N1051">
        <v>0</v>
      </c>
      <c r="O1051" t="b">
        <v>0</v>
      </c>
      <c r="P1051" t="s">
        <v>2142</v>
      </c>
      <c r="Q1051" s="7">
        <f t="shared" si="98"/>
        <v>0</v>
      </c>
      <c r="R1051" s="9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2161</v>
      </c>
      <c r="C1052" s="3" t="s">
        <v>2162</v>
      </c>
      <c r="D1052">
        <v>2500</v>
      </c>
      <c r="E1052">
        <v>0</v>
      </c>
      <c r="F1052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s="15">
        <f t="shared" si="96"/>
        <v>42261.7971875</v>
      </c>
      <c r="L1052" s="15">
        <f t="shared" si="97"/>
        <v>42231.7971875</v>
      </c>
      <c r="M1052" t="b">
        <v>0</v>
      </c>
      <c r="N1052">
        <v>0</v>
      </c>
      <c r="O1052" t="b">
        <v>0</v>
      </c>
      <c r="P1052" t="s">
        <v>2142</v>
      </c>
      <c r="Q1052" s="7">
        <f t="shared" si="98"/>
        <v>0</v>
      </c>
      <c r="R1052" s="9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2163</v>
      </c>
      <c r="C1053" s="3" t="s">
        <v>2164</v>
      </c>
      <c r="D1053">
        <v>500</v>
      </c>
      <c r="E1053">
        <v>0</v>
      </c>
      <c r="F1053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s="15">
        <f t="shared" si="96"/>
        <v>41878.014178240745</v>
      </c>
      <c r="L1053" s="15">
        <f t="shared" si="97"/>
        <v>41850.014178240745</v>
      </c>
      <c r="M1053" t="b">
        <v>0</v>
      </c>
      <c r="N1053">
        <v>0</v>
      </c>
      <c r="O1053" t="b">
        <v>0</v>
      </c>
      <c r="P1053" t="s">
        <v>2142</v>
      </c>
      <c r="Q1053" s="7">
        <f t="shared" si="98"/>
        <v>0</v>
      </c>
      <c r="R1053" s="9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2165</v>
      </c>
      <c r="C1054" s="3" t="s">
        <v>2166</v>
      </c>
      <c r="D1054">
        <v>4336</v>
      </c>
      <c r="E1054">
        <v>0</v>
      </c>
      <c r="F1054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s="15">
        <f t="shared" si="96"/>
        <v>42527.839583333334</v>
      </c>
      <c r="L1054" s="15">
        <f t="shared" si="97"/>
        <v>42483.797395833331</v>
      </c>
      <c r="M1054" t="b">
        <v>0</v>
      </c>
      <c r="N1054">
        <v>0</v>
      </c>
      <c r="O1054" t="b">
        <v>0</v>
      </c>
      <c r="P1054" t="s">
        <v>2142</v>
      </c>
      <c r="Q1054" s="7">
        <f t="shared" si="98"/>
        <v>0</v>
      </c>
      <c r="R1054" s="9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2167</v>
      </c>
      <c r="C1055" s="3" t="s">
        <v>2168</v>
      </c>
      <c r="D1055">
        <v>1500</v>
      </c>
      <c r="E1055">
        <v>15</v>
      </c>
      <c r="F1055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s="15">
        <f t="shared" si="96"/>
        <v>42800.172824074078</v>
      </c>
      <c r="L1055" s="15">
        <f t="shared" si="97"/>
        <v>42775.172824074078</v>
      </c>
      <c r="M1055" t="b">
        <v>0</v>
      </c>
      <c r="N1055">
        <v>1</v>
      </c>
      <c r="O1055" t="b">
        <v>0</v>
      </c>
      <c r="P1055" t="s">
        <v>2142</v>
      </c>
      <c r="Q1055" s="7">
        <f t="shared" si="98"/>
        <v>1</v>
      </c>
      <c r="R1055" s="9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2169</v>
      </c>
      <c r="C1056" s="3" t="s">
        <v>2170</v>
      </c>
      <c r="D1056">
        <v>2500</v>
      </c>
      <c r="E1056">
        <v>0</v>
      </c>
      <c r="F1056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s="15">
        <f t="shared" si="96"/>
        <v>41861.916666666664</v>
      </c>
      <c r="L1056" s="15">
        <f t="shared" si="97"/>
        <v>41831.851840277777</v>
      </c>
      <c r="M1056" t="b">
        <v>0</v>
      </c>
      <c r="N1056">
        <v>0</v>
      </c>
      <c r="O1056" t="b">
        <v>0</v>
      </c>
      <c r="P1056" t="s">
        <v>2142</v>
      </c>
      <c r="Q1056" s="7">
        <f t="shared" si="98"/>
        <v>0</v>
      </c>
      <c r="R1056" s="9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2171</v>
      </c>
      <c r="C1057" s="3" t="s">
        <v>2172</v>
      </c>
      <c r="D1057">
        <v>3500</v>
      </c>
      <c r="E1057">
        <v>0</v>
      </c>
      <c r="F1057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s="15">
        <f t="shared" si="96"/>
        <v>42436.992418981477</v>
      </c>
      <c r="L1057" s="15">
        <f t="shared" si="97"/>
        <v>42406.992418981477</v>
      </c>
      <c r="M1057" t="b">
        <v>0</v>
      </c>
      <c r="N1057">
        <v>0</v>
      </c>
      <c r="O1057" t="b">
        <v>0</v>
      </c>
      <c r="P1057" t="s">
        <v>2142</v>
      </c>
      <c r="Q1057" s="7">
        <f t="shared" si="98"/>
        <v>0</v>
      </c>
      <c r="R1057" s="9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2173</v>
      </c>
      <c r="C1058" s="3" t="s">
        <v>2174</v>
      </c>
      <c r="D1058">
        <v>10000</v>
      </c>
      <c r="E1058">
        <v>0</v>
      </c>
      <c r="F105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s="15">
        <f t="shared" si="96"/>
        <v>42118.677974537037</v>
      </c>
      <c r="L1058" s="15">
        <f t="shared" si="97"/>
        <v>42058.719641203701</v>
      </c>
      <c r="M1058" t="b">
        <v>0</v>
      </c>
      <c r="N1058">
        <v>0</v>
      </c>
      <c r="O1058" t="b">
        <v>0</v>
      </c>
      <c r="P1058" t="s">
        <v>2142</v>
      </c>
      <c r="Q1058" s="7">
        <f t="shared" si="98"/>
        <v>0</v>
      </c>
      <c r="R1058" s="9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2175</v>
      </c>
      <c r="C1059" s="3" t="s">
        <v>2176</v>
      </c>
      <c r="D1059">
        <v>10000</v>
      </c>
      <c r="E1059">
        <v>0</v>
      </c>
      <c r="F1059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s="15">
        <f t="shared" si="96"/>
        <v>42708.912997685184</v>
      </c>
      <c r="L1059" s="15">
        <f t="shared" si="97"/>
        <v>42678.871331018519</v>
      </c>
      <c r="M1059" t="b">
        <v>0</v>
      </c>
      <c r="N1059">
        <v>0</v>
      </c>
      <c r="O1059" t="b">
        <v>0</v>
      </c>
      <c r="P1059" t="s">
        <v>2142</v>
      </c>
      <c r="Q1059" s="7">
        <f t="shared" si="98"/>
        <v>0</v>
      </c>
      <c r="R1059" s="9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2177</v>
      </c>
      <c r="C1060" s="3" t="s">
        <v>2178</v>
      </c>
      <c r="D1060">
        <v>40000</v>
      </c>
      <c r="E1060">
        <v>0</v>
      </c>
      <c r="F1060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s="15">
        <f t="shared" si="96"/>
        <v>42089</v>
      </c>
      <c r="L1060" s="15">
        <f t="shared" si="97"/>
        <v>42047.900960648149</v>
      </c>
      <c r="M1060" t="b">
        <v>0</v>
      </c>
      <c r="N1060">
        <v>0</v>
      </c>
      <c r="O1060" t="b">
        <v>0</v>
      </c>
      <c r="P1060" t="s">
        <v>2142</v>
      </c>
      <c r="Q1060" s="7">
        <f t="shared" si="98"/>
        <v>0</v>
      </c>
      <c r="R1060" s="9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2179</v>
      </c>
      <c r="C1061" s="3" t="s">
        <v>2180</v>
      </c>
      <c r="D1061">
        <v>1100</v>
      </c>
      <c r="E1061">
        <v>0</v>
      </c>
      <c r="F1061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s="15">
        <f t="shared" si="96"/>
        <v>42076.748333333337</v>
      </c>
      <c r="L1061" s="15">
        <f t="shared" si="97"/>
        <v>42046.79</v>
      </c>
      <c r="M1061" t="b">
        <v>0</v>
      </c>
      <c r="N1061">
        <v>0</v>
      </c>
      <c r="O1061" t="b">
        <v>0</v>
      </c>
      <c r="P1061" t="s">
        <v>2142</v>
      </c>
      <c r="Q1061" s="7">
        <f t="shared" si="98"/>
        <v>0</v>
      </c>
      <c r="R1061" s="9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2181</v>
      </c>
      <c r="C1062" s="3" t="s">
        <v>2182</v>
      </c>
      <c r="D1062">
        <v>5000</v>
      </c>
      <c r="E1062">
        <v>50</v>
      </c>
      <c r="F1062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s="15">
        <f t="shared" si="96"/>
        <v>42109.913113425922</v>
      </c>
      <c r="L1062" s="15">
        <f t="shared" si="97"/>
        <v>42079.913113425922</v>
      </c>
      <c r="M1062" t="b">
        <v>0</v>
      </c>
      <c r="N1062">
        <v>1</v>
      </c>
      <c r="O1062" t="b">
        <v>0</v>
      </c>
      <c r="P1062" t="s">
        <v>2142</v>
      </c>
      <c r="Q1062" s="7">
        <f t="shared" si="98"/>
        <v>1</v>
      </c>
      <c r="R1062" s="9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2183</v>
      </c>
      <c r="C1063" s="3" t="s">
        <v>2184</v>
      </c>
      <c r="D1063">
        <v>4000</v>
      </c>
      <c r="E1063">
        <v>0</v>
      </c>
      <c r="F1063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s="15">
        <f t="shared" si="96"/>
        <v>42492.041666666672</v>
      </c>
      <c r="L1063" s="15">
        <f t="shared" si="97"/>
        <v>42432.276712962965</v>
      </c>
      <c r="M1063" t="b">
        <v>0</v>
      </c>
      <c r="N1063">
        <v>0</v>
      </c>
      <c r="O1063" t="b">
        <v>0</v>
      </c>
      <c r="P1063" t="s">
        <v>2142</v>
      </c>
      <c r="Q1063" s="7">
        <f t="shared" si="98"/>
        <v>0</v>
      </c>
      <c r="R1063" s="9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2185</v>
      </c>
      <c r="C1064" s="3" t="s">
        <v>2186</v>
      </c>
      <c r="D1064">
        <v>199</v>
      </c>
      <c r="E1064">
        <v>190</v>
      </c>
      <c r="F1064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s="15">
        <f t="shared" si="96"/>
        <v>42563.807187500002</v>
      </c>
      <c r="L1064" s="15">
        <f t="shared" si="97"/>
        <v>42556.807187500002</v>
      </c>
      <c r="M1064" t="b">
        <v>0</v>
      </c>
      <c r="N1064">
        <v>4</v>
      </c>
      <c r="O1064" t="b">
        <v>0</v>
      </c>
      <c r="P1064" t="s">
        <v>2142</v>
      </c>
      <c r="Q1064" s="7">
        <f t="shared" si="98"/>
        <v>95.477386934673376</v>
      </c>
      <c r="R1064" s="9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2187</v>
      </c>
      <c r="C1065" s="3" t="s">
        <v>2188</v>
      </c>
      <c r="D1065">
        <v>1000</v>
      </c>
      <c r="E1065">
        <v>0</v>
      </c>
      <c r="F1065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s="15">
        <f t="shared" si="96"/>
        <v>42613.030810185184</v>
      </c>
      <c r="L1065" s="15">
        <f t="shared" si="97"/>
        <v>42583.030810185184</v>
      </c>
      <c r="M1065" t="b">
        <v>0</v>
      </c>
      <c r="N1065">
        <v>0</v>
      </c>
      <c r="O1065" t="b">
        <v>0</v>
      </c>
      <c r="P1065" t="s">
        <v>2142</v>
      </c>
      <c r="Q1065" s="7">
        <f t="shared" si="98"/>
        <v>0</v>
      </c>
      <c r="R1065" s="9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2189</v>
      </c>
      <c r="C1066" s="3" t="s">
        <v>2190</v>
      </c>
      <c r="D1066">
        <v>90000</v>
      </c>
      <c r="E1066">
        <v>8077</v>
      </c>
      <c r="F1066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s="15">
        <f t="shared" si="96"/>
        <v>41462.228043981479</v>
      </c>
      <c r="L1066" s="15">
        <f t="shared" si="97"/>
        <v>41417.228043981479</v>
      </c>
      <c r="M1066" t="b">
        <v>0</v>
      </c>
      <c r="N1066">
        <v>123</v>
      </c>
      <c r="O1066" t="b">
        <v>0</v>
      </c>
      <c r="P1066" t="s">
        <v>2191</v>
      </c>
      <c r="Q1066" s="7">
        <f t="shared" si="98"/>
        <v>8.974444444444444</v>
      </c>
      <c r="R1066" s="9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2192</v>
      </c>
      <c r="C1067" s="3" t="s">
        <v>2193</v>
      </c>
      <c r="D1067">
        <v>3000</v>
      </c>
      <c r="E1067">
        <v>81</v>
      </c>
      <c r="F1067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s="15">
        <f t="shared" si="96"/>
        <v>41689.381041666667</v>
      </c>
      <c r="L1067" s="15">
        <f t="shared" si="97"/>
        <v>41661.381041666667</v>
      </c>
      <c r="M1067" t="b">
        <v>0</v>
      </c>
      <c r="N1067">
        <v>5</v>
      </c>
      <c r="O1067" t="b">
        <v>0</v>
      </c>
      <c r="P1067" t="s">
        <v>2191</v>
      </c>
      <c r="Q1067" s="7">
        <f t="shared" si="98"/>
        <v>2.7</v>
      </c>
      <c r="R1067" s="9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2194</v>
      </c>
      <c r="C1068" s="3" t="s">
        <v>2195</v>
      </c>
      <c r="D1068">
        <v>150000</v>
      </c>
      <c r="E1068">
        <v>5051</v>
      </c>
      <c r="F106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s="15">
        <f t="shared" si="96"/>
        <v>41490.962754629625</v>
      </c>
      <c r="L1068" s="15">
        <f t="shared" si="97"/>
        <v>41445.962754629625</v>
      </c>
      <c r="M1068" t="b">
        <v>0</v>
      </c>
      <c r="N1068">
        <v>148</v>
      </c>
      <c r="O1068" t="b">
        <v>0</v>
      </c>
      <c r="P1068" t="s">
        <v>2191</v>
      </c>
      <c r="Q1068" s="7">
        <f t="shared" si="98"/>
        <v>3.3673333333333333</v>
      </c>
      <c r="R1068" s="9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2196</v>
      </c>
      <c r="C1069" s="3" t="s">
        <v>2197</v>
      </c>
      <c r="D1069">
        <v>500</v>
      </c>
      <c r="E1069">
        <v>130</v>
      </c>
      <c r="F1069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s="15">
        <f t="shared" si="96"/>
        <v>41629.855682870373</v>
      </c>
      <c r="L1069" s="15">
        <f t="shared" si="97"/>
        <v>41599.855682870373</v>
      </c>
      <c r="M1069" t="b">
        <v>0</v>
      </c>
      <c r="N1069">
        <v>10</v>
      </c>
      <c r="O1069" t="b">
        <v>0</v>
      </c>
      <c r="P1069" t="s">
        <v>2191</v>
      </c>
      <c r="Q1069" s="7">
        <f t="shared" si="98"/>
        <v>26</v>
      </c>
      <c r="R1069" s="9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2198</v>
      </c>
      <c r="C1070" s="3" t="s">
        <v>2199</v>
      </c>
      <c r="D1070">
        <v>30000</v>
      </c>
      <c r="E1070">
        <v>45</v>
      </c>
      <c r="F1070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s="15">
        <f t="shared" si="96"/>
        <v>42470.329444444447</v>
      </c>
      <c r="L1070" s="15">
        <f t="shared" si="97"/>
        <v>42440.371111111112</v>
      </c>
      <c r="M1070" t="b">
        <v>0</v>
      </c>
      <c r="N1070">
        <v>4</v>
      </c>
      <c r="O1070" t="b">
        <v>0</v>
      </c>
      <c r="P1070" t="s">
        <v>2191</v>
      </c>
      <c r="Q1070" s="7">
        <f t="shared" si="98"/>
        <v>0.15</v>
      </c>
      <c r="R1070" s="9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2200</v>
      </c>
      <c r="C1071" s="3" t="s">
        <v>2201</v>
      </c>
      <c r="D1071">
        <v>2200</v>
      </c>
      <c r="E1071">
        <v>850</v>
      </c>
      <c r="F1071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s="15">
        <f t="shared" si="96"/>
        <v>41604.271516203706</v>
      </c>
      <c r="L1071" s="15">
        <f t="shared" si="97"/>
        <v>41572.229849537034</v>
      </c>
      <c r="M1071" t="b">
        <v>0</v>
      </c>
      <c r="N1071">
        <v>21</v>
      </c>
      <c r="O1071" t="b">
        <v>0</v>
      </c>
      <c r="P1071" t="s">
        <v>2191</v>
      </c>
      <c r="Q1071" s="7">
        <f t="shared" si="98"/>
        <v>38.636363636363633</v>
      </c>
      <c r="R1071" s="9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2202</v>
      </c>
      <c r="C1072" s="3" t="s">
        <v>2203</v>
      </c>
      <c r="D1072">
        <v>10000</v>
      </c>
      <c r="E1072">
        <v>70</v>
      </c>
      <c r="F1072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s="15">
        <f t="shared" si="96"/>
        <v>41183.011828703704</v>
      </c>
      <c r="L1072" s="15">
        <f t="shared" si="97"/>
        <v>41163.011828703704</v>
      </c>
      <c r="M1072" t="b">
        <v>0</v>
      </c>
      <c r="N1072">
        <v>2</v>
      </c>
      <c r="O1072" t="b">
        <v>0</v>
      </c>
      <c r="P1072" t="s">
        <v>2191</v>
      </c>
      <c r="Q1072" s="7">
        <f t="shared" si="98"/>
        <v>0.70000000000000007</v>
      </c>
      <c r="R1072" s="9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2204</v>
      </c>
      <c r="C1073" s="3" t="s">
        <v>2205</v>
      </c>
      <c r="D1073">
        <v>100</v>
      </c>
      <c r="E1073">
        <v>0</v>
      </c>
      <c r="F1073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s="15">
        <f t="shared" si="96"/>
        <v>42325.795057870375</v>
      </c>
      <c r="L1073" s="15">
        <f t="shared" si="97"/>
        <v>42295.753391203703</v>
      </c>
      <c r="M1073" t="b">
        <v>0</v>
      </c>
      <c r="N1073">
        <v>0</v>
      </c>
      <c r="O1073" t="b">
        <v>0</v>
      </c>
      <c r="P1073" t="s">
        <v>2191</v>
      </c>
      <c r="Q1073" s="7">
        <f t="shared" si="98"/>
        <v>0</v>
      </c>
      <c r="R1073" s="9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2206</v>
      </c>
      <c r="C1074" s="3" t="s">
        <v>2207</v>
      </c>
      <c r="D1074">
        <v>75000</v>
      </c>
      <c r="E1074">
        <v>51</v>
      </c>
      <c r="F1074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s="15">
        <f t="shared" si="96"/>
        <v>41675.832141203704</v>
      </c>
      <c r="L1074" s="15">
        <f t="shared" si="97"/>
        <v>41645.832141203704</v>
      </c>
      <c r="M1074" t="b">
        <v>0</v>
      </c>
      <c r="N1074">
        <v>4</v>
      </c>
      <c r="O1074" t="b">
        <v>0</v>
      </c>
      <c r="P1074" t="s">
        <v>2191</v>
      </c>
      <c r="Q1074" s="7">
        <f t="shared" si="98"/>
        <v>6.8000000000000005E-2</v>
      </c>
      <c r="R1074" s="9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2208</v>
      </c>
      <c r="C1075" s="3" t="s">
        <v>2209</v>
      </c>
      <c r="D1075">
        <v>750</v>
      </c>
      <c r="E1075">
        <v>10</v>
      </c>
      <c r="F1075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s="15">
        <f t="shared" si="96"/>
        <v>40832.964594907404</v>
      </c>
      <c r="L1075" s="15">
        <f t="shared" si="97"/>
        <v>40802.964594907404</v>
      </c>
      <c r="M1075" t="b">
        <v>0</v>
      </c>
      <c r="N1075">
        <v>1</v>
      </c>
      <c r="O1075" t="b">
        <v>0</v>
      </c>
      <c r="P1075" t="s">
        <v>2191</v>
      </c>
      <c r="Q1075" s="7">
        <f t="shared" si="98"/>
        <v>1.3333333333333335</v>
      </c>
      <c r="R1075" s="9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2210</v>
      </c>
      <c r="C1076" s="3" t="s">
        <v>2211</v>
      </c>
      <c r="D1076">
        <v>54000</v>
      </c>
      <c r="E1076">
        <v>3407</v>
      </c>
      <c r="F1076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s="15">
        <f t="shared" si="96"/>
        <v>41643.172974537039</v>
      </c>
      <c r="L1076" s="15">
        <f t="shared" si="97"/>
        <v>41613.172974537039</v>
      </c>
      <c r="M1076" t="b">
        <v>0</v>
      </c>
      <c r="N1076">
        <v>30</v>
      </c>
      <c r="O1076" t="b">
        <v>0</v>
      </c>
      <c r="P1076" t="s">
        <v>2191</v>
      </c>
      <c r="Q1076" s="7">
        <f t="shared" si="98"/>
        <v>6.3092592592592585</v>
      </c>
      <c r="R1076" s="9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2212</v>
      </c>
      <c r="C1077" s="3" t="s">
        <v>2213</v>
      </c>
      <c r="D1077">
        <v>1000</v>
      </c>
      <c r="E1077">
        <v>45</v>
      </c>
      <c r="F1077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s="15">
        <f t="shared" si="96"/>
        <v>41035.904120370367</v>
      </c>
      <c r="L1077" s="15">
        <f t="shared" si="97"/>
        <v>41005.904120370367</v>
      </c>
      <c r="M1077" t="b">
        <v>0</v>
      </c>
      <c r="N1077">
        <v>3</v>
      </c>
      <c r="O1077" t="b">
        <v>0</v>
      </c>
      <c r="P1077" t="s">
        <v>2191</v>
      </c>
      <c r="Q1077" s="7">
        <f t="shared" si="98"/>
        <v>4.5</v>
      </c>
      <c r="R1077" s="9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2214</v>
      </c>
      <c r="C1078" s="3" t="s">
        <v>2215</v>
      </c>
      <c r="D1078">
        <v>75000</v>
      </c>
      <c r="E1078">
        <v>47074</v>
      </c>
      <c r="F107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s="15">
        <f t="shared" si="96"/>
        <v>41893.377893518518</v>
      </c>
      <c r="L1078" s="15">
        <f t="shared" si="97"/>
        <v>41838.377893518518</v>
      </c>
      <c r="M1078" t="b">
        <v>0</v>
      </c>
      <c r="N1078">
        <v>975</v>
      </c>
      <c r="O1078" t="b">
        <v>0</v>
      </c>
      <c r="P1078" t="s">
        <v>2191</v>
      </c>
      <c r="Q1078" s="7">
        <f t="shared" si="98"/>
        <v>62.765333333333331</v>
      </c>
      <c r="R1078" s="9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2216</v>
      </c>
      <c r="C1079" s="3" t="s">
        <v>2217</v>
      </c>
      <c r="D1079">
        <v>25000</v>
      </c>
      <c r="E1079">
        <v>7344</v>
      </c>
      <c r="F1079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s="15">
        <f t="shared" si="96"/>
        <v>42383.16679398148</v>
      </c>
      <c r="L1079" s="15">
        <f t="shared" si="97"/>
        <v>42353.16679398148</v>
      </c>
      <c r="M1079" t="b">
        <v>0</v>
      </c>
      <c r="N1079">
        <v>167</v>
      </c>
      <c r="O1079" t="b">
        <v>0</v>
      </c>
      <c r="P1079" t="s">
        <v>2191</v>
      </c>
      <c r="Q1079" s="7">
        <f t="shared" si="98"/>
        <v>29.376000000000001</v>
      </c>
      <c r="R1079" s="9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2218</v>
      </c>
      <c r="C1080" s="3" t="s">
        <v>2219</v>
      </c>
      <c r="D1080">
        <v>600</v>
      </c>
      <c r="E1080">
        <v>45</v>
      </c>
      <c r="F1080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s="15">
        <f t="shared" si="96"/>
        <v>40746.195844907408</v>
      </c>
      <c r="L1080" s="15">
        <f t="shared" si="97"/>
        <v>40701.195844907408</v>
      </c>
      <c r="M1080" t="b">
        <v>0</v>
      </c>
      <c r="N1080">
        <v>5</v>
      </c>
      <c r="O1080" t="b">
        <v>0</v>
      </c>
      <c r="P1080" t="s">
        <v>2191</v>
      </c>
      <c r="Q1080" s="7">
        <f t="shared" si="98"/>
        <v>7.5</v>
      </c>
      <c r="R1080" s="9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2220</v>
      </c>
      <c r="C1081" s="3" t="s">
        <v>2221</v>
      </c>
      <c r="D1081">
        <v>26000</v>
      </c>
      <c r="E1081">
        <v>678</v>
      </c>
      <c r="F1081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s="15">
        <f t="shared" si="96"/>
        <v>42504.566388888888</v>
      </c>
      <c r="L1081" s="15">
        <f t="shared" si="97"/>
        <v>42479.566388888888</v>
      </c>
      <c r="M1081" t="b">
        <v>0</v>
      </c>
      <c r="N1081">
        <v>18</v>
      </c>
      <c r="O1081" t="b">
        <v>0</v>
      </c>
      <c r="P1081" t="s">
        <v>2191</v>
      </c>
      <c r="Q1081" s="7">
        <f t="shared" si="98"/>
        <v>2.6076923076923078</v>
      </c>
      <c r="R1081" s="9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2222</v>
      </c>
      <c r="C1082" s="3" t="s">
        <v>2223</v>
      </c>
      <c r="D1082">
        <v>20000</v>
      </c>
      <c r="E1082">
        <v>1821</v>
      </c>
      <c r="F1082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s="15">
        <f t="shared" si="96"/>
        <v>41770.138113425928</v>
      </c>
      <c r="L1082" s="15">
        <f t="shared" si="97"/>
        <v>41740.138113425928</v>
      </c>
      <c r="M1082" t="b">
        <v>0</v>
      </c>
      <c r="N1082">
        <v>98</v>
      </c>
      <c r="O1082" t="b">
        <v>0</v>
      </c>
      <c r="P1082" t="s">
        <v>2191</v>
      </c>
      <c r="Q1082" s="7">
        <f t="shared" si="98"/>
        <v>9.1050000000000004</v>
      </c>
      <c r="R1082" s="9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2224</v>
      </c>
      <c r="C1083" s="3" t="s">
        <v>2225</v>
      </c>
      <c r="D1083">
        <v>68000</v>
      </c>
      <c r="E1083">
        <v>12</v>
      </c>
      <c r="F1083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s="15">
        <f t="shared" si="96"/>
        <v>42032.926990740743</v>
      </c>
      <c r="L1083" s="15">
        <f t="shared" si="97"/>
        <v>42002.926990740743</v>
      </c>
      <c r="M1083" t="b">
        <v>0</v>
      </c>
      <c r="N1083">
        <v>4</v>
      </c>
      <c r="O1083" t="b">
        <v>0</v>
      </c>
      <c r="P1083" t="s">
        <v>2191</v>
      </c>
      <c r="Q1083" s="7">
        <f t="shared" si="98"/>
        <v>1.7647058823529412E-2</v>
      </c>
      <c r="R1083" s="9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2226</v>
      </c>
      <c r="C1084" s="3" t="s">
        <v>2227</v>
      </c>
      <c r="D1084">
        <v>10000</v>
      </c>
      <c r="E1084">
        <v>56</v>
      </c>
      <c r="F1084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s="15">
        <f t="shared" si="96"/>
        <v>41131.906111111108</v>
      </c>
      <c r="L1084" s="15">
        <f t="shared" si="97"/>
        <v>41101.906111111108</v>
      </c>
      <c r="M1084" t="b">
        <v>0</v>
      </c>
      <c r="N1084">
        <v>3</v>
      </c>
      <c r="O1084" t="b">
        <v>0</v>
      </c>
      <c r="P1084" t="s">
        <v>2191</v>
      </c>
      <c r="Q1084" s="7">
        <f t="shared" si="98"/>
        <v>0.55999999999999994</v>
      </c>
      <c r="R1084" s="9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2228</v>
      </c>
      <c r="C1085" s="3" t="s">
        <v>2229</v>
      </c>
      <c r="D1085">
        <v>50000</v>
      </c>
      <c r="E1085">
        <v>410</v>
      </c>
      <c r="F1085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s="15">
        <f t="shared" si="96"/>
        <v>41853.659525462965</v>
      </c>
      <c r="L1085" s="15">
        <f t="shared" si="97"/>
        <v>41793.659525462965</v>
      </c>
      <c r="M1085" t="b">
        <v>0</v>
      </c>
      <c r="N1085">
        <v>1</v>
      </c>
      <c r="O1085" t="b">
        <v>0</v>
      </c>
      <c r="P1085" t="s">
        <v>2191</v>
      </c>
      <c r="Q1085" s="7">
        <f t="shared" si="98"/>
        <v>0.82000000000000006</v>
      </c>
      <c r="R1085" s="9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2230</v>
      </c>
      <c r="C1086" s="3" t="s">
        <v>2231</v>
      </c>
      <c r="D1086">
        <v>550</v>
      </c>
      <c r="E1086">
        <v>0</v>
      </c>
      <c r="F1086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s="15">
        <f t="shared" si="96"/>
        <v>41859.912083333329</v>
      </c>
      <c r="L1086" s="15">
        <f t="shared" si="97"/>
        <v>41829.912083333329</v>
      </c>
      <c r="M1086" t="b">
        <v>0</v>
      </c>
      <c r="N1086">
        <v>0</v>
      </c>
      <c r="O1086" t="b">
        <v>0</v>
      </c>
      <c r="P1086" t="s">
        <v>2191</v>
      </c>
      <c r="Q1086" s="7">
        <f t="shared" si="98"/>
        <v>0</v>
      </c>
      <c r="R1086" s="9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2232</v>
      </c>
      <c r="C1087" s="3" t="s">
        <v>2233</v>
      </c>
      <c r="D1087">
        <v>30000</v>
      </c>
      <c r="E1087">
        <v>1026</v>
      </c>
      <c r="F1087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s="15">
        <f t="shared" si="96"/>
        <v>42443.629340277781</v>
      </c>
      <c r="L1087" s="15">
        <f t="shared" si="97"/>
        <v>42413.671006944445</v>
      </c>
      <c r="M1087" t="b">
        <v>0</v>
      </c>
      <c r="N1087">
        <v>9</v>
      </c>
      <c r="O1087" t="b">
        <v>0</v>
      </c>
      <c r="P1087" t="s">
        <v>2191</v>
      </c>
      <c r="Q1087" s="7">
        <f t="shared" si="98"/>
        <v>3.42</v>
      </c>
      <c r="R1087" s="9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2234</v>
      </c>
      <c r="C1088" s="3" t="s">
        <v>2235</v>
      </c>
      <c r="D1088">
        <v>18000</v>
      </c>
      <c r="E1088">
        <v>15</v>
      </c>
      <c r="F108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s="15">
        <f t="shared" si="96"/>
        <v>41875.866793981484</v>
      </c>
      <c r="L1088" s="15">
        <f t="shared" si="97"/>
        <v>41845.866793981484</v>
      </c>
      <c r="M1088" t="b">
        <v>0</v>
      </c>
      <c r="N1088">
        <v>2</v>
      </c>
      <c r="O1088" t="b">
        <v>0</v>
      </c>
      <c r="P1088" t="s">
        <v>2191</v>
      </c>
      <c r="Q1088" s="7">
        <f t="shared" si="98"/>
        <v>8.3333333333333343E-2</v>
      </c>
      <c r="R1088" s="9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2236</v>
      </c>
      <c r="C1089" s="3" t="s">
        <v>2237</v>
      </c>
      <c r="D1089">
        <v>1100</v>
      </c>
      <c r="E1089">
        <v>0</v>
      </c>
      <c r="F1089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s="15">
        <f t="shared" si="96"/>
        <v>41805.713969907403</v>
      </c>
      <c r="L1089" s="15">
        <f t="shared" si="97"/>
        <v>41775.713969907403</v>
      </c>
      <c r="M1089" t="b">
        <v>0</v>
      </c>
      <c r="N1089">
        <v>0</v>
      </c>
      <c r="O1089" t="b">
        <v>0</v>
      </c>
      <c r="P1089" t="s">
        <v>2191</v>
      </c>
      <c r="Q1089" s="7">
        <f t="shared" si="98"/>
        <v>0</v>
      </c>
      <c r="R1089" s="9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2238</v>
      </c>
      <c r="C1090" s="3" t="s">
        <v>2239</v>
      </c>
      <c r="D1090">
        <v>45000</v>
      </c>
      <c r="E1090">
        <v>6382.34</v>
      </c>
      <c r="F1090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s="15">
        <f t="shared" si="96"/>
        <v>41753.799386574072</v>
      </c>
      <c r="L1090" s="15">
        <f t="shared" si="97"/>
        <v>41723.799386574072</v>
      </c>
      <c r="M1090" t="b">
        <v>0</v>
      </c>
      <c r="N1090">
        <v>147</v>
      </c>
      <c r="O1090" t="b">
        <v>0</v>
      </c>
      <c r="P1090" t="s">
        <v>2191</v>
      </c>
      <c r="Q1090" s="7">
        <f t="shared" si="98"/>
        <v>14.182977777777777</v>
      </c>
      <c r="R1090" s="9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2240</v>
      </c>
      <c r="C1091" s="3" t="s">
        <v>2241</v>
      </c>
      <c r="D1091">
        <v>15000</v>
      </c>
      <c r="E1091">
        <v>1174</v>
      </c>
      <c r="F1091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s="15">
        <f t="shared" ref="K1091:K1154" si="102">(I1091/86400)+DATE(1970,1,1)</f>
        <v>42181.189525462964</v>
      </c>
      <c r="L1091" s="15">
        <f t="shared" ref="L1091:L1154" si="103">(J1091/86400)+DATE(1970,1,1)</f>
        <v>42151.189525462964</v>
      </c>
      <c r="M1091" t="b">
        <v>0</v>
      </c>
      <c r="N1091">
        <v>49</v>
      </c>
      <c r="O1091" t="b">
        <v>0</v>
      </c>
      <c r="P1091" t="s">
        <v>2191</v>
      </c>
      <c r="Q1091" s="7">
        <f t="shared" ref="Q1091:Q1154" si="104">(E1091/D1091)*100</f>
        <v>7.8266666666666662</v>
      </c>
      <c r="R1091" s="9">
        <f t="shared" ref="R1091:R1154" si="105">E1091/N1091</f>
        <v>23.959183673469386</v>
      </c>
      <c r="S1091" t="str">
        <f t="shared" ref="S1091:S1154" si="106">LEFT(P1091,FIND("/",P1091)-1)</f>
        <v>games</v>
      </c>
      <c r="T1091" t="str">
        <f t="shared" ref="T1091:T1154" si="107">REPLACE(P1091,1,FIND("/",P1091),"")</f>
        <v>video games</v>
      </c>
    </row>
    <row r="1092" spans="1:20" ht="48" x14ac:dyDescent="0.2">
      <c r="A1092">
        <v>1090</v>
      </c>
      <c r="B1092" s="3" t="s">
        <v>2242</v>
      </c>
      <c r="C1092" s="3" t="s">
        <v>2243</v>
      </c>
      <c r="D1092">
        <v>12999</v>
      </c>
      <c r="E1092">
        <v>5</v>
      </c>
      <c r="F1092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s="15">
        <f t="shared" si="102"/>
        <v>42153.185798611114</v>
      </c>
      <c r="L1092" s="15">
        <f t="shared" si="103"/>
        <v>42123.185798611114</v>
      </c>
      <c r="M1092" t="b">
        <v>0</v>
      </c>
      <c r="N1092">
        <v>1</v>
      </c>
      <c r="O1092" t="b">
        <v>0</v>
      </c>
      <c r="P1092" t="s">
        <v>2191</v>
      </c>
      <c r="Q1092" s="7">
        <f t="shared" si="104"/>
        <v>3.8464497269020695E-2</v>
      </c>
      <c r="R1092" s="9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2244</v>
      </c>
      <c r="C1093" s="3" t="s">
        <v>2245</v>
      </c>
      <c r="D1093">
        <v>200</v>
      </c>
      <c r="E1093">
        <v>25</v>
      </c>
      <c r="F1093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s="15">
        <f t="shared" si="102"/>
        <v>42470.778611111113</v>
      </c>
      <c r="L1093" s="15">
        <f t="shared" si="103"/>
        <v>42440.820277777777</v>
      </c>
      <c r="M1093" t="b">
        <v>0</v>
      </c>
      <c r="N1093">
        <v>2</v>
      </c>
      <c r="O1093" t="b">
        <v>0</v>
      </c>
      <c r="P1093" t="s">
        <v>2191</v>
      </c>
      <c r="Q1093" s="7">
        <f t="shared" si="104"/>
        <v>12.5</v>
      </c>
      <c r="R1093" s="9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2246</v>
      </c>
      <c r="C1094" s="3" t="s">
        <v>2247</v>
      </c>
      <c r="D1094">
        <v>2000</v>
      </c>
      <c r="E1094">
        <v>21</v>
      </c>
      <c r="F1094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s="15">
        <f t="shared" si="102"/>
        <v>41280.025902777779</v>
      </c>
      <c r="L1094" s="15">
        <f t="shared" si="103"/>
        <v>41250.025902777779</v>
      </c>
      <c r="M1094" t="b">
        <v>0</v>
      </c>
      <c r="N1094">
        <v>7</v>
      </c>
      <c r="O1094" t="b">
        <v>0</v>
      </c>
      <c r="P1094" t="s">
        <v>2191</v>
      </c>
      <c r="Q1094" s="7">
        <f t="shared" si="104"/>
        <v>1.05</v>
      </c>
      <c r="R1094" s="9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2248</v>
      </c>
      <c r="C1095" s="3" t="s">
        <v>2249</v>
      </c>
      <c r="D1095">
        <v>300</v>
      </c>
      <c r="E1095">
        <v>42.25</v>
      </c>
      <c r="F1095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s="15">
        <f t="shared" si="102"/>
        <v>42411.973807870367</v>
      </c>
      <c r="L1095" s="15">
        <f t="shared" si="103"/>
        <v>42396.973807870367</v>
      </c>
      <c r="M1095" t="b">
        <v>0</v>
      </c>
      <c r="N1095">
        <v>4</v>
      </c>
      <c r="O1095" t="b">
        <v>0</v>
      </c>
      <c r="P1095" t="s">
        <v>2191</v>
      </c>
      <c r="Q1095" s="7">
        <f t="shared" si="104"/>
        <v>14.083333333333334</v>
      </c>
      <c r="R1095" s="9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2250</v>
      </c>
      <c r="C1096" s="3" t="s">
        <v>2251</v>
      </c>
      <c r="D1096">
        <v>18000</v>
      </c>
      <c r="E1096">
        <v>3294.01</v>
      </c>
      <c r="F1096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s="15">
        <f t="shared" si="102"/>
        <v>40825.71334490741</v>
      </c>
      <c r="L1096" s="15">
        <f t="shared" si="103"/>
        <v>40795.71334490741</v>
      </c>
      <c r="M1096" t="b">
        <v>0</v>
      </c>
      <c r="N1096">
        <v>27</v>
      </c>
      <c r="O1096" t="b">
        <v>0</v>
      </c>
      <c r="P1096" t="s">
        <v>2191</v>
      </c>
      <c r="Q1096" s="7">
        <f t="shared" si="104"/>
        <v>18.300055555555556</v>
      </c>
      <c r="R1096" s="9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2252</v>
      </c>
      <c r="C1097" s="3" t="s">
        <v>2253</v>
      </c>
      <c r="D1097">
        <v>500000</v>
      </c>
      <c r="E1097">
        <v>25174</v>
      </c>
      <c r="F1097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s="15">
        <f t="shared" si="102"/>
        <v>41516.537268518521</v>
      </c>
      <c r="L1097" s="15">
        <f t="shared" si="103"/>
        <v>41486.537268518521</v>
      </c>
      <c r="M1097" t="b">
        <v>0</v>
      </c>
      <c r="N1097">
        <v>94</v>
      </c>
      <c r="O1097" t="b">
        <v>0</v>
      </c>
      <c r="P1097" t="s">
        <v>2191</v>
      </c>
      <c r="Q1097" s="7">
        <f t="shared" si="104"/>
        <v>5.0347999999999997</v>
      </c>
      <c r="R1097" s="9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2254</v>
      </c>
      <c r="C1098" s="3" t="s">
        <v>2255</v>
      </c>
      <c r="D1098">
        <v>12000</v>
      </c>
      <c r="E1098">
        <v>2152</v>
      </c>
      <c r="F109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s="15">
        <f t="shared" si="102"/>
        <v>41916.145833333336</v>
      </c>
      <c r="L1098" s="15">
        <f t="shared" si="103"/>
        <v>41885.51798611111</v>
      </c>
      <c r="M1098" t="b">
        <v>0</v>
      </c>
      <c r="N1098">
        <v>29</v>
      </c>
      <c r="O1098" t="b">
        <v>0</v>
      </c>
      <c r="P1098" t="s">
        <v>2191</v>
      </c>
      <c r="Q1098" s="7">
        <f t="shared" si="104"/>
        <v>17.933333333333334</v>
      </c>
      <c r="R1098" s="9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2256</v>
      </c>
      <c r="C1099" s="3" t="s">
        <v>2257</v>
      </c>
      <c r="D1099">
        <v>100000</v>
      </c>
      <c r="E1099">
        <v>47</v>
      </c>
      <c r="F1099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s="15">
        <f t="shared" si="102"/>
        <v>41700.792557870373</v>
      </c>
      <c r="L1099" s="15">
        <f t="shared" si="103"/>
        <v>41660.792557870373</v>
      </c>
      <c r="M1099" t="b">
        <v>0</v>
      </c>
      <c r="N1099">
        <v>7</v>
      </c>
      <c r="O1099" t="b">
        <v>0</v>
      </c>
      <c r="P1099" t="s">
        <v>2191</v>
      </c>
      <c r="Q1099" s="7">
        <f t="shared" si="104"/>
        <v>4.7E-2</v>
      </c>
      <c r="R1099" s="9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2258</v>
      </c>
      <c r="C1100" s="3" t="s">
        <v>2259</v>
      </c>
      <c r="D1100">
        <v>25000</v>
      </c>
      <c r="E1100">
        <v>1803</v>
      </c>
      <c r="F1100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s="15">
        <f t="shared" si="102"/>
        <v>41742.762673611112</v>
      </c>
      <c r="L1100" s="15">
        <f t="shared" si="103"/>
        <v>41712.762673611112</v>
      </c>
      <c r="M1100" t="b">
        <v>0</v>
      </c>
      <c r="N1100">
        <v>22</v>
      </c>
      <c r="O1100" t="b">
        <v>0</v>
      </c>
      <c r="P1100" t="s">
        <v>2191</v>
      </c>
      <c r="Q1100" s="7">
        <f t="shared" si="104"/>
        <v>7.2120000000000006</v>
      </c>
      <c r="R1100" s="9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2260</v>
      </c>
      <c r="C1101" s="3" t="s">
        <v>2261</v>
      </c>
      <c r="D1101">
        <v>5000</v>
      </c>
      <c r="E1101">
        <v>25</v>
      </c>
      <c r="F1101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s="15">
        <f t="shared" si="102"/>
        <v>42137.836435185185</v>
      </c>
      <c r="L1101" s="15">
        <f t="shared" si="103"/>
        <v>42107.836435185185</v>
      </c>
      <c r="M1101" t="b">
        <v>0</v>
      </c>
      <c r="N1101">
        <v>1</v>
      </c>
      <c r="O1101" t="b">
        <v>0</v>
      </c>
      <c r="P1101" t="s">
        <v>2191</v>
      </c>
      <c r="Q1101" s="7">
        <f t="shared" si="104"/>
        <v>0.5</v>
      </c>
      <c r="R1101" s="9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2262</v>
      </c>
      <c r="C1102" s="3" t="s">
        <v>2263</v>
      </c>
      <c r="D1102">
        <v>4000</v>
      </c>
      <c r="E1102">
        <v>100</v>
      </c>
      <c r="F1102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s="15">
        <f t="shared" si="102"/>
        <v>42414.110775462963</v>
      </c>
      <c r="L1102" s="15">
        <f t="shared" si="103"/>
        <v>42384.110775462963</v>
      </c>
      <c r="M1102" t="b">
        <v>0</v>
      </c>
      <c r="N1102">
        <v>10</v>
      </c>
      <c r="O1102" t="b">
        <v>0</v>
      </c>
      <c r="P1102" t="s">
        <v>2191</v>
      </c>
      <c r="Q1102" s="7">
        <f t="shared" si="104"/>
        <v>2.5</v>
      </c>
      <c r="R1102" s="9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2264</v>
      </c>
      <c r="C1103" s="3" t="s">
        <v>2265</v>
      </c>
      <c r="D1103">
        <v>100000</v>
      </c>
      <c r="E1103">
        <v>41</v>
      </c>
      <c r="F1103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s="15">
        <f t="shared" si="102"/>
        <v>42565.758333333331</v>
      </c>
      <c r="L1103" s="15">
        <f t="shared" si="103"/>
        <v>42538.77243055556</v>
      </c>
      <c r="M1103" t="b">
        <v>0</v>
      </c>
      <c r="N1103">
        <v>6</v>
      </c>
      <c r="O1103" t="b">
        <v>0</v>
      </c>
      <c r="P1103" t="s">
        <v>2191</v>
      </c>
      <c r="Q1103" s="7">
        <f t="shared" si="104"/>
        <v>4.1000000000000002E-2</v>
      </c>
      <c r="R1103" s="9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2266</v>
      </c>
      <c r="C1104" s="3" t="s">
        <v>2267</v>
      </c>
      <c r="D1104">
        <v>8000</v>
      </c>
      <c r="E1104">
        <v>425</v>
      </c>
      <c r="F1104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s="15">
        <f t="shared" si="102"/>
        <v>41617.249305555553</v>
      </c>
      <c r="L1104" s="15">
        <f t="shared" si="103"/>
        <v>41577.045428240745</v>
      </c>
      <c r="M1104" t="b">
        <v>0</v>
      </c>
      <c r="N1104">
        <v>24</v>
      </c>
      <c r="O1104" t="b">
        <v>0</v>
      </c>
      <c r="P1104" t="s">
        <v>2191</v>
      </c>
      <c r="Q1104" s="7">
        <f t="shared" si="104"/>
        <v>5.3125</v>
      </c>
      <c r="R1104" s="9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2268</v>
      </c>
      <c r="C1105" s="3" t="s">
        <v>2269</v>
      </c>
      <c r="D1105">
        <v>15000</v>
      </c>
      <c r="E1105">
        <v>243</v>
      </c>
      <c r="F1105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s="15">
        <f t="shared" si="102"/>
        <v>42539.22210648148</v>
      </c>
      <c r="L1105" s="15">
        <f t="shared" si="103"/>
        <v>42479.22210648148</v>
      </c>
      <c r="M1105" t="b">
        <v>0</v>
      </c>
      <c r="N1105">
        <v>15</v>
      </c>
      <c r="O1105" t="b">
        <v>0</v>
      </c>
      <c r="P1105" t="s">
        <v>2191</v>
      </c>
      <c r="Q1105" s="7">
        <f t="shared" si="104"/>
        <v>1.6199999999999999</v>
      </c>
      <c r="R1105" s="9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2270</v>
      </c>
      <c r="C1106" s="3" t="s">
        <v>2271</v>
      </c>
      <c r="D1106">
        <v>60000</v>
      </c>
      <c r="E1106">
        <v>2971</v>
      </c>
      <c r="F1106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s="15">
        <f t="shared" si="102"/>
        <v>41801.40996527778</v>
      </c>
      <c r="L1106" s="15">
        <f t="shared" si="103"/>
        <v>41771.40996527778</v>
      </c>
      <c r="M1106" t="b">
        <v>0</v>
      </c>
      <c r="N1106">
        <v>37</v>
      </c>
      <c r="O1106" t="b">
        <v>0</v>
      </c>
      <c r="P1106" t="s">
        <v>2191</v>
      </c>
      <c r="Q1106" s="7">
        <f t="shared" si="104"/>
        <v>4.9516666666666671</v>
      </c>
      <c r="R1106" s="9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2272</v>
      </c>
      <c r="C1107" s="3" t="s">
        <v>2273</v>
      </c>
      <c r="D1107">
        <v>900000</v>
      </c>
      <c r="E1107">
        <v>1431</v>
      </c>
      <c r="F1107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s="15">
        <f t="shared" si="102"/>
        <v>41722.0940625</v>
      </c>
      <c r="L1107" s="15">
        <f t="shared" si="103"/>
        <v>41692.135729166665</v>
      </c>
      <c r="M1107" t="b">
        <v>0</v>
      </c>
      <c r="N1107">
        <v>20</v>
      </c>
      <c r="O1107" t="b">
        <v>0</v>
      </c>
      <c r="P1107" t="s">
        <v>2191</v>
      </c>
      <c r="Q1107" s="7">
        <f t="shared" si="104"/>
        <v>0.159</v>
      </c>
      <c r="R1107" s="9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2274</v>
      </c>
      <c r="C1108" s="3" t="s">
        <v>2275</v>
      </c>
      <c r="D1108">
        <v>400</v>
      </c>
      <c r="E1108">
        <v>165</v>
      </c>
      <c r="F110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s="15">
        <f t="shared" si="102"/>
        <v>41003.698784722219</v>
      </c>
      <c r="L1108" s="15">
        <f t="shared" si="103"/>
        <v>40973.740451388891</v>
      </c>
      <c r="M1108" t="b">
        <v>0</v>
      </c>
      <c r="N1108">
        <v>7</v>
      </c>
      <c r="O1108" t="b">
        <v>0</v>
      </c>
      <c r="P1108" t="s">
        <v>2191</v>
      </c>
      <c r="Q1108" s="7">
        <f t="shared" si="104"/>
        <v>41.25</v>
      </c>
      <c r="R1108" s="9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2276</v>
      </c>
      <c r="C1109" s="3" t="s">
        <v>2277</v>
      </c>
      <c r="D1109">
        <v>10000</v>
      </c>
      <c r="E1109">
        <v>0</v>
      </c>
      <c r="F1109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s="15">
        <f t="shared" si="102"/>
        <v>41843.861388888887</v>
      </c>
      <c r="L1109" s="15">
        <f t="shared" si="103"/>
        <v>41813.861388888887</v>
      </c>
      <c r="M1109" t="b">
        <v>0</v>
      </c>
      <c r="N1109">
        <v>0</v>
      </c>
      <c r="O1109" t="b">
        <v>0</v>
      </c>
      <c r="P1109" t="s">
        <v>2191</v>
      </c>
      <c r="Q1109" s="7">
        <f t="shared" si="104"/>
        <v>0</v>
      </c>
      <c r="R1109" s="9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2278</v>
      </c>
      <c r="C1110" s="3" t="s">
        <v>2279</v>
      </c>
      <c r="D1110">
        <v>25000</v>
      </c>
      <c r="E1110">
        <v>732.5</v>
      </c>
      <c r="F1110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s="15">
        <f t="shared" si="102"/>
        <v>41012.595312500001</v>
      </c>
      <c r="L1110" s="15">
        <f t="shared" si="103"/>
        <v>40952.636979166666</v>
      </c>
      <c r="M1110" t="b">
        <v>0</v>
      </c>
      <c r="N1110">
        <v>21</v>
      </c>
      <c r="O1110" t="b">
        <v>0</v>
      </c>
      <c r="P1110" t="s">
        <v>2191</v>
      </c>
      <c r="Q1110" s="7">
        <f t="shared" si="104"/>
        <v>2.93</v>
      </c>
      <c r="R1110" s="9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2280</v>
      </c>
      <c r="C1111" s="3" t="s">
        <v>2281</v>
      </c>
      <c r="D1111">
        <v>10000</v>
      </c>
      <c r="E1111">
        <v>45</v>
      </c>
      <c r="F1111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s="15">
        <f t="shared" si="102"/>
        <v>42692.793865740736</v>
      </c>
      <c r="L1111" s="15">
        <f t="shared" si="103"/>
        <v>42662.752199074079</v>
      </c>
      <c r="M1111" t="b">
        <v>0</v>
      </c>
      <c r="N1111">
        <v>3</v>
      </c>
      <c r="O1111" t="b">
        <v>0</v>
      </c>
      <c r="P1111" t="s">
        <v>2191</v>
      </c>
      <c r="Q1111" s="7">
        <f t="shared" si="104"/>
        <v>0.44999999999999996</v>
      </c>
      <c r="R1111" s="9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2282</v>
      </c>
      <c r="C1112" s="3" t="s">
        <v>2283</v>
      </c>
      <c r="D1112">
        <v>50000</v>
      </c>
      <c r="E1112">
        <v>255</v>
      </c>
      <c r="F1112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s="15">
        <f t="shared" si="102"/>
        <v>41250.933124999996</v>
      </c>
      <c r="L1112" s="15">
        <f t="shared" si="103"/>
        <v>41220.933124999996</v>
      </c>
      <c r="M1112" t="b">
        <v>0</v>
      </c>
      <c r="N1112">
        <v>11</v>
      </c>
      <c r="O1112" t="b">
        <v>0</v>
      </c>
      <c r="P1112" t="s">
        <v>2191</v>
      </c>
      <c r="Q1112" s="7">
        <f t="shared" si="104"/>
        <v>0.51</v>
      </c>
      <c r="R1112" s="9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2284</v>
      </c>
      <c r="C1113" s="3" t="s">
        <v>2285</v>
      </c>
      <c r="D1113">
        <v>2500</v>
      </c>
      <c r="E1113">
        <v>1</v>
      </c>
      <c r="F1113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s="15">
        <f t="shared" si="102"/>
        <v>42377.203587962962</v>
      </c>
      <c r="L1113" s="15">
        <f t="shared" si="103"/>
        <v>42347.203587962962</v>
      </c>
      <c r="M1113" t="b">
        <v>0</v>
      </c>
      <c r="N1113">
        <v>1</v>
      </c>
      <c r="O1113" t="b">
        <v>0</v>
      </c>
      <c r="P1113" t="s">
        <v>2191</v>
      </c>
      <c r="Q1113" s="7">
        <f t="shared" si="104"/>
        <v>0.04</v>
      </c>
      <c r="R1113" s="9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2286</v>
      </c>
      <c r="C1114" s="3" t="s">
        <v>2287</v>
      </c>
      <c r="D1114">
        <v>88000</v>
      </c>
      <c r="E1114">
        <v>31272.92</v>
      </c>
      <c r="F1114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s="15">
        <f t="shared" si="102"/>
        <v>42023.354166666672</v>
      </c>
      <c r="L1114" s="15">
        <f t="shared" si="103"/>
        <v>41963.759386574078</v>
      </c>
      <c r="M1114" t="b">
        <v>0</v>
      </c>
      <c r="N1114">
        <v>312</v>
      </c>
      <c r="O1114" t="b">
        <v>0</v>
      </c>
      <c r="P1114" t="s">
        <v>2191</v>
      </c>
      <c r="Q1114" s="7">
        <f t="shared" si="104"/>
        <v>35.537409090909087</v>
      </c>
      <c r="R1114" s="9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2288</v>
      </c>
      <c r="C1115" s="3" t="s">
        <v>2289</v>
      </c>
      <c r="D1115">
        <v>1000</v>
      </c>
      <c r="E1115">
        <v>5</v>
      </c>
      <c r="F1115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s="15">
        <f t="shared" si="102"/>
        <v>41865.977083333331</v>
      </c>
      <c r="L1115" s="15">
        <f t="shared" si="103"/>
        <v>41835.977083333331</v>
      </c>
      <c r="M1115" t="b">
        <v>0</v>
      </c>
      <c r="N1115">
        <v>1</v>
      </c>
      <c r="O1115" t="b">
        <v>0</v>
      </c>
      <c r="P1115" t="s">
        <v>2191</v>
      </c>
      <c r="Q1115" s="7">
        <f t="shared" si="104"/>
        <v>0.5</v>
      </c>
      <c r="R1115" s="9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2290</v>
      </c>
      <c r="C1116" s="3" t="s">
        <v>2291</v>
      </c>
      <c r="D1116">
        <v>6000</v>
      </c>
      <c r="E1116">
        <v>10</v>
      </c>
      <c r="F1116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s="15">
        <f t="shared" si="102"/>
        <v>41556.345914351856</v>
      </c>
      <c r="L1116" s="15">
        <f t="shared" si="103"/>
        <v>41526.345914351856</v>
      </c>
      <c r="M1116" t="b">
        <v>0</v>
      </c>
      <c r="N1116">
        <v>3</v>
      </c>
      <c r="O1116" t="b">
        <v>0</v>
      </c>
      <c r="P1116" t="s">
        <v>2191</v>
      </c>
      <c r="Q1116" s="7">
        <f t="shared" si="104"/>
        <v>0.16666666666666669</v>
      </c>
      <c r="R1116" s="9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2292</v>
      </c>
      <c r="C1117" s="3" t="s">
        <v>2293</v>
      </c>
      <c r="D1117">
        <v>40000</v>
      </c>
      <c r="E1117">
        <v>53</v>
      </c>
      <c r="F1117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s="15">
        <f t="shared" si="102"/>
        <v>42459.653877314813</v>
      </c>
      <c r="L1117" s="15">
        <f t="shared" si="103"/>
        <v>42429.695543981477</v>
      </c>
      <c r="M1117" t="b">
        <v>0</v>
      </c>
      <c r="N1117">
        <v>4</v>
      </c>
      <c r="O1117" t="b">
        <v>0</v>
      </c>
      <c r="P1117" t="s">
        <v>2191</v>
      </c>
      <c r="Q1117" s="7">
        <f t="shared" si="104"/>
        <v>0.13250000000000001</v>
      </c>
      <c r="R1117" s="9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2294</v>
      </c>
      <c r="C1118" s="3" t="s">
        <v>2295</v>
      </c>
      <c r="D1118">
        <v>500000</v>
      </c>
      <c r="E1118">
        <v>178.52</v>
      </c>
      <c r="F111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s="15">
        <f t="shared" si="102"/>
        <v>41069.847314814819</v>
      </c>
      <c r="L1118" s="15">
        <f t="shared" si="103"/>
        <v>41009.847314814819</v>
      </c>
      <c r="M1118" t="b">
        <v>0</v>
      </c>
      <c r="N1118">
        <v>10</v>
      </c>
      <c r="O1118" t="b">
        <v>0</v>
      </c>
      <c r="P1118" t="s">
        <v>2191</v>
      </c>
      <c r="Q1118" s="7">
        <f t="shared" si="104"/>
        <v>3.5704000000000007E-2</v>
      </c>
      <c r="R1118" s="9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2296</v>
      </c>
      <c r="C1119" s="3" t="s">
        <v>2297</v>
      </c>
      <c r="D1119">
        <v>1000</v>
      </c>
      <c r="E1119">
        <v>83</v>
      </c>
      <c r="F1119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s="15">
        <f t="shared" si="102"/>
        <v>42363.598530092597</v>
      </c>
      <c r="L1119" s="15">
        <f t="shared" si="103"/>
        <v>42333.598530092597</v>
      </c>
      <c r="M1119" t="b">
        <v>0</v>
      </c>
      <c r="N1119">
        <v>8</v>
      </c>
      <c r="O1119" t="b">
        <v>0</v>
      </c>
      <c r="P1119" t="s">
        <v>2191</v>
      </c>
      <c r="Q1119" s="7">
        <f t="shared" si="104"/>
        <v>8.3000000000000007</v>
      </c>
      <c r="R1119" s="9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2298</v>
      </c>
      <c r="C1120" s="3" t="s">
        <v>2299</v>
      </c>
      <c r="D1120">
        <v>4500</v>
      </c>
      <c r="E1120">
        <v>109</v>
      </c>
      <c r="F1120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s="15">
        <f t="shared" si="102"/>
        <v>41734.124756944446</v>
      </c>
      <c r="L1120" s="15">
        <f t="shared" si="103"/>
        <v>41704.16642361111</v>
      </c>
      <c r="M1120" t="b">
        <v>0</v>
      </c>
      <c r="N1120">
        <v>3</v>
      </c>
      <c r="O1120" t="b">
        <v>0</v>
      </c>
      <c r="P1120" t="s">
        <v>2191</v>
      </c>
      <c r="Q1120" s="7">
        <f t="shared" si="104"/>
        <v>2.4222222222222221</v>
      </c>
      <c r="R1120" s="9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2300</v>
      </c>
      <c r="C1121" s="3" t="s">
        <v>2301</v>
      </c>
      <c r="D1121">
        <v>2100</v>
      </c>
      <c r="E1121">
        <v>5</v>
      </c>
      <c r="F1121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s="15">
        <f t="shared" si="102"/>
        <v>41735.792407407411</v>
      </c>
      <c r="L1121" s="15">
        <f t="shared" si="103"/>
        <v>41722.792407407411</v>
      </c>
      <c r="M1121" t="b">
        <v>0</v>
      </c>
      <c r="N1121">
        <v>1</v>
      </c>
      <c r="O1121" t="b">
        <v>0</v>
      </c>
      <c r="P1121" t="s">
        <v>2191</v>
      </c>
      <c r="Q1121" s="7">
        <f t="shared" si="104"/>
        <v>0.23809523809523811</v>
      </c>
      <c r="R1121" s="9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2302</v>
      </c>
      <c r="C1122" s="3" t="s">
        <v>2303</v>
      </c>
      <c r="D1122">
        <v>25000</v>
      </c>
      <c r="E1122">
        <v>0</v>
      </c>
      <c r="F1122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s="15">
        <f t="shared" si="102"/>
        <v>40844.872685185182</v>
      </c>
      <c r="L1122" s="15">
        <f t="shared" si="103"/>
        <v>40799.872685185182</v>
      </c>
      <c r="M1122" t="b">
        <v>0</v>
      </c>
      <c r="N1122">
        <v>0</v>
      </c>
      <c r="O1122" t="b">
        <v>0</v>
      </c>
      <c r="P1122" t="s">
        <v>2191</v>
      </c>
      <c r="Q1122" s="7">
        <f t="shared" si="104"/>
        <v>0</v>
      </c>
      <c r="R1122" s="9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2304</v>
      </c>
      <c r="C1123" s="3" t="s">
        <v>2305</v>
      </c>
      <c r="D1123">
        <v>250000</v>
      </c>
      <c r="E1123">
        <v>29</v>
      </c>
      <c r="F1123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s="15">
        <f t="shared" si="102"/>
        <v>42442.892546296294</v>
      </c>
      <c r="L1123" s="15">
        <f t="shared" si="103"/>
        <v>42412.934212962966</v>
      </c>
      <c r="M1123" t="b">
        <v>0</v>
      </c>
      <c r="N1123">
        <v>5</v>
      </c>
      <c r="O1123" t="b">
        <v>0</v>
      </c>
      <c r="P1123" t="s">
        <v>2191</v>
      </c>
      <c r="Q1123" s="7">
        <f t="shared" si="104"/>
        <v>1.1599999999999999E-2</v>
      </c>
      <c r="R1123" s="9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2306</v>
      </c>
      <c r="C1124" s="3" t="s">
        <v>2307</v>
      </c>
      <c r="D1124">
        <v>3200</v>
      </c>
      <c r="E1124">
        <v>0</v>
      </c>
      <c r="F1124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s="15">
        <f t="shared" si="102"/>
        <v>41424.703993055555</v>
      </c>
      <c r="L1124" s="15">
        <f t="shared" si="103"/>
        <v>41410.703993055555</v>
      </c>
      <c r="M1124" t="b">
        <v>0</v>
      </c>
      <c r="N1124">
        <v>0</v>
      </c>
      <c r="O1124" t="b">
        <v>0</v>
      </c>
      <c r="P1124" t="s">
        <v>2191</v>
      </c>
      <c r="Q1124" s="7">
        <f t="shared" si="104"/>
        <v>0</v>
      </c>
      <c r="R1124" s="9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2308</v>
      </c>
      <c r="C1125" s="3" t="s">
        <v>2309</v>
      </c>
      <c r="D1125">
        <v>5000</v>
      </c>
      <c r="E1125">
        <v>11</v>
      </c>
      <c r="F1125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s="15">
        <f t="shared" si="102"/>
        <v>41748.5237037037</v>
      </c>
      <c r="L1125" s="15">
        <f t="shared" si="103"/>
        <v>41718.5237037037</v>
      </c>
      <c r="M1125" t="b">
        <v>0</v>
      </c>
      <c r="N1125">
        <v>3</v>
      </c>
      <c r="O1125" t="b">
        <v>0</v>
      </c>
      <c r="P1125" t="s">
        <v>2191</v>
      </c>
      <c r="Q1125" s="7">
        <f t="shared" si="104"/>
        <v>0.22</v>
      </c>
      <c r="R1125" s="9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2310</v>
      </c>
      <c r="C1126" s="3" t="s">
        <v>2311</v>
      </c>
      <c r="D1126">
        <v>90000</v>
      </c>
      <c r="E1126">
        <v>425</v>
      </c>
      <c r="F1126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s="15">
        <f t="shared" si="102"/>
        <v>42124.667256944449</v>
      </c>
      <c r="L1126" s="15">
        <f t="shared" si="103"/>
        <v>42094.667256944449</v>
      </c>
      <c r="M1126" t="b">
        <v>0</v>
      </c>
      <c r="N1126">
        <v>7</v>
      </c>
      <c r="O1126" t="b">
        <v>0</v>
      </c>
      <c r="P1126" t="s">
        <v>2312</v>
      </c>
      <c r="Q1126" s="7">
        <f t="shared" si="104"/>
        <v>0.47222222222222221</v>
      </c>
      <c r="R1126" s="9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2313</v>
      </c>
      <c r="C1127" s="3" t="s">
        <v>2314</v>
      </c>
      <c r="D1127">
        <v>3000</v>
      </c>
      <c r="E1127">
        <v>0</v>
      </c>
      <c r="F1127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s="15">
        <f t="shared" si="102"/>
        <v>42272.624189814815</v>
      </c>
      <c r="L1127" s="15">
        <f t="shared" si="103"/>
        <v>42212.624189814815</v>
      </c>
      <c r="M1127" t="b">
        <v>0</v>
      </c>
      <c r="N1127">
        <v>0</v>
      </c>
      <c r="O1127" t="b">
        <v>0</v>
      </c>
      <c r="P1127" t="s">
        <v>2312</v>
      </c>
      <c r="Q1127" s="7">
        <f t="shared" si="104"/>
        <v>0</v>
      </c>
      <c r="R1127" s="9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2315</v>
      </c>
      <c r="C1128" s="3" t="s">
        <v>2316</v>
      </c>
      <c r="D1128">
        <v>2000</v>
      </c>
      <c r="E1128">
        <v>10</v>
      </c>
      <c r="F112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s="15">
        <f t="shared" si="102"/>
        <v>42565.327476851853</v>
      </c>
      <c r="L1128" s="15">
        <f t="shared" si="103"/>
        <v>42535.327476851853</v>
      </c>
      <c r="M1128" t="b">
        <v>0</v>
      </c>
      <c r="N1128">
        <v>2</v>
      </c>
      <c r="O1128" t="b">
        <v>0</v>
      </c>
      <c r="P1128" t="s">
        <v>2312</v>
      </c>
      <c r="Q1128" s="7">
        <f t="shared" si="104"/>
        <v>0.5</v>
      </c>
      <c r="R1128" s="9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2317</v>
      </c>
      <c r="C1129" s="3" t="s">
        <v>2318</v>
      </c>
      <c r="D1129">
        <v>35000</v>
      </c>
      <c r="E1129">
        <v>585</v>
      </c>
      <c r="F1129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s="15">
        <f t="shared" si="102"/>
        <v>41957.895833333328</v>
      </c>
      <c r="L1129" s="15">
        <f t="shared" si="103"/>
        <v>41926.854166666664</v>
      </c>
      <c r="M1129" t="b">
        <v>0</v>
      </c>
      <c r="N1129">
        <v>23</v>
      </c>
      <c r="O1129" t="b">
        <v>0</v>
      </c>
      <c r="P1129" t="s">
        <v>2312</v>
      </c>
      <c r="Q1129" s="7">
        <f t="shared" si="104"/>
        <v>1.6714285714285713</v>
      </c>
      <c r="R1129" s="9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2319</v>
      </c>
      <c r="C1130" s="3" t="s">
        <v>2320</v>
      </c>
      <c r="D1130">
        <v>1000</v>
      </c>
      <c r="E1130">
        <v>1</v>
      </c>
      <c r="F1130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s="15">
        <f t="shared" si="102"/>
        <v>41858.649502314816</v>
      </c>
      <c r="L1130" s="15">
        <f t="shared" si="103"/>
        <v>41828.649502314816</v>
      </c>
      <c r="M1130" t="b">
        <v>0</v>
      </c>
      <c r="N1130">
        <v>1</v>
      </c>
      <c r="O1130" t="b">
        <v>0</v>
      </c>
      <c r="P1130" t="s">
        <v>2312</v>
      </c>
      <c r="Q1130" s="7">
        <f t="shared" si="104"/>
        <v>0.1</v>
      </c>
      <c r="R1130" s="9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2321</v>
      </c>
      <c r="C1131" s="3" t="s">
        <v>2322</v>
      </c>
      <c r="D1131">
        <v>20000</v>
      </c>
      <c r="E1131">
        <v>21</v>
      </c>
      <c r="F1131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s="15">
        <f t="shared" si="102"/>
        <v>42526.264965277776</v>
      </c>
      <c r="L1131" s="15">
        <f t="shared" si="103"/>
        <v>42496.264965277776</v>
      </c>
      <c r="M1131" t="b">
        <v>0</v>
      </c>
      <c r="N1131">
        <v>2</v>
      </c>
      <c r="O1131" t="b">
        <v>0</v>
      </c>
      <c r="P1131" t="s">
        <v>2312</v>
      </c>
      <c r="Q1131" s="7">
        <f t="shared" si="104"/>
        <v>0.105</v>
      </c>
      <c r="R1131" s="9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2323</v>
      </c>
      <c r="C1132" s="3" t="s">
        <v>2324</v>
      </c>
      <c r="D1132">
        <v>5000</v>
      </c>
      <c r="E1132">
        <v>11</v>
      </c>
      <c r="F1132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s="15">
        <f t="shared" si="102"/>
        <v>41969.038194444445</v>
      </c>
      <c r="L1132" s="15">
        <f t="shared" si="103"/>
        <v>41908.996527777781</v>
      </c>
      <c r="M1132" t="b">
        <v>0</v>
      </c>
      <c r="N1132">
        <v>3</v>
      </c>
      <c r="O1132" t="b">
        <v>0</v>
      </c>
      <c r="P1132" t="s">
        <v>2312</v>
      </c>
      <c r="Q1132" s="7">
        <f t="shared" si="104"/>
        <v>0.22</v>
      </c>
      <c r="R1132" s="9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2325</v>
      </c>
      <c r="C1133" s="3" t="s">
        <v>2326</v>
      </c>
      <c r="D1133">
        <v>40000</v>
      </c>
      <c r="E1133">
        <v>0</v>
      </c>
      <c r="F1133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s="15">
        <f t="shared" si="102"/>
        <v>42362.908194444448</v>
      </c>
      <c r="L1133" s="15">
        <f t="shared" si="103"/>
        <v>42332.908194444448</v>
      </c>
      <c r="M1133" t="b">
        <v>0</v>
      </c>
      <c r="N1133">
        <v>0</v>
      </c>
      <c r="O1133" t="b">
        <v>0</v>
      </c>
      <c r="P1133" t="s">
        <v>2312</v>
      </c>
      <c r="Q1133" s="7">
        <f t="shared" si="104"/>
        <v>0</v>
      </c>
      <c r="R1133" s="9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2327</v>
      </c>
      <c r="C1134" s="3" t="s">
        <v>2328</v>
      </c>
      <c r="D1134">
        <v>10000</v>
      </c>
      <c r="E1134">
        <v>1438</v>
      </c>
      <c r="F1134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s="15">
        <f t="shared" si="102"/>
        <v>42736.115405092598</v>
      </c>
      <c r="L1134" s="15">
        <f t="shared" si="103"/>
        <v>42706.115405092598</v>
      </c>
      <c r="M1134" t="b">
        <v>0</v>
      </c>
      <c r="N1134">
        <v>13</v>
      </c>
      <c r="O1134" t="b">
        <v>0</v>
      </c>
      <c r="P1134" t="s">
        <v>2312</v>
      </c>
      <c r="Q1134" s="7">
        <f t="shared" si="104"/>
        <v>14.38</v>
      </c>
      <c r="R1134" s="9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2329</v>
      </c>
      <c r="C1135" s="3" t="s">
        <v>2330</v>
      </c>
      <c r="D1135">
        <v>3000</v>
      </c>
      <c r="E1135">
        <v>20</v>
      </c>
      <c r="F1135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s="15">
        <f t="shared" si="102"/>
        <v>41851.407187500001</v>
      </c>
      <c r="L1135" s="15">
        <f t="shared" si="103"/>
        <v>41821.407187500001</v>
      </c>
      <c r="M1135" t="b">
        <v>0</v>
      </c>
      <c r="N1135">
        <v>1</v>
      </c>
      <c r="O1135" t="b">
        <v>0</v>
      </c>
      <c r="P1135" t="s">
        <v>2312</v>
      </c>
      <c r="Q1135" s="7">
        <f t="shared" si="104"/>
        <v>0.66666666666666674</v>
      </c>
      <c r="R1135" s="9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2331</v>
      </c>
      <c r="C1136" s="3" t="s">
        <v>2332</v>
      </c>
      <c r="D1136">
        <v>25000</v>
      </c>
      <c r="E1136">
        <v>1</v>
      </c>
      <c r="F1136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s="15">
        <f t="shared" si="102"/>
        <v>41972.189583333333</v>
      </c>
      <c r="L1136" s="15">
        <f t="shared" si="103"/>
        <v>41958.285046296296</v>
      </c>
      <c r="M1136" t="b">
        <v>0</v>
      </c>
      <c r="N1136">
        <v>1</v>
      </c>
      <c r="O1136" t="b">
        <v>0</v>
      </c>
      <c r="P1136" t="s">
        <v>2312</v>
      </c>
      <c r="Q1136" s="7">
        <f t="shared" si="104"/>
        <v>4.0000000000000001E-3</v>
      </c>
      <c r="R1136" s="9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2333</v>
      </c>
      <c r="C1137" s="3" t="s">
        <v>2334</v>
      </c>
      <c r="D1137">
        <v>1000</v>
      </c>
      <c r="E1137">
        <v>50</v>
      </c>
      <c r="F1137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s="15">
        <f t="shared" si="102"/>
        <v>42588.98951388889</v>
      </c>
      <c r="L1137" s="15">
        <f t="shared" si="103"/>
        <v>42558.98951388889</v>
      </c>
      <c r="M1137" t="b">
        <v>0</v>
      </c>
      <c r="N1137">
        <v>1</v>
      </c>
      <c r="O1137" t="b">
        <v>0</v>
      </c>
      <c r="P1137" t="s">
        <v>2312</v>
      </c>
      <c r="Q1137" s="7">
        <f t="shared" si="104"/>
        <v>5</v>
      </c>
      <c r="R1137" s="9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2335</v>
      </c>
      <c r="C1138" s="3" t="s">
        <v>2336</v>
      </c>
      <c r="D1138">
        <v>4190</v>
      </c>
      <c r="E1138">
        <v>270</v>
      </c>
      <c r="F113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s="15">
        <f t="shared" si="102"/>
        <v>42357.671631944446</v>
      </c>
      <c r="L1138" s="15">
        <f t="shared" si="103"/>
        <v>42327.671631944446</v>
      </c>
      <c r="M1138" t="b">
        <v>0</v>
      </c>
      <c r="N1138">
        <v>6</v>
      </c>
      <c r="O1138" t="b">
        <v>0</v>
      </c>
      <c r="P1138" t="s">
        <v>2312</v>
      </c>
      <c r="Q1138" s="7">
        <f t="shared" si="104"/>
        <v>6.4439140811455857</v>
      </c>
      <c r="R1138" s="9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2337</v>
      </c>
      <c r="C1139" s="3" t="s">
        <v>2338</v>
      </c>
      <c r="D1139">
        <v>25000</v>
      </c>
      <c r="E1139">
        <v>9875</v>
      </c>
      <c r="F1139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s="15">
        <f t="shared" si="102"/>
        <v>42483.819687499999</v>
      </c>
      <c r="L1139" s="15">
        <f t="shared" si="103"/>
        <v>42453.819687499999</v>
      </c>
      <c r="M1139" t="b">
        <v>0</v>
      </c>
      <c r="N1139">
        <v>39</v>
      </c>
      <c r="O1139" t="b">
        <v>0</v>
      </c>
      <c r="P1139" t="s">
        <v>2312</v>
      </c>
      <c r="Q1139" s="7">
        <f t="shared" si="104"/>
        <v>39.5</v>
      </c>
      <c r="R1139" s="9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2339</v>
      </c>
      <c r="C1140" s="3" t="s">
        <v>2340</v>
      </c>
      <c r="D1140">
        <v>35000</v>
      </c>
      <c r="E1140">
        <v>125</v>
      </c>
      <c r="F1140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s="15">
        <f t="shared" si="102"/>
        <v>42756.9066087963</v>
      </c>
      <c r="L1140" s="15">
        <f t="shared" si="103"/>
        <v>42736.9066087963</v>
      </c>
      <c r="M1140" t="b">
        <v>0</v>
      </c>
      <c r="N1140">
        <v>4</v>
      </c>
      <c r="O1140" t="b">
        <v>0</v>
      </c>
      <c r="P1140" t="s">
        <v>2312</v>
      </c>
      <c r="Q1140" s="7">
        <f t="shared" si="104"/>
        <v>0.35714285714285715</v>
      </c>
      <c r="R1140" s="9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2341</v>
      </c>
      <c r="C1141" s="3" t="s">
        <v>2342</v>
      </c>
      <c r="D1141">
        <v>8000</v>
      </c>
      <c r="E1141">
        <v>5</v>
      </c>
      <c r="F1141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s="15">
        <f t="shared" si="102"/>
        <v>42005.34752314815</v>
      </c>
      <c r="L1141" s="15">
        <f t="shared" si="103"/>
        <v>41975.34752314815</v>
      </c>
      <c r="M1141" t="b">
        <v>0</v>
      </c>
      <c r="N1141">
        <v>1</v>
      </c>
      <c r="O1141" t="b">
        <v>0</v>
      </c>
      <c r="P1141" t="s">
        <v>2312</v>
      </c>
      <c r="Q1141" s="7">
        <f t="shared" si="104"/>
        <v>6.25E-2</v>
      </c>
      <c r="R1141" s="9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2343</v>
      </c>
      <c r="C1142" s="3" t="s">
        <v>2344</v>
      </c>
      <c r="D1142">
        <v>5000</v>
      </c>
      <c r="E1142">
        <v>0</v>
      </c>
      <c r="F1142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s="15">
        <f t="shared" si="102"/>
        <v>42222.462048611109</v>
      </c>
      <c r="L1142" s="15">
        <f t="shared" si="103"/>
        <v>42192.462048611109</v>
      </c>
      <c r="M1142" t="b">
        <v>0</v>
      </c>
      <c r="N1142">
        <v>0</v>
      </c>
      <c r="O1142" t="b">
        <v>0</v>
      </c>
      <c r="P1142" t="s">
        <v>2312</v>
      </c>
      <c r="Q1142" s="7">
        <f t="shared" si="104"/>
        <v>0</v>
      </c>
      <c r="R1142" s="9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2345</v>
      </c>
      <c r="C1143" s="3" t="s">
        <v>2346</v>
      </c>
      <c r="D1143">
        <v>500</v>
      </c>
      <c r="E1143">
        <v>0</v>
      </c>
      <c r="F1143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s="15">
        <f t="shared" si="102"/>
        <v>42194.699652777781</v>
      </c>
      <c r="L1143" s="15">
        <f t="shared" si="103"/>
        <v>42164.699652777781</v>
      </c>
      <c r="M1143" t="b">
        <v>0</v>
      </c>
      <c r="N1143">
        <v>0</v>
      </c>
      <c r="O1143" t="b">
        <v>0</v>
      </c>
      <c r="P1143" t="s">
        <v>2312</v>
      </c>
      <c r="Q1143" s="7">
        <f t="shared" si="104"/>
        <v>0</v>
      </c>
      <c r="R1143" s="9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2347</v>
      </c>
      <c r="C1144" s="3" t="s">
        <v>2348</v>
      </c>
      <c r="D1144">
        <v>4000</v>
      </c>
      <c r="E1144">
        <v>0</v>
      </c>
      <c r="F1144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s="15">
        <f t="shared" si="102"/>
        <v>42052.006099537037</v>
      </c>
      <c r="L1144" s="15">
        <f t="shared" si="103"/>
        <v>42022.006099537037</v>
      </c>
      <c r="M1144" t="b">
        <v>0</v>
      </c>
      <c r="N1144">
        <v>0</v>
      </c>
      <c r="O1144" t="b">
        <v>0</v>
      </c>
      <c r="P1144" t="s">
        <v>2312</v>
      </c>
      <c r="Q1144" s="7">
        <f t="shared" si="104"/>
        <v>0</v>
      </c>
      <c r="R1144" s="9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2349</v>
      </c>
      <c r="C1145" s="3" t="s">
        <v>2350</v>
      </c>
      <c r="D1145">
        <v>45000</v>
      </c>
      <c r="E1145">
        <v>186</v>
      </c>
      <c r="F1145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s="15">
        <f t="shared" si="102"/>
        <v>42355.19358796296</v>
      </c>
      <c r="L1145" s="15">
        <f t="shared" si="103"/>
        <v>42325.19358796296</v>
      </c>
      <c r="M1145" t="b">
        <v>0</v>
      </c>
      <c r="N1145">
        <v>8</v>
      </c>
      <c r="O1145" t="b">
        <v>0</v>
      </c>
      <c r="P1145" t="s">
        <v>2312</v>
      </c>
      <c r="Q1145" s="7">
        <f t="shared" si="104"/>
        <v>0.41333333333333333</v>
      </c>
      <c r="R1145" s="9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2351</v>
      </c>
      <c r="C1146" s="3" t="s">
        <v>2352</v>
      </c>
      <c r="D1146">
        <v>9300</v>
      </c>
      <c r="E1146">
        <v>0</v>
      </c>
      <c r="F1146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s="15">
        <f t="shared" si="102"/>
        <v>42123.181944444441</v>
      </c>
      <c r="L1146" s="15">
        <f t="shared" si="103"/>
        <v>42093.181944444441</v>
      </c>
      <c r="M1146" t="b">
        <v>0</v>
      </c>
      <c r="N1146">
        <v>0</v>
      </c>
      <c r="O1146" t="b">
        <v>0</v>
      </c>
      <c r="P1146" t="s">
        <v>2353</v>
      </c>
      <c r="Q1146" s="7">
        <f t="shared" si="104"/>
        <v>0</v>
      </c>
      <c r="R1146" s="9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2354</v>
      </c>
      <c r="C1147" s="3" t="s">
        <v>2355</v>
      </c>
      <c r="D1147">
        <v>80000</v>
      </c>
      <c r="E1147">
        <v>100</v>
      </c>
      <c r="F1147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s="15">
        <f t="shared" si="102"/>
        <v>41914.74759259259</v>
      </c>
      <c r="L1147" s="15">
        <f t="shared" si="103"/>
        <v>41854.74759259259</v>
      </c>
      <c r="M1147" t="b">
        <v>0</v>
      </c>
      <c r="N1147">
        <v>1</v>
      </c>
      <c r="O1147" t="b">
        <v>0</v>
      </c>
      <c r="P1147" t="s">
        <v>2353</v>
      </c>
      <c r="Q1147" s="7">
        <f t="shared" si="104"/>
        <v>0.125</v>
      </c>
      <c r="R1147" s="9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2356</v>
      </c>
      <c r="C1148" s="3" t="s">
        <v>2357</v>
      </c>
      <c r="D1148">
        <v>6000</v>
      </c>
      <c r="E1148">
        <v>530</v>
      </c>
      <c r="F114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s="15">
        <f t="shared" si="102"/>
        <v>41761.9533912037</v>
      </c>
      <c r="L1148" s="15">
        <f t="shared" si="103"/>
        <v>41723.9533912037</v>
      </c>
      <c r="M1148" t="b">
        <v>0</v>
      </c>
      <c r="N1148">
        <v>12</v>
      </c>
      <c r="O1148" t="b">
        <v>0</v>
      </c>
      <c r="P1148" t="s">
        <v>2353</v>
      </c>
      <c r="Q1148" s="7">
        <f t="shared" si="104"/>
        <v>8.8333333333333339</v>
      </c>
      <c r="R1148" s="9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2358</v>
      </c>
      <c r="C1149" s="3" t="s">
        <v>2359</v>
      </c>
      <c r="D1149">
        <v>25000</v>
      </c>
      <c r="E1149">
        <v>0</v>
      </c>
      <c r="F1149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s="15">
        <f t="shared" si="102"/>
        <v>41931.972025462965</v>
      </c>
      <c r="L1149" s="15">
        <f t="shared" si="103"/>
        <v>41871.972025462965</v>
      </c>
      <c r="M1149" t="b">
        <v>0</v>
      </c>
      <c r="N1149">
        <v>0</v>
      </c>
      <c r="O1149" t="b">
        <v>0</v>
      </c>
      <c r="P1149" t="s">
        <v>2353</v>
      </c>
      <c r="Q1149" s="7">
        <f t="shared" si="104"/>
        <v>0</v>
      </c>
      <c r="R1149" s="9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2360</v>
      </c>
      <c r="C1150" s="3" t="s">
        <v>2361</v>
      </c>
      <c r="D1150">
        <v>15000</v>
      </c>
      <c r="E1150">
        <v>73</v>
      </c>
      <c r="F1150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s="15">
        <f t="shared" si="102"/>
        <v>42705.212743055556</v>
      </c>
      <c r="L1150" s="15">
        <f t="shared" si="103"/>
        <v>42675.171076388884</v>
      </c>
      <c r="M1150" t="b">
        <v>0</v>
      </c>
      <c r="N1150">
        <v>3</v>
      </c>
      <c r="O1150" t="b">
        <v>0</v>
      </c>
      <c r="P1150" t="s">
        <v>2353</v>
      </c>
      <c r="Q1150" s="7">
        <f t="shared" si="104"/>
        <v>0.48666666666666669</v>
      </c>
      <c r="R1150" s="9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2362</v>
      </c>
      <c r="C1151" s="3" t="s">
        <v>2363</v>
      </c>
      <c r="D1151">
        <v>50000</v>
      </c>
      <c r="E1151">
        <v>75</v>
      </c>
      <c r="F1151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s="15">
        <f t="shared" si="102"/>
        <v>42537.71025462963</v>
      </c>
      <c r="L1151" s="15">
        <f t="shared" si="103"/>
        <v>42507.71025462963</v>
      </c>
      <c r="M1151" t="b">
        <v>0</v>
      </c>
      <c r="N1151">
        <v>2</v>
      </c>
      <c r="O1151" t="b">
        <v>0</v>
      </c>
      <c r="P1151" t="s">
        <v>2353</v>
      </c>
      <c r="Q1151" s="7">
        <f t="shared" si="104"/>
        <v>0.15</v>
      </c>
      <c r="R1151" s="9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2364</v>
      </c>
      <c r="C1152" s="3" t="s">
        <v>2365</v>
      </c>
      <c r="D1152">
        <v>2500</v>
      </c>
      <c r="E1152">
        <v>252</v>
      </c>
      <c r="F1152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s="15">
        <f t="shared" si="102"/>
        <v>42377.954571759255</v>
      </c>
      <c r="L1152" s="15">
        <f t="shared" si="103"/>
        <v>42317.954571759255</v>
      </c>
      <c r="M1152" t="b">
        <v>0</v>
      </c>
      <c r="N1152">
        <v>6</v>
      </c>
      <c r="O1152" t="b">
        <v>0</v>
      </c>
      <c r="P1152" t="s">
        <v>2353</v>
      </c>
      <c r="Q1152" s="7">
        <f t="shared" si="104"/>
        <v>10.08</v>
      </c>
      <c r="R1152" s="9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2366</v>
      </c>
      <c r="C1153" s="3" t="s">
        <v>2367</v>
      </c>
      <c r="D1153">
        <v>25000</v>
      </c>
      <c r="E1153">
        <v>0</v>
      </c>
      <c r="F1153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s="15">
        <f t="shared" si="102"/>
        <v>42254.102581018524</v>
      </c>
      <c r="L1153" s="15">
        <f t="shared" si="103"/>
        <v>42224.102581018524</v>
      </c>
      <c r="M1153" t="b">
        <v>0</v>
      </c>
      <c r="N1153">
        <v>0</v>
      </c>
      <c r="O1153" t="b">
        <v>0</v>
      </c>
      <c r="P1153" t="s">
        <v>2353</v>
      </c>
      <c r="Q1153" s="7">
        <f t="shared" si="104"/>
        <v>0</v>
      </c>
      <c r="R1153" s="9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2368</v>
      </c>
      <c r="C1154" s="3" t="s">
        <v>2369</v>
      </c>
      <c r="D1154">
        <v>16000</v>
      </c>
      <c r="E1154">
        <v>911</v>
      </c>
      <c r="F1154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s="15">
        <f t="shared" si="102"/>
        <v>42139.709629629629</v>
      </c>
      <c r="L1154" s="15">
        <f t="shared" si="103"/>
        <v>42109.709629629629</v>
      </c>
      <c r="M1154" t="b">
        <v>0</v>
      </c>
      <c r="N1154">
        <v>15</v>
      </c>
      <c r="O1154" t="b">
        <v>0</v>
      </c>
      <c r="P1154" t="s">
        <v>2353</v>
      </c>
      <c r="Q1154" s="7">
        <f t="shared" si="104"/>
        <v>5.6937500000000005</v>
      </c>
      <c r="R1154" s="9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2370</v>
      </c>
      <c r="C1155" s="3" t="s">
        <v>2371</v>
      </c>
      <c r="D1155">
        <v>8000</v>
      </c>
      <c r="E1155">
        <v>50</v>
      </c>
      <c r="F1155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s="15">
        <f t="shared" ref="K1155:K1218" si="108">(I1155/86400)+DATE(1970,1,1)</f>
        <v>42173.714178240742</v>
      </c>
      <c r="L1155" s="15">
        <f t="shared" ref="L1155:L1218" si="109">(J1155/86400)+DATE(1970,1,1)</f>
        <v>42143.714178240742</v>
      </c>
      <c r="M1155" t="b">
        <v>0</v>
      </c>
      <c r="N1155">
        <v>1</v>
      </c>
      <c r="O1155" t="b">
        <v>0</v>
      </c>
      <c r="P1155" t="s">
        <v>2353</v>
      </c>
      <c r="Q1155" s="7">
        <f t="shared" ref="Q1155:Q1218" si="110">(E1155/D1155)*100</f>
        <v>0.625</v>
      </c>
      <c r="R1155" s="9">
        <f t="shared" ref="R1155:R1218" si="111">E1155/N1155</f>
        <v>50</v>
      </c>
      <c r="S1155" t="str">
        <f t="shared" ref="S1155:S1218" si="112">LEFT(P1155,FIND("/",P1155)-1)</f>
        <v>food</v>
      </c>
      <c r="T1155" t="str">
        <f t="shared" ref="T1155:T1218" si="113">REPLACE(P1155,1,FIND("/",P1155),"")</f>
        <v>food trucks</v>
      </c>
    </row>
    <row r="1156" spans="1:20" ht="48" x14ac:dyDescent="0.2">
      <c r="A1156">
        <v>1154</v>
      </c>
      <c r="B1156" s="3" t="s">
        <v>2372</v>
      </c>
      <c r="C1156" s="3" t="s">
        <v>2373</v>
      </c>
      <c r="D1156">
        <v>5000</v>
      </c>
      <c r="E1156">
        <v>325</v>
      </c>
      <c r="F1156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s="15">
        <f t="shared" si="108"/>
        <v>42253.108865740738</v>
      </c>
      <c r="L1156" s="15">
        <f t="shared" si="109"/>
        <v>42223.108865740738</v>
      </c>
      <c r="M1156" t="b">
        <v>0</v>
      </c>
      <c r="N1156">
        <v>3</v>
      </c>
      <c r="O1156" t="b">
        <v>0</v>
      </c>
      <c r="P1156" t="s">
        <v>2353</v>
      </c>
      <c r="Q1156" s="7">
        <f t="shared" si="110"/>
        <v>6.5</v>
      </c>
      <c r="R1156" s="9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2374</v>
      </c>
      <c r="C1157" s="3" t="s">
        <v>2375</v>
      </c>
      <c r="D1157">
        <v>25000</v>
      </c>
      <c r="E1157">
        <v>188</v>
      </c>
      <c r="F1157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s="15">
        <f t="shared" si="108"/>
        <v>41865.763981481483</v>
      </c>
      <c r="L1157" s="15">
        <f t="shared" si="109"/>
        <v>41835.763981481483</v>
      </c>
      <c r="M1157" t="b">
        <v>0</v>
      </c>
      <c r="N1157">
        <v>8</v>
      </c>
      <c r="O1157" t="b">
        <v>0</v>
      </c>
      <c r="P1157" t="s">
        <v>2353</v>
      </c>
      <c r="Q1157" s="7">
        <f t="shared" si="110"/>
        <v>0.752</v>
      </c>
      <c r="R1157" s="9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2376</v>
      </c>
      <c r="C1158" s="3" t="s">
        <v>2377</v>
      </c>
      <c r="D1158">
        <v>6500</v>
      </c>
      <c r="E1158">
        <v>0</v>
      </c>
      <c r="F115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s="15">
        <f t="shared" si="108"/>
        <v>42059.07131944444</v>
      </c>
      <c r="L1158" s="15">
        <f t="shared" si="109"/>
        <v>42029.07131944444</v>
      </c>
      <c r="M1158" t="b">
        <v>0</v>
      </c>
      <c r="N1158">
        <v>0</v>
      </c>
      <c r="O1158" t="b">
        <v>0</v>
      </c>
      <c r="P1158" t="s">
        <v>2353</v>
      </c>
      <c r="Q1158" s="7">
        <f t="shared" si="110"/>
        <v>0</v>
      </c>
      <c r="R1158" s="9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2378</v>
      </c>
      <c r="C1159" s="3" t="s">
        <v>2379</v>
      </c>
      <c r="D1159">
        <v>10000</v>
      </c>
      <c r="E1159">
        <v>151</v>
      </c>
      <c r="F1159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s="15">
        <f t="shared" si="108"/>
        <v>41978.669907407406</v>
      </c>
      <c r="L1159" s="15">
        <f t="shared" si="109"/>
        <v>41918.628240740742</v>
      </c>
      <c r="M1159" t="b">
        <v>0</v>
      </c>
      <c r="N1159">
        <v>3</v>
      </c>
      <c r="O1159" t="b">
        <v>0</v>
      </c>
      <c r="P1159" t="s">
        <v>2353</v>
      </c>
      <c r="Q1159" s="7">
        <f t="shared" si="110"/>
        <v>1.51</v>
      </c>
      <c r="R1159" s="9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2380</v>
      </c>
      <c r="C1160" s="3" t="s">
        <v>2381</v>
      </c>
      <c r="D1160">
        <v>7500</v>
      </c>
      <c r="E1160">
        <v>35</v>
      </c>
      <c r="F1160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s="15">
        <f t="shared" si="108"/>
        <v>41982.09175925926</v>
      </c>
      <c r="L1160" s="15">
        <f t="shared" si="109"/>
        <v>41952.09175925926</v>
      </c>
      <c r="M1160" t="b">
        <v>0</v>
      </c>
      <c r="N1160">
        <v>3</v>
      </c>
      <c r="O1160" t="b">
        <v>0</v>
      </c>
      <c r="P1160" t="s">
        <v>2353</v>
      </c>
      <c r="Q1160" s="7">
        <f t="shared" si="110"/>
        <v>0.46666666666666673</v>
      </c>
      <c r="R1160" s="9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2382</v>
      </c>
      <c r="C1161" s="3" t="s">
        <v>2383</v>
      </c>
      <c r="D1161">
        <v>6750</v>
      </c>
      <c r="E1161">
        <v>0</v>
      </c>
      <c r="F1161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s="15">
        <f t="shared" si="108"/>
        <v>42185.65625</v>
      </c>
      <c r="L1161" s="15">
        <f t="shared" si="109"/>
        <v>42154.726446759261</v>
      </c>
      <c r="M1161" t="b">
        <v>0</v>
      </c>
      <c r="N1161">
        <v>0</v>
      </c>
      <c r="O1161" t="b">
        <v>0</v>
      </c>
      <c r="P1161" t="s">
        <v>2353</v>
      </c>
      <c r="Q1161" s="7">
        <f t="shared" si="110"/>
        <v>0</v>
      </c>
      <c r="R1161" s="9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2384</v>
      </c>
      <c r="C1162" s="3" t="s">
        <v>2385</v>
      </c>
      <c r="D1162">
        <v>30000</v>
      </c>
      <c r="E1162">
        <v>1155</v>
      </c>
      <c r="F1162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s="15">
        <f t="shared" si="108"/>
        <v>42091.113263888888</v>
      </c>
      <c r="L1162" s="15">
        <f t="shared" si="109"/>
        <v>42061.154930555553</v>
      </c>
      <c r="M1162" t="b">
        <v>0</v>
      </c>
      <c r="N1162">
        <v>19</v>
      </c>
      <c r="O1162" t="b">
        <v>0</v>
      </c>
      <c r="P1162" t="s">
        <v>2353</v>
      </c>
      <c r="Q1162" s="7">
        <f t="shared" si="110"/>
        <v>3.85</v>
      </c>
      <c r="R1162" s="9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2386</v>
      </c>
      <c r="C1163" s="3" t="s">
        <v>2387</v>
      </c>
      <c r="D1163">
        <v>18000</v>
      </c>
      <c r="E1163">
        <v>0</v>
      </c>
      <c r="F1163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s="15">
        <f t="shared" si="108"/>
        <v>42143.629502314812</v>
      </c>
      <c r="L1163" s="15">
        <f t="shared" si="109"/>
        <v>42122.629502314812</v>
      </c>
      <c r="M1163" t="b">
        <v>0</v>
      </c>
      <c r="N1163">
        <v>0</v>
      </c>
      <c r="O1163" t="b">
        <v>0</v>
      </c>
      <c r="P1163" t="s">
        <v>2353</v>
      </c>
      <c r="Q1163" s="7">
        <f t="shared" si="110"/>
        <v>0</v>
      </c>
      <c r="R1163" s="9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2388</v>
      </c>
      <c r="C1164" s="3" t="s">
        <v>2389</v>
      </c>
      <c r="D1164">
        <v>60000</v>
      </c>
      <c r="E1164">
        <v>35</v>
      </c>
      <c r="F1164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s="15">
        <f t="shared" si="108"/>
        <v>41907.683611111112</v>
      </c>
      <c r="L1164" s="15">
        <f t="shared" si="109"/>
        <v>41876.683611111112</v>
      </c>
      <c r="M1164" t="b">
        <v>0</v>
      </c>
      <c r="N1164">
        <v>2</v>
      </c>
      <c r="O1164" t="b">
        <v>0</v>
      </c>
      <c r="P1164" t="s">
        <v>2353</v>
      </c>
      <c r="Q1164" s="7">
        <f t="shared" si="110"/>
        <v>5.8333333333333341E-2</v>
      </c>
      <c r="R1164" s="9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2390</v>
      </c>
      <c r="C1165" s="3" t="s">
        <v>2391</v>
      </c>
      <c r="D1165">
        <v>5200</v>
      </c>
      <c r="E1165">
        <v>0</v>
      </c>
      <c r="F1165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s="15">
        <f t="shared" si="108"/>
        <v>41860.723611111112</v>
      </c>
      <c r="L1165" s="15">
        <f t="shared" si="109"/>
        <v>41830.723611111112</v>
      </c>
      <c r="M1165" t="b">
        <v>0</v>
      </c>
      <c r="N1165">
        <v>0</v>
      </c>
      <c r="O1165" t="b">
        <v>0</v>
      </c>
      <c r="P1165" t="s">
        <v>2353</v>
      </c>
      <c r="Q1165" s="7">
        <f t="shared" si="110"/>
        <v>0</v>
      </c>
      <c r="R1165" s="9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2392</v>
      </c>
      <c r="C1166" s="3" t="s">
        <v>2393</v>
      </c>
      <c r="D1166">
        <v>10000</v>
      </c>
      <c r="E1166">
        <v>0</v>
      </c>
      <c r="F1166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s="15">
        <f t="shared" si="108"/>
        <v>42539.724328703705</v>
      </c>
      <c r="L1166" s="15">
        <f t="shared" si="109"/>
        <v>42509.724328703705</v>
      </c>
      <c r="M1166" t="b">
        <v>0</v>
      </c>
      <c r="N1166">
        <v>0</v>
      </c>
      <c r="O1166" t="b">
        <v>0</v>
      </c>
      <c r="P1166" t="s">
        <v>2353</v>
      </c>
      <c r="Q1166" s="7">
        <f t="shared" si="110"/>
        <v>0</v>
      </c>
      <c r="R1166" s="9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2394</v>
      </c>
      <c r="C1167" s="3" t="s">
        <v>2395</v>
      </c>
      <c r="D1167">
        <v>10000</v>
      </c>
      <c r="E1167">
        <v>2070.5</v>
      </c>
      <c r="F1167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s="15">
        <f t="shared" si="108"/>
        <v>41826.214467592596</v>
      </c>
      <c r="L1167" s="15">
        <f t="shared" si="109"/>
        <v>41792.214467592596</v>
      </c>
      <c r="M1167" t="b">
        <v>0</v>
      </c>
      <c r="N1167">
        <v>25</v>
      </c>
      <c r="O1167" t="b">
        <v>0</v>
      </c>
      <c r="P1167" t="s">
        <v>2353</v>
      </c>
      <c r="Q1167" s="7">
        <f t="shared" si="110"/>
        <v>20.705000000000002</v>
      </c>
      <c r="R1167" s="9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2396</v>
      </c>
      <c r="C1168" s="3" t="s">
        <v>2397</v>
      </c>
      <c r="D1168">
        <v>15000</v>
      </c>
      <c r="E1168">
        <v>2871</v>
      </c>
      <c r="F116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s="15">
        <f t="shared" si="108"/>
        <v>42181.166666666672</v>
      </c>
      <c r="L1168" s="15">
        <f t="shared" si="109"/>
        <v>42150.485439814816</v>
      </c>
      <c r="M1168" t="b">
        <v>0</v>
      </c>
      <c r="N1168">
        <v>8</v>
      </c>
      <c r="O1168" t="b">
        <v>0</v>
      </c>
      <c r="P1168" t="s">
        <v>2353</v>
      </c>
      <c r="Q1168" s="7">
        <f t="shared" si="110"/>
        <v>19.139999999999997</v>
      </c>
      <c r="R1168" s="9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2398</v>
      </c>
      <c r="C1169" s="3" t="s">
        <v>2399</v>
      </c>
      <c r="D1169">
        <v>60000</v>
      </c>
      <c r="E1169">
        <v>979</v>
      </c>
      <c r="F1169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s="15">
        <f t="shared" si="108"/>
        <v>41894.734895833331</v>
      </c>
      <c r="L1169" s="15">
        <f t="shared" si="109"/>
        <v>41863.734895833331</v>
      </c>
      <c r="M1169" t="b">
        <v>0</v>
      </c>
      <c r="N1169">
        <v>16</v>
      </c>
      <c r="O1169" t="b">
        <v>0</v>
      </c>
      <c r="P1169" t="s">
        <v>2353</v>
      </c>
      <c r="Q1169" s="7">
        <f t="shared" si="110"/>
        <v>1.6316666666666666</v>
      </c>
      <c r="R1169" s="9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2400</v>
      </c>
      <c r="C1170" s="3" t="s">
        <v>2401</v>
      </c>
      <c r="D1170">
        <v>18000</v>
      </c>
      <c r="E1170">
        <v>1020</v>
      </c>
      <c r="F1170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s="15">
        <f t="shared" si="108"/>
        <v>42635.053993055553</v>
      </c>
      <c r="L1170" s="15">
        <f t="shared" si="109"/>
        <v>42605.053993055553</v>
      </c>
      <c r="M1170" t="b">
        <v>0</v>
      </c>
      <c r="N1170">
        <v>3</v>
      </c>
      <c r="O1170" t="b">
        <v>0</v>
      </c>
      <c r="P1170" t="s">
        <v>2353</v>
      </c>
      <c r="Q1170" s="7">
        <f t="shared" si="110"/>
        <v>5.6666666666666661</v>
      </c>
      <c r="R1170" s="9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2402</v>
      </c>
      <c r="C1171" s="3" t="s">
        <v>2403</v>
      </c>
      <c r="D1171">
        <v>10000</v>
      </c>
      <c r="E1171">
        <v>17</v>
      </c>
      <c r="F1171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s="15">
        <f t="shared" si="108"/>
        <v>42057.353738425925</v>
      </c>
      <c r="L1171" s="15">
        <f t="shared" si="109"/>
        <v>42027.353738425925</v>
      </c>
      <c r="M1171" t="b">
        <v>0</v>
      </c>
      <c r="N1171">
        <v>3</v>
      </c>
      <c r="O1171" t="b">
        <v>0</v>
      </c>
      <c r="P1171" t="s">
        <v>2353</v>
      </c>
      <c r="Q1171" s="7">
        <f t="shared" si="110"/>
        <v>0.16999999999999998</v>
      </c>
      <c r="R1171" s="9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2404</v>
      </c>
      <c r="C1172" s="3" t="s">
        <v>2405</v>
      </c>
      <c r="D1172">
        <v>25000</v>
      </c>
      <c r="E1172">
        <v>100</v>
      </c>
      <c r="F1172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s="15">
        <f t="shared" si="108"/>
        <v>42154.893182870372</v>
      </c>
      <c r="L1172" s="15">
        <f t="shared" si="109"/>
        <v>42124.893182870372</v>
      </c>
      <c r="M1172" t="b">
        <v>0</v>
      </c>
      <c r="N1172">
        <v>2</v>
      </c>
      <c r="O1172" t="b">
        <v>0</v>
      </c>
      <c r="P1172" t="s">
        <v>2353</v>
      </c>
      <c r="Q1172" s="7">
        <f t="shared" si="110"/>
        <v>0.4</v>
      </c>
      <c r="R1172" s="9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2406</v>
      </c>
      <c r="C1173" s="3" t="s">
        <v>2407</v>
      </c>
      <c r="D1173">
        <v>25000</v>
      </c>
      <c r="E1173">
        <v>25</v>
      </c>
      <c r="F1173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s="15">
        <f t="shared" si="108"/>
        <v>41956.846377314811</v>
      </c>
      <c r="L1173" s="15">
        <f t="shared" si="109"/>
        <v>41938.804710648146</v>
      </c>
      <c r="M1173" t="b">
        <v>0</v>
      </c>
      <c r="N1173">
        <v>1</v>
      </c>
      <c r="O1173" t="b">
        <v>0</v>
      </c>
      <c r="P1173" t="s">
        <v>2353</v>
      </c>
      <c r="Q1173" s="7">
        <f t="shared" si="110"/>
        <v>0.1</v>
      </c>
      <c r="R1173" s="9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2408</v>
      </c>
      <c r="C1174" s="3" t="s">
        <v>2409</v>
      </c>
      <c r="D1174">
        <v>9000</v>
      </c>
      <c r="E1174">
        <v>0</v>
      </c>
      <c r="F1174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s="15">
        <f t="shared" si="108"/>
        <v>41871.682314814811</v>
      </c>
      <c r="L1174" s="15">
        <f t="shared" si="109"/>
        <v>41841.682314814811</v>
      </c>
      <c r="M1174" t="b">
        <v>0</v>
      </c>
      <c r="N1174">
        <v>0</v>
      </c>
      <c r="O1174" t="b">
        <v>0</v>
      </c>
      <c r="P1174" t="s">
        <v>2353</v>
      </c>
      <c r="Q1174" s="7">
        <f t="shared" si="110"/>
        <v>0</v>
      </c>
      <c r="R1174" s="9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2410</v>
      </c>
      <c r="C1175" s="3" t="s">
        <v>2411</v>
      </c>
      <c r="D1175">
        <v>125000</v>
      </c>
      <c r="E1175">
        <v>30</v>
      </c>
      <c r="F1175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s="15">
        <f t="shared" si="108"/>
        <v>42219.185844907406</v>
      </c>
      <c r="L1175" s="15">
        <f t="shared" si="109"/>
        <v>42184.185844907406</v>
      </c>
      <c r="M1175" t="b">
        <v>0</v>
      </c>
      <c r="N1175">
        <v>1</v>
      </c>
      <c r="O1175" t="b">
        <v>0</v>
      </c>
      <c r="P1175" t="s">
        <v>2353</v>
      </c>
      <c r="Q1175" s="7">
        <f t="shared" si="110"/>
        <v>2.4E-2</v>
      </c>
      <c r="R1175" s="9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2412</v>
      </c>
      <c r="C1176" s="3" t="s">
        <v>2413</v>
      </c>
      <c r="D1176">
        <v>15000</v>
      </c>
      <c r="E1176">
        <v>886</v>
      </c>
      <c r="F1176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s="15">
        <f t="shared" si="108"/>
        <v>42498.84174768519</v>
      </c>
      <c r="L1176" s="15">
        <f t="shared" si="109"/>
        <v>42468.84174768519</v>
      </c>
      <c r="M1176" t="b">
        <v>0</v>
      </c>
      <c r="N1176">
        <v>19</v>
      </c>
      <c r="O1176" t="b">
        <v>0</v>
      </c>
      <c r="P1176" t="s">
        <v>2353</v>
      </c>
      <c r="Q1176" s="7">
        <f t="shared" si="110"/>
        <v>5.9066666666666672</v>
      </c>
      <c r="R1176" s="9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2414</v>
      </c>
      <c r="C1177" s="3" t="s">
        <v>2415</v>
      </c>
      <c r="D1177">
        <v>20000</v>
      </c>
      <c r="E1177">
        <v>585</v>
      </c>
      <c r="F1177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s="15">
        <f t="shared" si="108"/>
        <v>42200.728460648148</v>
      </c>
      <c r="L1177" s="15">
        <f t="shared" si="109"/>
        <v>42170.728460648148</v>
      </c>
      <c r="M1177" t="b">
        <v>0</v>
      </c>
      <c r="N1177">
        <v>9</v>
      </c>
      <c r="O1177" t="b">
        <v>0</v>
      </c>
      <c r="P1177" t="s">
        <v>2353</v>
      </c>
      <c r="Q1177" s="7">
        <f t="shared" si="110"/>
        <v>2.9250000000000003</v>
      </c>
      <c r="R1177" s="9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2416</v>
      </c>
      <c r="C1178" s="3" t="s">
        <v>2417</v>
      </c>
      <c r="D1178">
        <v>175000</v>
      </c>
      <c r="E1178">
        <v>10</v>
      </c>
      <c r="F117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s="15">
        <f t="shared" si="108"/>
        <v>42800.541666666672</v>
      </c>
      <c r="L1178" s="15">
        <f t="shared" si="109"/>
        <v>42746.019652777773</v>
      </c>
      <c r="M1178" t="b">
        <v>0</v>
      </c>
      <c r="N1178">
        <v>1</v>
      </c>
      <c r="O1178" t="b">
        <v>0</v>
      </c>
      <c r="P1178" t="s">
        <v>2353</v>
      </c>
      <c r="Q1178" s="7">
        <f t="shared" si="110"/>
        <v>5.7142857142857143E-3</v>
      </c>
      <c r="R1178" s="9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2418</v>
      </c>
      <c r="C1179" s="3" t="s">
        <v>2419</v>
      </c>
      <c r="D1179">
        <v>6000</v>
      </c>
      <c r="E1179">
        <v>0</v>
      </c>
      <c r="F1179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s="15">
        <f t="shared" si="108"/>
        <v>41927.660833333335</v>
      </c>
      <c r="L1179" s="15">
        <f t="shared" si="109"/>
        <v>41897.660833333335</v>
      </c>
      <c r="M1179" t="b">
        <v>0</v>
      </c>
      <c r="N1179">
        <v>0</v>
      </c>
      <c r="O1179" t="b">
        <v>0</v>
      </c>
      <c r="P1179" t="s">
        <v>2353</v>
      </c>
      <c r="Q1179" s="7">
        <f t="shared" si="110"/>
        <v>0</v>
      </c>
      <c r="R1179" s="9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2420</v>
      </c>
      <c r="C1180" s="3" t="s">
        <v>2421</v>
      </c>
      <c r="D1180">
        <v>75000</v>
      </c>
      <c r="E1180">
        <v>5</v>
      </c>
      <c r="F1180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s="15">
        <f t="shared" si="108"/>
        <v>41867.905694444446</v>
      </c>
      <c r="L1180" s="15">
        <f t="shared" si="109"/>
        <v>41837.905694444446</v>
      </c>
      <c r="M1180" t="b">
        <v>0</v>
      </c>
      <c r="N1180">
        <v>1</v>
      </c>
      <c r="O1180" t="b">
        <v>0</v>
      </c>
      <c r="P1180" t="s">
        <v>2353</v>
      </c>
      <c r="Q1180" s="7">
        <f t="shared" si="110"/>
        <v>6.6666666666666671E-3</v>
      </c>
      <c r="R1180" s="9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2422</v>
      </c>
      <c r="C1181" s="3" t="s">
        <v>2423</v>
      </c>
      <c r="D1181">
        <v>60000</v>
      </c>
      <c r="E1181">
        <v>3200</v>
      </c>
      <c r="F1181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s="15">
        <f t="shared" si="108"/>
        <v>42305.720219907409</v>
      </c>
      <c r="L1181" s="15">
        <f t="shared" si="109"/>
        <v>42275.720219907409</v>
      </c>
      <c r="M1181" t="b">
        <v>0</v>
      </c>
      <c r="N1181">
        <v>5</v>
      </c>
      <c r="O1181" t="b">
        <v>0</v>
      </c>
      <c r="P1181" t="s">
        <v>2353</v>
      </c>
      <c r="Q1181" s="7">
        <f t="shared" si="110"/>
        <v>5.3333333333333339</v>
      </c>
      <c r="R1181" s="9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2424</v>
      </c>
      <c r="C1182" s="3" t="s">
        <v>2425</v>
      </c>
      <c r="D1182">
        <v>50000</v>
      </c>
      <c r="E1182">
        <v>5875</v>
      </c>
      <c r="F1182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s="15">
        <f t="shared" si="108"/>
        <v>41818.806875000002</v>
      </c>
      <c r="L1182" s="15">
        <f t="shared" si="109"/>
        <v>41781.806875000002</v>
      </c>
      <c r="M1182" t="b">
        <v>0</v>
      </c>
      <c r="N1182">
        <v>85</v>
      </c>
      <c r="O1182" t="b">
        <v>0</v>
      </c>
      <c r="P1182" t="s">
        <v>2353</v>
      </c>
      <c r="Q1182" s="7">
        <f t="shared" si="110"/>
        <v>11.75</v>
      </c>
      <c r="R1182" s="9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2426</v>
      </c>
      <c r="C1183" s="3" t="s">
        <v>2427</v>
      </c>
      <c r="D1183">
        <v>50000</v>
      </c>
      <c r="E1183">
        <v>4</v>
      </c>
      <c r="F1183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s="15">
        <f t="shared" si="108"/>
        <v>42064.339363425926</v>
      </c>
      <c r="L1183" s="15">
        <f t="shared" si="109"/>
        <v>42034.339363425926</v>
      </c>
      <c r="M1183" t="b">
        <v>0</v>
      </c>
      <c r="N1183">
        <v>3</v>
      </c>
      <c r="O1183" t="b">
        <v>0</v>
      </c>
      <c r="P1183" t="s">
        <v>2353</v>
      </c>
      <c r="Q1183" s="7">
        <f t="shared" si="110"/>
        <v>8.0000000000000002E-3</v>
      </c>
      <c r="R1183" s="9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2428</v>
      </c>
      <c r="C1184" s="3" t="s">
        <v>2429</v>
      </c>
      <c r="D1184">
        <v>1000</v>
      </c>
      <c r="E1184">
        <v>42</v>
      </c>
      <c r="F1184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s="15">
        <f t="shared" si="108"/>
        <v>42747.695833333331</v>
      </c>
      <c r="L1184" s="15">
        <f t="shared" si="109"/>
        <v>42728.827407407407</v>
      </c>
      <c r="M1184" t="b">
        <v>0</v>
      </c>
      <c r="N1184">
        <v>4</v>
      </c>
      <c r="O1184" t="b">
        <v>0</v>
      </c>
      <c r="P1184" t="s">
        <v>2353</v>
      </c>
      <c r="Q1184" s="7">
        <f t="shared" si="110"/>
        <v>4.2</v>
      </c>
      <c r="R1184" s="9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2430</v>
      </c>
      <c r="C1185" s="3" t="s">
        <v>2431</v>
      </c>
      <c r="D1185">
        <v>2500</v>
      </c>
      <c r="E1185">
        <v>100</v>
      </c>
      <c r="F1185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s="15">
        <f t="shared" si="108"/>
        <v>42676.165972222225</v>
      </c>
      <c r="L1185" s="15">
        <f t="shared" si="109"/>
        <v>42656.86137731481</v>
      </c>
      <c r="M1185" t="b">
        <v>0</v>
      </c>
      <c r="N1185">
        <v>3</v>
      </c>
      <c r="O1185" t="b">
        <v>0</v>
      </c>
      <c r="P1185" t="s">
        <v>2353</v>
      </c>
      <c r="Q1185" s="7">
        <f t="shared" si="110"/>
        <v>4</v>
      </c>
      <c r="R1185" s="9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2432</v>
      </c>
      <c r="C1186" s="3" t="s">
        <v>2433</v>
      </c>
      <c r="D1186">
        <v>22000</v>
      </c>
      <c r="E1186">
        <v>23086</v>
      </c>
      <c r="F1186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s="15">
        <f t="shared" si="108"/>
        <v>42772.599664351852</v>
      </c>
      <c r="L1186" s="15">
        <f t="shared" si="109"/>
        <v>42741.599664351852</v>
      </c>
      <c r="M1186" t="b">
        <v>0</v>
      </c>
      <c r="N1186">
        <v>375</v>
      </c>
      <c r="O1186" t="b">
        <v>1</v>
      </c>
      <c r="P1186" t="s">
        <v>2434</v>
      </c>
      <c r="Q1186" s="7">
        <f t="shared" si="110"/>
        <v>104.93636363636362</v>
      </c>
      <c r="R1186" s="9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2435</v>
      </c>
      <c r="C1187" s="3" t="s">
        <v>2436</v>
      </c>
      <c r="D1187">
        <v>12500</v>
      </c>
      <c r="E1187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s="15">
        <f t="shared" si="108"/>
        <v>42163.166666666672</v>
      </c>
      <c r="L1187" s="15">
        <f t="shared" si="109"/>
        <v>42130.865150462967</v>
      </c>
      <c r="M1187" t="b">
        <v>0</v>
      </c>
      <c r="N1187">
        <v>111</v>
      </c>
      <c r="O1187" t="b">
        <v>1</v>
      </c>
      <c r="P1187" t="s">
        <v>2434</v>
      </c>
      <c r="Q1187" s="7">
        <f t="shared" si="110"/>
        <v>105.44</v>
      </c>
      <c r="R1187" s="9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2437</v>
      </c>
      <c r="C1188" s="3" t="s">
        <v>2438</v>
      </c>
      <c r="D1188">
        <v>7500</v>
      </c>
      <c r="E1188">
        <v>8005</v>
      </c>
      <c r="F118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s="15">
        <f t="shared" si="108"/>
        <v>42156.945833333331</v>
      </c>
      <c r="L1188" s="15">
        <f t="shared" si="109"/>
        <v>42123.86336805555</v>
      </c>
      <c r="M1188" t="b">
        <v>0</v>
      </c>
      <c r="N1188">
        <v>123</v>
      </c>
      <c r="O1188" t="b">
        <v>1</v>
      </c>
      <c r="P1188" t="s">
        <v>2434</v>
      </c>
      <c r="Q1188" s="7">
        <f t="shared" si="110"/>
        <v>106.73333333333332</v>
      </c>
      <c r="R1188" s="9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2439</v>
      </c>
      <c r="C1189" s="3" t="s">
        <v>2440</v>
      </c>
      <c r="D1189">
        <v>8750</v>
      </c>
      <c r="E1189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s="15">
        <f t="shared" si="108"/>
        <v>42141.75</v>
      </c>
      <c r="L1189" s="15">
        <f t="shared" si="109"/>
        <v>42109.894942129627</v>
      </c>
      <c r="M1189" t="b">
        <v>0</v>
      </c>
      <c r="N1189">
        <v>70</v>
      </c>
      <c r="O1189" t="b">
        <v>1</v>
      </c>
      <c r="P1189" t="s">
        <v>2434</v>
      </c>
      <c r="Q1189" s="7">
        <f t="shared" si="110"/>
        <v>104.12571428571428</v>
      </c>
      <c r="R1189" s="9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2441</v>
      </c>
      <c r="C1190" s="3" t="s">
        <v>2442</v>
      </c>
      <c r="D1190">
        <v>2000</v>
      </c>
      <c r="E1190">
        <v>3211</v>
      </c>
      <c r="F1190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s="15">
        <f t="shared" si="108"/>
        <v>42732.700694444444</v>
      </c>
      <c r="L1190" s="15">
        <f t="shared" si="109"/>
        <v>42711.700694444444</v>
      </c>
      <c r="M1190" t="b">
        <v>0</v>
      </c>
      <c r="N1190">
        <v>85</v>
      </c>
      <c r="O1190" t="b">
        <v>1</v>
      </c>
      <c r="P1190" t="s">
        <v>2434</v>
      </c>
      <c r="Q1190" s="7">
        <f t="shared" si="110"/>
        <v>160.54999999999998</v>
      </c>
      <c r="R1190" s="9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2443</v>
      </c>
      <c r="C1191" s="3" t="s">
        <v>2444</v>
      </c>
      <c r="D1191">
        <v>9000</v>
      </c>
      <c r="E1191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s="15">
        <f t="shared" si="108"/>
        <v>42550.979108796295</v>
      </c>
      <c r="L1191" s="15">
        <f t="shared" si="109"/>
        <v>42529.979108796295</v>
      </c>
      <c r="M1191" t="b">
        <v>0</v>
      </c>
      <c r="N1191">
        <v>86</v>
      </c>
      <c r="O1191" t="b">
        <v>1</v>
      </c>
      <c r="P1191" t="s">
        <v>2434</v>
      </c>
      <c r="Q1191" s="7">
        <f t="shared" si="110"/>
        <v>107.77777777777777</v>
      </c>
      <c r="R1191" s="9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2445</v>
      </c>
      <c r="C1192" s="3" t="s">
        <v>2446</v>
      </c>
      <c r="D1192">
        <v>500</v>
      </c>
      <c r="E1192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s="15">
        <f t="shared" si="108"/>
        <v>41882.665798611109</v>
      </c>
      <c r="L1192" s="15">
        <f t="shared" si="109"/>
        <v>41852.665798611109</v>
      </c>
      <c r="M1192" t="b">
        <v>0</v>
      </c>
      <c r="N1192">
        <v>13</v>
      </c>
      <c r="O1192" t="b">
        <v>1</v>
      </c>
      <c r="P1192" t="s">
        <v>2434</v>
      </c>
      <c r="Q1192" s="7">
        <f t="shared" si="110"/>
        <v>135</v>
      </c>
      <c r="R1192" s="9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2447</v>
      </c>
      <c r="C1193" s="3" t="s">
        <v>2448</v>
      </c>
      <c r="D1193">
        <v>2700</v>
      </c>
      <c r="E1193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s="15">
        <f t="shared" si="108"/>
        <v>42449.562037037038</v>
      </c>
      <c r="L1193" s="15">
        <f t="shared" si="109"/>
        <v>42419.603703703702</v>
      </c>
      <c r="M1193" t="b">
        <v>0</v>
      </c>
      <c r="N1193">
        <v>33</v>
      </c>
      <c r="O1193" t="b">
        <v>1</v>
      </c>
      <c r="P1193" t="s">
        <v>2434</v>
      </c>
      <c r="Q1193" s="7">
        <f t="shared" si="110"/>
        <v>109.07407407407408</v>
      </c>
      <c r="R1193" s="9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2449</v>
      </c>
      <c r="C1194" s="3" t="s">
        <v>2450</v>
      </c>
      <c r="D1194">
        <v>100</v>
      </c>
      <c r="E1194">
        <v>290</v>
      </c>
      <c r="F1194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s="15">
        <f t="shared" si="108"/>
        <v>42777.506689814814</v>
      </c>
      <c r="L1194" s="15">
        <f t="shared" si="109"/>
        <v>42747.506689814814</v>
      </c>
      <c r="M1194" t="b">
        <v>0</v>
      </c>
      <c r="N1194">
        <v>15</v>
      </c>
      <c r="O1194" t="b">
        <v>1</v>
      </c>
      <c r="P1194" t="s">
        <v>2434</v>
      </c>
      <c r="Q1194" s="7">
        <f t="shared" si="110"/>
        <v>290</v>
      </c>
      <c r="R1194" s="9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2451</v>
      </c>
      <c r="C1195" s="3" t="s">
        <v>2452</v>
      </c>
      <c r="D1195">
        <v>21000</v>
      </c>
      <c r="E1195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s="15">
        <f t="shared" si="108"/>
        <v>42469.734409722223</v>
      </c>
      <c r="L1195" s="15">
        <f t="shared" si="109"/>
        <v>42409.776076388887</v>
      </c>
      <c r="M1195" t="b">
        <v>0</v>
      </c>
      <c r="N1195">
        <v>273</v>
      </c>
      <c r="O1195" t="b">
        <v>1</v>
      </c>
      <c r="P1195" t="s">
        <v>2434</v>
      </c>
      <c r="Q1195" s="7">
        <f t="shared" si="110"/>
        <v>103.95714285714286</v>
      </c>
      <c r="R1195" s="9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2453</v>
      </c>
      <c r="C1196" s="3" t="s">
        <v>2454</v>
      </c>
      <c r="D1196">
        <v>12500</v>
      </c>
      <c r="E1196">
        <v>40280</v>
      </c>
      <c r="F1196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s="15">
        <f t="shared" si="108"/>
        <v>42102.488182870366</v>
      </c>
      <c r="L1196" s="15">
        <f t="shared" si="109"/>
        <v>42072.488182870366</v>
      </c>
      <c r="M1196" t="b">
        <v>0</v>
      </c>
      <c r="N1196">
        <v>714</v>
      </c>
      <c r="O1196" t="b">
        <v>1</v>
      </c>
      <c r="P1196" t="s">
        <v>2434</v>
      </c>
      <c r="Q1196" s="7">
        <f t="shared" si="110"/>
        <v>322.24</v>
      </c>
      <c r="R1196" s="9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2456</v>
      </c>
      <c r="C1197" s="3" t="s">
        <v>2457</v>
      </c>
      <c r="D1197">
        <v>10000</v>
      </c>
      <c r="E1197">
        <v>13500</v>
      </c>
      <c r="F1197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s="15">
        <f t="shared" si="108"/>
        <v>42358.375</v>
      </c>
      <c r="L1197" s="15">
        <f t="shared" si="109"/>
        <v>42298.34783564815</v>
      </c>
      <c r="M1197" t="b">
        <v>0</v>
      </c>
      <c r="N1197">
        <v>170</v>
      </c>
      <c r="O1197" t="b">
        <v>1</v>
      </c>
      <c r="P1197" t="s">
        <v>2434</v>
      </c>
      <c r="Q1197" s="7">
        <f t="shared" si="110"/>
        <v>135</v>
      </c>
      <c r="R1197" s="9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2458</v>
      </c>
      <c r="C1198" s="3" t="s">
        <v>2459</v>
      </c>
      <c r="D1198">
        <v>14500</v>
      </c>
      <c r="E1198">
        <v>39137</v>
      </c>
      <c r="F119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s="15">
        <f t="shared" si="108"/>
        <v>42356.818738425922</v>
      </c>
      <c r="L1198" s="15">
        <f t="shared" si="109"/>
        <v>42326.818738425922</v>
      </c>
      <c r="M1198" t="b">
        <v>0</v>
      </c>
      <c r="N1198">
        <v>512</v>
      </c>
      <c r="O1198" t="b">
        <v>1</v>
      </c>
      <c r="P1198" t="s">
        <v>2434</v>
      </c>
      <c r="Q1198" s="7">
        <f t="shared" si="110"/>
        <v>269.91034482758624</v>
      </c>
      <c r="R1198" s="9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2460</v>
      </c>
      <c r="C1199" s="3" t="s">
        <v>2461</v>
      </c>
      <c r="D1199">
        <v>15000</v>
      </c>
      <c r="E1199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s="15">
        <f t="shared" si="108"/>
        <v>42534.249305555553</v>
      </c>
      <c r="L1199" s="15">
        <f t="shared" si="109"/>
        <v>42503.66474537037</v>
      </c>
      <c r="M1199" t="b">
        <v>0</v>
      </c>
      <c r="N1199">
        <v>314</v>
      </c>
      <c r="O1199" t="b">
        <v>1</v>
      </c>
      <c r="P1199" t="s">
        <v>2434</v>
      </c>
      <c r="Q1199" s="7">
        <f t="shared" si="110"/>
        <v>253.29333333333332</v>
      </c>
      <c r="R1199" s="9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2462</v>
      </c>
      <c r="C1200" s="3" t="s">
        <v>2463</v>
      </c>
      <c r="D1200">
        <v>3500</v>
      </c>
      <c r="E1200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s="15">
        <f t="shared" si="108"/>
        <v>42369.125</v>
      </c>
      <c r="L1200" s="15">
        <f t="shared" si="109"/>
        <v>42333.619050925925</v>
      </c>
      <c r="M1200" t="b">
        <v>0</v>
      </c>
      <c r="N1200">
        <v>167</v>
      </c>
      <c r="O1200" t="b">
        <v>1</v>
      </c>
      <c r="P1200" t="s">
        <v>2434</v>
      </c>
      <c r="Q1200" s="7">
        <f t="shared" si="110"/>
        <v>260.59999999999997</v>
      </c>
      <c r="R1200" s="9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2464</v>
      </c>
      <c r="C1201" s="3" t="s">
        <v>2465</v>
      </c>
      <c r="D1201">
        <v>2658</v>
      </c>
      <c r="E1201">
        <v>2693</v>
      </c>
      <c r="F1201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s="15">
        <f t="shared" si="108"/>
        <v>42193.770833333328</v>
      </c>
      <c r="L1201" s="15">
        <f t="shared" si="109"/>
        <v>42161.770833333328</v>
      </c>
      <c r="M1201" t="b">
        <v>0</v>
      </c>
      <c r="N1201">
        <v>9</v>
      </c>
      <c r="O1201" t="b">
        <v>1</v>
      </c>
      <c r="P1201" t="s">
        <v>2434</v>
      </c>
      <c r="Q1201" s="7">
        <f t="shared" si="110"/>
        <v>101.31677953348381</v>
      </c>
      <c r="R1201" s="9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2466</v>
      </c>
      <c r="C1202" s="3" t="s">
        <v>2467</v>
      </c>
      <c r="D1202">
        <v>4800</v>
      </c>
      <c r="E1202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s="15">
        <f t="shared" si="108"/>
        <v>42110.477500000001</v>
      </c>
      <c r="L1202" s="15">
        <f t="shared" si="109"/>
        <v>42089.477500000001</v>
      </c>
      <c r="M1202" t="b">
        <v>0</v>
      </c>
      <c r="N1202">
        <v>103</v>
      </c>
      <c r="O1202" t="b">
        <v>1</v>
      </c>
      <c r="P1202" t="s">
        <v>2434</v>
      </c>
      <c r="Q1202" s="7">
        <f t="shared" si="110"/>
        <v>125.60416666666667</v>
      </c>
      <c r="R1202" s="9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2468</v>
      </c>
      <c r="C1203" s="3" t="s">
        <v>2469</v>
      </c>
      <c r="D1203">
        <v>6000</v>
      </c>
      <c r="E1203">
        <v>6146.27</v>
      </c>
      <c r="F1203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s="15">
        <f t="shared" si="108"/>
        <v>42566.60701388889</v>
      </c>
      <c r="L1203" s="15">
        <f t="shared" si="109"/>
        <v>42536.60701388889</v>
      </c>
      <c r="M1203" t="b">
        <v>0</v>
      </c>
      <c r="N1203">
        <v>111</v>
      </c>
      <c r="O1203" t="b">
        <v>1</v>
      </c>
      <c r="P1203" t="s">
        <v>2434</v>
      </c>
      <c r="Q1203" s="7">
        <f t="shared" si="110"/>
        <v>102.43783333333334</v>
      </c>
      <c r="R1203" s="9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2470</v>
      </c>
      <c r="C1204" s="3" t="s">
        <v>2471</v>
      </c>
      <c r="D1204">
        <v>25000</v>
      </c>
      <c r="E1204">
        <v>49811</v>
      </c>
      <c r="F1204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s="15">
        <f t="shared" si="108"/>
        <v>42182.288819444446</v>
      </c>
      <c r="L1204" s="15">
        <f t="shared" si="109"/>
        <v>42152.288819444446</v>
      </c>
      <c r="M1204" t="b">
        <v>0</v>
      </c>
      <c r="N1204">
        <v>271</v>
      </c>
      <c r="O1204" t="b">
        <v>1</v>
      </c>
      <c r="P1204" t="s">
        <v>2434</v>
      </c>
      <c r="Q1204" s="7">
        <f t="shared" si="110"/>
        <v>199.244</v>
      </c>
      <c r="R1204" s="9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2472</v>
      </c>
      <c r="C1205" s="3" t="s">
        <v>2473</v>
      </c>
      <c r="D1205">
        <v>16300</v>
      </c>
      <c r="E1205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s="15">
        <f t="shared" si="108"/>
        <v>42155.614895833336</v>
      </c>
      <c r="L1205" s="15">
        <f t="shared" si="109"/>
        <v>42125.614895833336</v>
      </c>
      <c r="M1205" t="b">
        <v>0</v>
      </c>
      <c r="N1205">
        <v>101</v>
      </c>
      <c r="O1205" t="b">
        <v>1</v>
      </c>
      <c r="P1205" t="s">
        <v>2434</v>
      </c>
      <c r="Q1205" s="7">
        <f t="shared" si="110"/>
        <v>102.45398773006136</v>
      </c>
      <c r="R1205" s="9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2474</v>
      </c>
      <c r="C1206" s="3" t="s">
        <v>2475</v>
      </c>
      <c r="D1206">
        <v>13000</v>
      </c>
      <c r="E1206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s="15">
        <f t="shared" si="108"/>
        <v>42342.208333333328</v>
      </c>
      <c r="L1206" s="15">
        <f t="shared" si="109"/>
        <v>42297.748067129629</v>
      </c>
      <c r="M1206" t="b">
        <v>0</v>
      </c>
      <c r="N1206">
        <v>57</v>
      </c>
      <c r="O1206" t="b">
        <v>1</v>
      </c>
      <c r="P1206" t="s">
        <v>2434</v>
      </c>
      <c r="Q1206" s="7">
        <f t="shared" si="110"/>
        <v>102.94615384615385</v>
      </c>
      <c r="R1206" s="9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2476</v>
      </c>
      <c r="C1207" s="3" t="s">
        <v>2477</v>
      </c>
      <c r="D1207">
        <v>13000</v>
      </c>
      <c r="E1207">
        <v>13112</v>
      </c>
      <c r="F1207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s="15">
        <f t="shared" si="108"/>
        <v>42168.506377314814</v>
      </c>
      <c r="L1207" s="15">
        <f t="shared" si="109"/>
        <v>42138.506377314814</v>
      </c>
      <c r="M1207" t="b">
        <v>0</v>
      </c>
      <c r="N1207">
        <v>62</v>
      </c>
      <c r="O1207" t="b">
        <v>1</v>
      </c>
      <c r="P1207" t="s">
        <v>2434</v>
      </c>
      <c r="Q1207" s="7">
        <f t="shared" si="110"/>
        <v>100.86153846153847</v>
      </c>
      <c r="R1207" s="9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2478</v>
      </c>
      <c r="C1208" s="3" t="s">
        <v>2479</v>
      </c>
      <c r="D1208">
        <v>900</v>
      </c>
      <c r="E1208">
        <v>1035</v>
      </c>
      <c r="F120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s="15">
        <f t="shared" si="108"/>
        <v>42805.561805555553</v>
      </c>
      <c r="L1208" s="15">
        <f t="shared" si="109"/>
        <v>42772.776076388887</v>
      </c>
      <c r="M1208" t="b">
        <v>0</v>
      </c>
      <c r="N1208">
        <v>32</v>
      </c>
      <c r="O1208" t="b">
        <v>1</v>
      </c>
      <c r="P1208" t="s">
        <v>2434</v>
      </c>
      <c r="Q1208" s="7">
        <f t="shared" si="110"/>
        <v>114.99999999999999</v>
      </c>
      <c r="R1208" s="9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2480</v>
      </c>
      <c r="C1209" s="3" t="s">
        <v>2481</v>
      </c>
      <c r="D1209">
        <v>16700</v>
      </c>
      <c r="E1209">
        <v>17396</v>
      </c>
      <c r="F1209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s="15">
        <f t="shared" si="108"/>
        <v>42460.416666666672</v>
      </c>
      <c r="L1209" s="15">
        <f t="shared" si="109"/>
        <v>42430.430243055554</v>
      </c>
      <c r="M1209" t="b">
        <v>0</v>
      </c>
      <c r="N1209">
        <v>141</v>
      </c>
      <c r="O1209" t="b">
        <v>1</v>
      </c>
      <c r="P1209" t="s">
        <v>2434</v>
      </c>
      <c r="Q1209" s="7">
        <f t="shared" si="110"/>
        <v>104.16766467065868</v>
      </c>
      <c r="R1209" s="9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2482</v>
      </c>
      <c r="C1210" s="3" t="s">
        <v>2483</v>
      </c>
      <c r="D1210">
        <v>10000</v>
      </c>
      <c r="E1210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s="15">
        <f t="shared" si="108"/>
        <v>42453.667407407411</v>
      </c>
      <c r="L1210" s="15">
        <f t="shared" si="109"/>
        <v>42423.709074074075</v>
      </c>
      <c r="M1210" t="b">
        <v>0</v>
      </c>
      <c r="N1210">
        <v>75</v>
      </c>
      <c r="O1210" t="b">
        <v>1</v>
      </c>
      <c r="P1210" t="s">
        <v>2434</v>
      </c>
      <c r="Q1210" s="7">
        <f t="shared" si="110"/>
        <v>155.29999999999998</v>
      </c>
      <c r="R1210" s="9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2484</v>
      </c>
      <c r="C1211" s="3" t="s">
        <v>2485</v>
      </c>
      <c r="D1211">
        <v>6000</v>
      </c>
      <c r="E1211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s="15">
        <f t="shared" si="108"/>
        <v>42791.846122685187</v>
      </c>
      <c r="L1211" s="15">
        <f t="shared" si="109"/>
        <v>42761.846122685187</v>
      </c>
      <c r="M1211" t="b">
        <v>0</v>
      </c>
      <c r="N1211">
        <v>46</v>
      </c>
      <c r="O1211" t="b">
        <v>1</v>
      </c>
      <c r="P1211" t="s">
        <v>2434</v>
      </c>
      <c r="Q1211" s="7">
        <f t="shared" si="110"/>
        <v>106</v>
      </c>
      <c r="R1211" s="9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2486</v>
      </c>
      <c r="C1212" s="3" t="s">
        <v>2487</v>
      </c>
      <c r="D1212">
        <v>20000</v>
      </c>
      <c r="E1212">
        <v>50863</v>
      </c>
      <c r="F1212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s="15">
        <f t="shared" si="108"/>
        <v>42155.875</v>
      </c>
      <c r="L1212" s="15">
        <f t="shared" si="109"/>
        <v>42132.941805555558</v>
      </c>
      <c r="M1212" t="b">
        <v>0</v>
      </c>
      <c r="N1212">
        <v>103</v>
      </c>
      <c r="O1212" t="b">
        <v>1</v>
      </c>
      <c r="P1212" t="s">
        <v>2434</v>
      </c>
      <c r="Q1212" s="7">
        <f t="shared" si="110"/>
        <v>254.31499999999997</v>
      </c>
      <c r="R1212" s="9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2488</v>
      </c>
      <c r="C1213" s="3" t="s">
        <v>2489</v>
      </c>
      <c r="D1213">
        <v>1000</v>
      </c>
      <c r="E1213">
        <v>1011</v>
      </c>
      <c r="F1213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s="15">
        <f t="shared" si="108"/>
        <v>42530.866446759261</v>
      </c>
      <c r="L1213" s="15">
        <f t="shared" si="109"/>
        <v>42515.866446759261</v>
      </c>
      <c r="M1213" t="b">
        <v>0</v>
      </c>
      <c r="N1213">
        <v>6</v>
      </c>
      <c r="O1213" t="b">
        <v>1</v>
      </c>
      <c r="P1213" t="s">
        <v>2434</v>
      </c>
      <c r="Q1213" s="7">
        <f t="shared" si="110"/>
        <v>101.1</v>
      </c>
      <c r="R1213" s="9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2490</v>
      </c>
      <c r="C1214" s="3" t="s">
        <v>2491</v>
      </c>
      <c r="D1214">
        <v>2500</v>
      </c>
      <c r="E1214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s="15">
        <f t="shared" si="108"/>
        <v>42335.041666666672</v>
      </c>
      <c r="L1214" s="15">
        <f t="shared" si="109"/>
        <v>42318.950173611112</v>
      </c>
      <c r="M1214" t="b">
        <v>0</v>
      </c>
      <c r="N1214">
        <v>83</v>
      </c>
      <c r="O1214" t="b">
        <v>1</v>
      </c>
      <c r="P1214" t="s">
        <v>2434</v>
      </c>
      <c r="Q1214" s="7">
        <f t="shared" si="110"/>
        <v>129.04</v>
      </c>
      <c r="R1214" s="9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2492</v>
      </c>
      <c r="C1215" s="3" t="s">
        <v>2493</v>
      </c>
      <c r="D1215">
        <v>6500</v>
      </c>
      <c r="E1215">
        <v>6645</v>
      </c>
      <c r="F1215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s="15">
        <f t="shared" si="108"/>
        <v>42766.755787037036</v>
      </c>
      <c r="L1215" s="15">
        <f t="shared" si="109"/>
        <v>42731.755787037036</v>
      </c>
      <c r="M1215" t="b">
        <v>0</v>
      </c>
      <c r="N1215">
        <v>108</v>
      </c>
      <c r="O1215" t="b">
        <v>1</v>
      </c>
      <c r="P1215" t="s">
        <v>2434</v>
      </c>
      <c r="Q1215" s="7">
        <f t="shared" si="110"/>
        <v>102.23076923076924</v>
      </c>
      <c r="R1215" s="9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2494</v>
      </c>
      <c r="C1216" s="3" t="s">
        <v>2495</v>
      </c>
      <c r="D1216">
        <v>2000</v>
      </c>
      <c r="E1216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s="15">
        <f t="shared" si="108"/>
        <v>42164.840335648143</v>
      </c>
      <c r="L1216" s="15">
        <f t="shared" si="109"/>
        <v>42104.840335648143</v>
      </c>
      <c r="M1216" t="b">
        <v>0</v>
      </c>
      <c r="N1216">
        <v>25</v>
      </c>
      <c r="O1216" t="b">
        <v>1</v>
      </c>
      <c r="P1216" t="s">
        <v>2434</v>
      </c>
      <c r="Q1216" s="7">
        <f t="shared" si="110"/>
        <v>131.80000000000001</v>
      </c>
      <c r="R1216" s="9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2496</v>
      </c>
      <c r="C1217" s="3" t="s">
        <v>2497</v>
      </c>
      <c r="D1217">
        <v>5000</v>
      </c>
      <c r="E1217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s="15">
        <f t="shared" si="108"/>
        <v>41789.923101851848</v>
      </c>
      <c r="L1217" s="15">
        <f t="shared" si="109"/>
        <v>41759.923101851848</v>
      </c>
      <c r="M1217" t="b">
        <v>0</v>
      </c>
      <c r="N1217">
        <v>549</v>
      </c>
      <c r="O1217" t="b">
        <v>1</v>
      </c>
      <c r="P1217" t="s">
        <v>2434</v>
      </c>
      <c r="Q1217" s="7">
        <f t="shared" si="110"/>
        <v>786.0802000000001</v>
      </c>
      <c r="R1217" s="9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2498</v>
      </c>
      <c r="C1218" s="3" t="s">
        <v>2499</v>
      </c>
      <c r="D1218">
        <v>14000</v>
      </c>
      <c r="E1218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s="15">
        <f t="shared" si="108"/>
        <v>42279.960416666669</v>
      </c>
      <c r="L1218" s="15">
        <f t="shared" si="109"/>
        <v>42247.616400462968</v>
      </c>
      <c r="M1218" t="b">
        <v>0</v>
      </c>
      <c r="N1218">
        <v>222</v>
      </c>
      <c r="O1218" t="b">
        <v>1</v>
      </c>
      <c r="P1218" t="s">
        <v>2434</v>
      </c>
      <c r="Q1218" s="7">
        <f t="shared" si="110"/>
        <v>145.70000000000002</v>
      </c>
      <c r="R1218" s="9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2500</v>
      </c>
      <c r="C1219" s="3" t="s">
        <v>2501</v>
      </c>
      <c r="D1219">
        <v>26500</v>
      </c>
      <c r="E1219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s="15">
        <f t="shared" ref="K1219:K1282" si="114">(I1219/86400)+DATE(1970,1,1)</f>
        <v>42565.809490740736</v>
      </c>
      <c r="L1219" s="15">
        <f t="shared" ref="L1219:L1282" si="115">(J1219/86400)+DATE(1970,1,1)</f>
        <v>42535.809490740736</v>
      </c>
      <c r="M1219" t="b">
        <v>0</v>
      </c>
      <c r="N1219">
        <v>183</v>
      </c>
      <c r="O1219" t="b">
        <v>1</v>
      </c>
      <c r="P1219" t="s">
        <v>2434</v>
      </c>
      <c r="Q1219" s="7">
        <f t="shared" ref="Q1219:Q1282" si="116">(E1219/D1219)*100</f>
        <v>102.60000000000001</v>
      </c>
      <c r="R1219" s="9">
        <f t="shared" ref="R1219:R1282" si="117">E1219/N1219</f>
        <v>148.57377049180329</v>
      </c>
      <c r="S1219" t="str">
        <f t="shared" ref="S1219:S1282" si="118">LEFT(P1219,FIND("/",P1219)-1)</f>
        <v>photography</v>
      </c>
      <c r="T1219" t="str">
        <f t="shared" ref="T1219:T1282" si="119">REPLACE(P1219,1,FIND("/",P1219),"")</f>
        <v>photobooks</v>
      </c>
    </row>
    <row r="1220" spans="1:20" ht="48" x14ac:dyDescent="0.2">
      <c r="A1220">
        <v>1218</v>
      </c>
      <c r="B1220" s="3" t="s">
        <v>2502</v>
      </c>
      <c r="C1220" s="3" t="s">
        <v>2503</v>
      </c>
      <c r="D1220">
        <v>9000</v>
      </c>
      <c r="E1220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s="15">
        <f t="shared" si="114"/>
        <v>42309.125</v>
      </c>
      <c r="L1220" s="15">
        <f t="shared" si="115"/>
        <v>42278.662037037036</v>
      </c>
      <c r="M1220" t="b">
        <v>0</v>
      </c>
      <c r="N1220">
        <v>89</v>
      </c>
      <c r="O1220" t="b">
        <v>1</v>
      </c>
      <c r="P1220" t="s">
        <v>2434</v>
      </c>
      <c r="Q1220" s="7">
        <f t="shared" si="116"/>
        <v>172.27777777777777</v>
      </c>
      <c r="R1220" s="9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2504</v>
      </c>
      <c r="C1221" s="3" t="s">
        <v>2505</v>
      </c>
      <c r="D1221">
        <v>16350</v>
      </c>
      <c r="E1221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s="15">
        <f t="shared" si="114"/>
        <v>42663.461956018524</v>
      </c>
      <c r="L1221" s="15">
        <f t="shared" si="115"/>
        <v>42633.461956018524</v>
      </c>
      <c r="M1221" t="b">
        <v>0</v>
      </c>
      <c r="N1221">
        <v>253</v>
      </c>
      <c r="O1221" t="b">
        <v>1</v>
      </c>
      <c r="P1221" t="s">
        <v>2434</v>
      </c>
      <c r="Q1221" s="7">
        <f t="shared" si="116"/>
        <v>159.16819571865443</v>
      </c>
      <c r="R1221" s="9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2506</v>
      </c>
      <c r="C1222" s="3" t="s">
        <v>2507</v>
      </c>
      <c r="D1222">
        <v>15000</v>
      </c>
      <c r="E1222">
        <v>15565</v>
      </c>
      <c r="F1222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s="15">
        <f t="shared" si="114"/>
        <v>42241.628611111111</v>
      </c>
      <c r="L1222" s="15">
        <f t="shared" si="115"/>
        <v>42211.628611111111</v>
      </c>
      <c r="M1222" t="b">
        <v>0</v>
      </c>
      <c r="N1222">
        <v>140</v>
      </c>
      <c r="O1222" t="b">
        <v>1</v>
      </c>
      <c r="P1222" t="s">
        <v>2434</v>
      </c>
      <c r="Q1222" s="7">
        <f t="shared" si="116"/>
        <v>103.76666666666668</v>
      </c>
      <c r="R1222" s="9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2508</v>
      </c>
      <c r="C1223" s="3" t="s">
        <v>2509</v>
      </c>
      <c r="D1223">
        <v>2200</v>
      </c>
      <c r="E1223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s="15">
        <f t="shared" si="114"/>
        <v>42708</v>
      </c>
      <c r="L1223" s="15">
        <f t="shared" si="115"/>
        <v>42680.47555555556</v>
      </c>
      <c r="M1223" t="b">
        <v>0</v>
      </c>
      <c r="N1223">
        <v>103</v>
      </c>
      <c r="O1223" t="b">
        <v>1</v>
      </c>
      <c r="P1223" t="s">
        <v>2434</v>
      </c>
      <c r="Q1223" s="7">
        <f t="shared" si="116"/>
        <v>111.40954545454547</v>
      </c>
      <c r="R1223" s="9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2510</v>
      </c>
      <c r="C1224" s="3" t="s">
        <v>2511</v>
      </c>
      <c r="D1224">
        <v>4000</v>
      </c>
      <c r="E1224">
        <v>11215</v>
      </c>
      <c r="F1224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s="15">
        <f t="shared" si="114"/>
        <v>42461.166666666672</v>
      </c>
      <c r="L1224" s="15">
        <f t="shared" si="115"/>
        <v>42430.720451388886</v>
      </c>
      <c r="M1224" t="b">
        <v>0</v>
      </c>
      <c r="N1224">
        <v>138</v>
      </c>
      <c r="O1224" t="b">
        <v>1</v>
      </c>
      <c r="P1224" t="s">
        <v>2434</v>
      </c>
      <c r="Q1224" s="7">
        <f t="shared" si="116"/>
        <v>280.375</v>
      </c>
      <c r="R1224" s="9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2512</v>
      </c>
      <c r="C1225" s="3" t="s">
        <v>2513</v>
      </c>
      <c r="D1225">
        <v>19800</v>
      </c>
      <c r="E1225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s="15">
        <f t="shared" si="114"/>
        <v>42684.218854166669</v>
      </c>
      <c r="L1225" s="15">
        <f t="shared" si="115"/>
        <v>42654.177187499998</v>
      </c>
      <c r="M1225" t="b">
        <v>0</v>
      </c>
      <c r="N1225">
        <v>191</v>
      </c>
      <c r="O1225" t="b">
        <v>1</v>
      </c>
      <c r="P1225" t="s">
        <v>2434</v>
      </c>
      <c r="Q1225" s="7">
        <f t="shared" si="116"/>
        <v>112.10606060606061</v>
      </c>
      <c r="R1225" s="9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2514</v>
      </c>
      <c r="C1226" s="3" t="s">
        <v>2515</v>
      </c>
      <c r="D1226">
        <v>15000</v>
      </c>
      <c r="E1226">
        <v>1060</v>
      </c>
      <c r="F1226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s="15">
        <f t="shared" si="114"/>
        <v>41796.549791666665</v>
      </c>
      <c r="L1226" s="15">
        <f t="shared" si="115"/>
        <v>41736.549791666665</v>
      </c>
      <c r="M1226" t="b">
        <v>0</v>
      </c>
      <c r="N1226">
        <v>18</v>
      </c>
      <c r="O1226" t="b">
        <v>0</v>
      </c>
      <c r="P1226" t="s">
        <v>2516</v>
      </c>
      <c r="Q1226" s="7">
        <f t="shared" si="116"/>
        <v>7.0666666666666673</v>
      </c>
      <c r="R1226" s="9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2517</v>
      </c>
      <c r="C1227" s="3" t="s">
        <v>2518</v>
      </c>
      <c r="D1227">
        <v>3000</v>
      </c>
      <c r="E1227">
        <v>132</v>
      </c>
      <c r="F1227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s="15">
        <f t="shared" si="114"/>
        <v>41569.905995370369</v>
      </c>
      <c r="L1227" s="15">
        <f t="shared" si="115"/>
        <v>41509.905995370369</v>
      </c>
      <c r="M1227" t="b">
        <v>0</v>
      </c>
      <c r="N1227">
        <v>3</v>
      </c>
      <c r="O1227" t="b">
        <v>0</v>
      </c>
      <c r="P1227" t="s">
        <v>2516</v>
      </c>
      <c r="Q1227" s="7">
        <f t="shared" si="116"/>
        <v>4.3999999999999995</v>
      </c>
      <c r="R1227" s="9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2519</v>
      </c>
      <c r="C1228" s="3" t="s">
        <v>2520</v>
      </c>
      <c r="D1228">
        <v>50000</v>
      </c>
      <c r="E1228">
        <v>1937</v>
      </c>
      <c r="F122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s="15">
        <f t="shared" si="114"/>
        <v>41750.041666666664</v>
      </c>
      <c r="L1228" s="15">
        <f t="shared" si="115"/>
        <v>41715.874780092592</v>
      </c>
      <c r="M1228" t="b">
        <v>0</v>
      </c>
      <c r="N1228">
        <v>40</v>
      </c>
      <c r="O1228" t="b">
        <v>0</v>
      </c>
      <c r="P1228" t="s">
        <v>2516</v>
      </c>
      <c r="Q1228" s="7">
        <f t="shared" si="116"/>
        <v>3.8739999999999997</v>
      </c>
      <c r="R1228" s="9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2521</v>
      </c>
      <c r="C1229" s="3" t="s">
        <v>2522</v>
      </c>
      <c r="D1229">
        <v>2000</v>
      </c>
      <c r="E1229">
        <v>0</v>
      </c>
      <c r="F1229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s="15">
        <f t="shared" si="114"/>
        <v>41858.291666666664</v>
      </c>
      <c r="L1229" s="15">
        <f t="shared" si="115"/>
        <v>41827.919166666667</v>
      </c>
      <c r="M1229" t="b">
        <v>0</v>
      </c>
      <c r="N1229">
        <v>0</v>
      </c>
      <c r="O1229" t="b">
        <v>0</v>
      </c>
      <c r="P1229" t="s">
        <v>2516</v>
      </c>
      <c r="Q1229" s="7">
        <f t="shared" si="116"/>
        <v>0</v>
      </c>
      <c r="R1229" s="9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2523</v>
      </c>
      <c r="C1230" s="3" t="s">
        <v>2524</v>
      </c>
      <c r="D1230">
        <v>5000</v>
      </c>
      <c r="E1230">
        <v>1465</v>
      </c>
      <c r="F1230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s="15">
        <f t="shared" si="114"/>
        <v>40814.729259259257</v>
      </c>
      <c r="L1230" s="15">
        <f t="shared" si="115"/>
        <v>40754.729259259257</v>
      </c>
      <c r="M1230" t="b">
        <v>0</v>
      </c>
      <c r="N1230">
        <v>24</v>
      </c>
      <c r="O1230" t="b">
        <v>0</v>
      </c>
      <c r="P1230" t="s">
        <v>2516</v>
      </c>
      <c r="Q1230" s="7">
        <f t="shared" si="116"/>
        <v>29.299999999999997</v>
      </c>
      <c r="R1230" s="9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2525</v>
      </c>
      <c r="C1231" s="3" t="s">
        <v>2526</v>
      </c>
      <c r="D1231">
        <v>2750</v>
      </c>
      <c r="E1231">
        <v>25</v>
      </c>
      <c r="F1231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s="15">
        <f t="shared" si="114"/>
        <v>41015.666666666664</v>
      </c>
      <c r="L1231" s="15">
        <f t="shared" si="115"/>
        <v>40985.459803240738</v>
      </c>
      <c r="M1231" t="b">
        <v>0</v>
      </c>
      <c r="N1231">
        <v>1</v>
      </c>
      <c r="O1231" t="b">
        <v>0</v>
      </c>
      <c r="P1231" t="s">
        <v>2516</v>
      </c>
      <c r="Q1231" s="7">
        <f t="shared" si="116"/>
        <v>0.90909090909090906</v>
      </c>
      <c r="R1231" s="9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2527</v>
      </c>
      <c r="C1232" s="3" t="s">
        <v>2528</v>
      </c>
      <c r="D1232">
        <v>500000</v>
      </c>
      <c r="E1232">
        <v>0</v>
      </c>
      <c r="F1232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s="15">
        <f t="shared" si="114"/>
        <v>40598.972569444442</v>
      </c>
      <c r="L1232" s="15">
        <f t="shared" si="115"/>
        <v>40568.972569444442</v>
      </c>
      <c r="M1232" t="b">
        <v>0</v>
      </c>
      <c r="N1232">
        <v>0</v>
      </c>
      <c r="O1232" t="b">
        <v>0</v>
      </c>
      <c r="P1232" t="s">
        <v>2516</v>
      </c>
      <c r="Q1232" s="7">
        <f t="shared" si="116"/>
        <v>0</v>
      </c>
      <c r="R1232" s="9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2529</v>
      </c>
      <c r="C1233" s="3" t="s">
        <v>2530</v>
      </c>
      <c r="D1233">
        <v>5000</v>
      </c>
      <c r="E1233">
        <v>0</v>
      </c>
      <c r="F1233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s="15">
        <f t="shared" si="114"/>
        <v>42244.041666666672</v>
      </c>
      <c r="L1233" s="15">
        <f t="shared" si="115"/>
        <v>42193.941759259258</v>
      </c>
      <c r="M1233" t="b">
        <v>0</v>
      </c>
      <c r="N1233">
        <v>0</v>
      </c>
      <c r="O1233" t="b">
        <v>0</v>
      </c>
      <c r="P1233" t="s">
        <v>2516</v>
      </c>
      <c r="Q1233" s="7">
        <f t="shared" si="116"/>
        <v>0</v>
      </c>
      <c r="R1233" s="9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2531</v>
      </c>
      <c r="C1234" s="3" t="s">
        <v>2532</v>
      </c>
      <c r="D1234">
        <v>5000</v>
      </c>
      <c r="E1234">
        <v>40</v>
      </c>
      <c r="F1234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s="15">
        <f t="shared" si="114"/>
        <v>41553.848032407404</v>
      </c>
      <c r="L1234" s="15">
        <f t="shared" si="115"/>
        <v>41506.848032407404</v>
      </c>
      <c r="M1234" t="b">
        <v>0</v>
      </c>
      <c r="N1234">
        <v>1</v>
      </c>
      <c r="O1234" t="b">
        <v>0</v>
      </c>
      <c r="P1234" t="s">
        <v>2516</v>
      </c>
      <c r="Q1234" s="7">
        <f t="shared" si="116"/>
        <v>0.8</v>
      </c>
      <c r="R1234" s="9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2533</v>
      </c>
      <c r="C1235" s="3" t="s">
        <v>2534</v>
      </c>
      <c r="D1235">
        <v>1000</v>
      </c>
      <c r="E1235">
        <v>116</v>
      </c>
      <c r="F1235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s="15">
        <f t="shared" si="114"/>
        <v>40960.948773148149</v>
      </c>
      <c r="L1235" s="15">
        <f t="shared" si="115"/>
        <v>40939.948773148149</v>
      </c>
      <c r="M1235" t="b">
        <v>0</v>
      </c>
      <c r="N1235">
        <v>6</v>
      </c>
      <c r="O1235" t="b">
        <v>0</v>
      </c>
      <c r="P1235" t="s">
        <v>2516</v>
      </c>
      <c r="Q1235" s="7">
        <f t="shared" si="116"/>
        <v>11.600000000000001</v>
      </c>
      <c r="R1235" s="9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2535</v>
      </c>
      <c r="C1236" s="3" t="s">
        <v>2536</v>
      </c>
      <c r="D1236">
        <v>50000</v>
      </c>
      <c r="E1236">
        <v>0</v>
      </c>
      <c r="F1236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s="15">
        <f t="shared" si="114"/>
        <v>42037.788680555561</v>
      </c>
      <c r="L1236" s="15">
        <f t="shared" si="115"/>
        <v>42007.788680555561</v>
      </c>
      <c r="M1236" t="b">
        <v>0</v>
      </c>
      <c r="N1236">
        <v>0</v>
      </c>
      <c r="O1236" t="b">
        <v>0</v>
      </c>
      <c r="P1236" t="s">
        <v>2516</v>
      </c>
      <c r="Q1236" s="7">
        <f t="shared" si="116"/>
        <v>0</v>
      </c>
      <c r="R1236" s="9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2537</v>
      </c>
      <c r="C1237" s="3" t="s">
        <v>2538</v>
      </c>
      <c r="D1237">
        <v>7534</v>
      </c>
      <c r="E1237">
        <v>210</v>
      </c>
      <c r="F1237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s="15">
        <f t="shared" si="114"/>
        <v>41623.135405092595</v>
      </c>
      <c r="L1237" s="15">
        <f t="shared" si="115"/>
        <v>41583.135405092595</v>
      </c>
      <c r="M1237" t="b">
        <v>0</v>
      </c>
      <c r="N1237">
        <v>6</v>
      </c>
      <c r="O1237" t="b">
        <v>0</v>
      </c>
      <c r="P1237" t="s">
        <v>2516</v>
      </c>
      <c r="Q1237" s="7">
        <f t="shared" si="116"/>
        <v>2.7873639500929119</v>
      </c>
      <c r="R1237" s="9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2539</v>
      </c>
      <c r="C1238" s="3" t="s">
        <v>2540</v>
      </c>
      <c r="D1238">
        <v>2500</v>
      </c>
      <c r="E1238">
        <v>0</v>
      </c>
      <c r="F123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s="15">
        <f t="shared" si="114"/>
        <v>41118.666666666664</v>
      </c>
      <c r="L1238" s="15">
        <f t="shared" si="115"/>
        <v>41110.680138888885</v>
      </c>
      <c r="M1238" t="b">
        <v>0</v>
      </c>
      <c r="N1238">
        <v>0</v>
      </c>
      <c r="O1238" t="b">
        <v>0</v>
      </c>
      <c r="P1238" t="s">
        <v>2516</v>
      </c>
      <c r="Q1238" s="7">
        <f t="shared" si="116"/>
        <v>0</v>
      </c>
      <c r="R1238" s="9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2541</v>
      </c>
      <c r="C1239" s="3" t="s">
        <v>2542</v>
      </c>
      <c r="D1239">
        <v>25000</v>
      </c>
      <c r="E1239">
        <v>0</v>
      </c>
      <c r="F1239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s="15">
        <f t="shared" si="114"/>
        <v>41145.283159722225</v>
      </c>
      <c r="L1239" s="15">
        <f t="shared" si="115"/>
        <v>41125.283159722225</v>
      </c>
      <c r="M1239" t="b">
        <v>0</v>
      </c>
      <c r="N1239">
        <v>0</v>
      </c>
      <c r="O1239" t="b">
        <v>0</v>
      </c>
      <c r="P1239" t="s">
        <v>2516</v>
      </c>
      <c r="Q1239" s="7">
        <f t="shared" si="116"/>
        <v>0</v>
      </c>
      <c r="R1239" s="9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2543</v>
      </c>
      <c r="C1240" s="3" t="s">
        <v>2544</v>
      </c>
      <c r="D1240">
        <v>1000</v>
      </c>
      <c r="E1240">
        <v>178</v>
      </c>
      <c r="F1240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s="15">
        <f t="shared" si="114"/>
        <v>40761.61037037037</v>
      </c>
      <c r="L1240" s="15">
        <f t="shared" si="115"/>
        <v>40731.61037037037</v>
      </c>
      <c r="M1240" t="b">
        <v>0</v>
      </c>
      <c r="N1240">
        <v>3</v>
      </c>
      <c r="O1240" t="b">
        <v>0</v>
      </c>
      <c r="P1240" t="s">
        <v>2516</v>
      </c>
      <c r="Q1240" s="7">
        <f t="shared" si="116"/>
        <v>17.8</v>
      </c>
      <c r="R1240" s="9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2545</v>
      </c>
      <c r="C1241" s="3" t="s">
        <v>2546</v>
      </c>
      <c r="D1241">
        <v>2500</v>
      </c>
      <c r="E1241">
        <v>0</v>
      </c>
      <c r="F1241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s="15">
        <f t="shared" si="114"/>
        <v>40913.962581018517</v>
      </c>
      <c r="L1241" s="15">
        <f t="shared" si="115"/>
        <v>40883.962581018517</v>
      </c>
      <c r="M1241" t="b">
        <v>0</v>
      </c>
      <c r="N1241">
        <v>0</v>
      </c>
      <c r="O1241" t="b">
        <v>0</v>
      </c>
      <c r="P1241" t="s">
        <v>2516</v>
      </c>
      <c r="Q1241" s="7">
        <f t="shared" si="116"/>
        <v>0</v>
      </c>
      <c r="R1241" s="9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2547</v>
      </c>
      <c r="C1242" s="3" t="s">
        <v>2548</v>
      </c>
      <c r="D1242">
        <v>8000</v>
      </c>
      <c r="E1242">
        <v>241</v>
      </c>
      <c r="F1242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s="15">
        <f t="shared" si="114"/>
        <v>41467.910416666666</v>
      </c>
      <c r="L1242" s="15">
        <f t="shared" si="115"/>
        <v>41409.040011574078</v>
      </c>
      <c r="M1242" t="b">
        <v>0</v>
      </c>
      <c r="N1242">
        <v>8</v>
      </c>
      <c r="O1242" t="b">
        <v>0</v>
      </c>
      <c r="P1242" t="s">
        <v>2516</v>
      </c>
      <c r="Q1242" s="7">
        <f t="shared" si="116"/>
        <v>3.0124999999999997</v>
      </c>
      <c r="R1242" s="9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2549</v>
      </c>
      <c r="C1243" s="3" t="s">
        <v>2550</v>
      </c>
      <c r="D1243">
        <v>5000</v>
      </c>
      <c r="E1243">
        <v>2537</v>
      </c>
      <c r="F1243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s="15">
        <f t="shared" si="114"/>
        <v>41946.249305555553</v>
      </c>
      <c r="L1243" s="15">
        <f t="shared" si="115"/>
        <v>41923.837731481479</v>
      </c>
      <c r="M1243" t="b">
        <v>0</v>
      </c>
      <c r="N1243">
        <v>34</v>
      </c>
      <c r="O1243" t="b">
        <v>0</v>
      </c>
      <c r="P1243" t="s">
        <v>2516</v>
      </c>
      <c r="Q1243" s="7">
        <f t="shared" si="116"/>
        <v>50.739999999999995</v>
      </c>
      <c r="R1243" s="9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2551</v>
      </c>
      <c r="C1244" s="3" t="s">
        <v>2552</v>
      </c>
      <c r="D1244">
        <v>911</v>
      </c>
      <c r="E1244">
        <v>5</v>
      </c>
      <c r="F1244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s="15">
        <f t="shared" si="114"/>
        <v>40797.554166666669</v>
      </c>
      <c r="L1244" s="15">
        <f t="shared" si="115"/>
        <v>40782.165532407409</v>
      </c>
      <c r="M1244" t="b">
        <v>0</v>
      </c>
      <c r="N1244">
        <v>1</v>
      </c>
      <c r="O1244" t="b">
        <v>0</v>
      </c>
      <c r="P1244" t="s">
        <v>2516</v>
      </c>
      <c r="Q1244" s="7">
        <f t="shared" si="116"/>
        <v>0.54884742041712409</v>
      </c>
      <c r="R1244" s="9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2553</v>
      </c>
      <c r="C1245" s="3" t="s">
        <v>2554</v>
      </c>
      <c r="D1245">
        <v>12000</v>
      </c>
      <c r="E1245">
        <v>1691</v>
      </c>
      <c r="F1245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s="15">
        <f t="shared" si="114"/>
        <v>40732.875</v>
      </c>
      <c r="L1245" s="15">
        <f t="shared" si="115"/>
        <v>40671.879293981481</v>
      </c>
      <c r="M1245" t="b">
        <v>0</v>
      </c>
      <c r="N1245">
        <v>38</v>
      </c>
      <c r="O1245" t="b">
        <v>0</v>
      </c>
      <c r="P1245" t="s">
        <v>2516</v>
      </c>
      <c r="Q1245" s="7">
        <f t="shared" si="116"/>
        <v>14.091666666666667</v>
      </c>
      <c r="R1245" s="9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2555</v>
      </c>
      <c r="C1246" s="3" t="s">
        <v>2556</v>
      </c>
      <c r="D1246">
        <v>2000</v>
      </c>
      <c r="E1246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s="15">
        <f t="shared" si="114"/>
        <v>41386.875</v>
      </c>
      <c r="L1246" s="15">
        <f t="shared" si="115"/>
        <v>41355.825497685189</v>
      </c>
      <c r="M1246" t="b">
        <v>1</v>
      </c>
      <c r="N1246">
        <v>45</v>
      </c>
      <c r="O1246" t="b">
        <v>1</v>
      </c>
      <c r="P1246" t="s">
        <v>1614</v>
      </c>
      <c r="Q1246" s="7">
        <f t="shared" si="116"/>
        <v>103.8</v>
      </c>
      <c r="R1246" s="9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2557</v>
      </c>
      <c r="C1247" s="3" t="s">
        <v>2558</v>
      </c>
      <c r="D1247">
        <v>2000</v>
      </c>
      <c r="E1247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s="15">
        <f t="shared" si="114"/>
        <v>41804.59993055556</v>
      </c>
      <c r="L1247" s="15">
        <f t="shared" si="115"/>
        <v>41774.59993055556</v>
      </c>
      <c r="M1247" t="b">
        <v>1</v>
      </c>
      <c r="N1247">
        <v>17</v>
      </c>
      <c r="O1247" t="b">
        <v>1</v>
      </c>
      <c r="P1247" t="s">
        <v>1614</v>
      </c>
      <c r="Q1247" s="7">
        <f t="shared" si="116"/>
        <v>120.24999999999999</v>
      </c>
      <c r="R1247" s="9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2559</v>
      </c>
      <c r="C1248" s="3" t="s">
        <v>2560</v>
      </c>
      <c r="D1248">
        <v>2000</v>
      </c>
      <c r="E1248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s="15">
        <f t="shared" si="114"/>
        <v>40883.085057870368</v>
      </c>
      <c r="L1248" s="15">
        <f t="shared" si="115"/>
        <v>40838.043391203704</v>
      </c>
      <c r="M1248" t="b">
        <v>1</v>
      </c>
      <c r="N1248">
        <v>31</v>
      </c>
      <c r="O1248" t="b">
        <v>1</v>
      </c>
      <c r="P1248" t="s">
        <v>1614</v>
      </c>
      <c r="Q1248" s="7">
        <f t="shared" si="116"/>
        <v>117</v>
      </c>
      <c r="R1248" s="9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2561</v>
      </c>
      <c r="C1249" s="3" t="s">
        <v>2562</v>
      </c>
      <c r="D1249">
        <v>3500</v>
      </c>
      <c r="E1249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s="15">
        <f t="shared" si="114"/>
        <v>41400.292303240742</v>
      </c>
      <c r="L1249" s="15">
        <f t="shared" si="115"/>
        <v>41370.292303240742</v>
      </c>
      <c r="M1249" t="b">
        <v>1</v>
      </c>
      <c r="N1249">
        <v>50</v>
      </c>
      <c r="O1249" t="b">
        <v>1</v>
      </c>
      <c r="P1249" t="s">
        <v>1614</v>
      </c>
      <c r="Q1249" s="7">
        <f t="shared" si="116"/>
        <v>122.14285714285715</v>
      </c>
      <c r="R1249" s="9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2563</v>
      </c>
      <c r="C1250" s="3" t="s">
        <v>2564</v>
      </c>
      <c r="D1250">
        <v>2500</v>
      </c>
      <c r="E1250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s="15">
        <f t="shared" si="114"/>
        <v>41803.290972222225</v>
      </c>
      <c r="L1250" s="15">
        <f t="shared" si="115"/>
        <v>41767.656863425924</v>
      </c>
      <c r="M1250" t="b">
        <v>1</v>
      </c>
      <c r="N1250">
        <v>59</v>
      </c>
      <c r="O1250" t="b">
        <v>1</v>
      </c>
      <c r="P1250" t="s">
        <v>1614</v>
      </c>
      <c r="Q1250" s="7">
        <f t="shared" si="116"/>
        <v>151.63999999999999</v>
      </c>
      <c r="R1250" s="9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2565</v>
      </c>
      <c r="C1251" s="3" t="s">
        <v>2566</v>
      </c>
      <c r="D1251">
        <v>5000</v>
      </c>
      <c r="E1251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s="15">
        <f t="shared" si="114"/>
        <v>41097.740868055553</v>
      </c>
      <c r="L1251" s="15">
        <f t="shared" si="115"/>
        <v>41067.740868055553</v>
      </c>
      <c r="M1251" t="b">
        <v>1</v>
      </c>
      <c r="N1251">
        <v>81</v>
      </c>
      <c r="O1251" t="b">
        <v>1</v>
      </c>
      <c r="P1251" t="s">
        <v>1614</v>
      </c>
      <c r="Q1251" s="7">
        <f t="shared" si="116"/>
        <v>104.44</v>
      </c>
      <c r="R1251" s="9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2567</v>
      </c>
      <c r="C1252" s="3" t="s">
        <v>2568</v>
      </c>
      <c r="D1252">
        <v>30000</v>
      </c>
      <c r="E1252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s="15">
        <f t="shared" si="114"/>
        <v>41888.64271990741</v>
      </c>
      <c r="L1252" s="15">
        <f t="shared" si="115"/>
        <v>41843.64271990741</v>
      </c>
      <c r="M1252" t="b">
        <v>1</v>
      </c>
      <c r="N1252">
        <v>508</v>
      </c>
      <c r="O1252" t="b">
        <v>1</v>
      </c>
      <c r="P1252" t="s">
        <v>1614</v>
      </c>
      <c r="Q1252" s="7">
        <f t="shared" si="116"/>
        <v>200.15333333333331</v>
      </c>
      <c r="R1252" s="9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2569</v>
      </c>
      <c r="C1253" s="3" t="s">
        <v>2570</v>
      </c>
      <c r="D1253">
        <v>6000</v>
      </c>
      <c r="E1253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s="15">
        <f t="shared" si="114"/>
        <v>40811.814432870371</v>
      </c>
      <c r="L1253" s="15">
        <f t="shared" si="115"/>
        <v>40751.814432870371</v>
      </c>
      <c r="M1253" t="b">
        <v>1</v>
      </c>
      <c r="N1253">
        <v>74</v>
      </c>
      <c r="O1253" t="b">
        <v>1</v>
      </c>
      <c r="P1253" t="s">
        <v>1614</v>
      </c>
      <c r="Q1253" s="7">
        <f t="shared" si="116"/>
        <v>101.8</v>
      </c>
      <c r="R1253" s="9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2571</v>
      </c>
      <c r="C1254" s="3" t="s">
        <v>2572</v>
      </c>
      <c r="D1254">
        <v>3500</v>
      </c>
      <c r="E1254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s="15">
        <f t="shared" si="114"/>
        <v>41571.988067129627</v>
      </c>
      <c r="L1254" s="15">
        <f t="shared" si="115"/>
        <v>41543.988067129627</v>
      </c>
      <c r="M1254" t="b">
        <v>1</v>
      </c>
      <c r="N1254">
        <v>141</v>
      </c>
      <c r="O1254" t="b">
        <v>1</v>
      </c>
      <c r="P1254" t="s">
        <v>1614</v>
      </c>
      <c r="Q1254" s="7">
        <f t="shared" si="116"/>
        <v>137.65714285714284</v>
      </c>
      <c r="R1254" s="9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2573</v>
      </c>
      <c r="C1255" s="3" t="s">
        <v>2574</v>
      </c>
      <c r="D1255">
        <v>10</v>
      </c>
      <c r="E1255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s="15">
        <f t="shared" si="114"/>
        <v>41885.783645833333</v>
      </c>
      <c r="L1255" s="15">
        <f t="shared" si="115"/>
        <v>41855.783645833333</v>
      </c>
      <c r="M1255" t="b">
        <v>1</v>
      </c>
      <c r="N1255">
        <v>711</v>
      </c>
      <c r="O1255" t="b">
        <v>1</v>
      </c>
      <c r="P1255" t="s">
        <v>1614</v>
      </c>
      <c r="Q1255" s="7">
        <f t="shared" si="116"/>
        <v>303833.2</v>
      </c>
      <c r="R1255" s="9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2575</v>
      </c>
      <c r="C1256" s="3" t="s">
        <v>2576</v>
      </c>
      <c r="D1256">
        <v>6700</v>
      </c>
      <c r="E1256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s="15">
        <f t="shared" si="114"/>
        <v>40544.207638888889</v>
      </c>
      <c r="L1256" s="15">
        <f t="shared" si="115"/>
        <v>40487.621365740742</v>
      </c>
      <c r="M1256" t="b">
        <v>1</v>
      </c>
      <c r="N1256">
        <v>141</v>
      </c>
      <c r="O1256" t="b">
        <v>1</v>
      </c>
      <c r="P1256" t="s">
        <v>1614</v>
      </c>
      <c r="Q1256" s="7">
        <f t="shared" si="116"/>
        <v>198.85074626865671</v>
      </c>
      <c r="R1256" s="9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2577</v>
      </c>
      <c r="C1257" s="3" t="s">
        <v>2578</v>
      </c>
      <c r="D1257">
        <v>3000</v>
      </c>
      <c r="E1257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s="15">
        <f t="shared" si="114"/>
        <v>41609.887175925927</v>
      </c>
      <c r="L1257" s="15">
        <f t="shared" si="115"/>
        <v>41579.845509259263</v>
      </c>
      <c r="M1257" t="b">
        <v>1</v>
      </c>
      <c r="N1257">
        <v>109</v>
      </c>
      <c r="O1257" t="b">
        <v>1</v>
      </c>
      <c r="P1257" t="s">
        <v>1614</v>
      </c>
      <c r="Q1257" s="7">
        <f t="shared" si="116"/>
        <v>202.36666666666667</v>
      </c>
      <c r="R1257" s="9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2579</v>
      </c>
      <c r="C1258" s="3" t="s">
        <v>2580</v>
      </c>
      <c r="D1258">
        <v>30000</v>
      </c>
      <c r="E1258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s="15">
        <f t="shared" si="114"/>
        <v>40951.919340277775</v>
      </c>
      <c r="L1258" s="15">
        <f t="shared" si="115"/>
        <v>40921.919340277775</v>
      </c>
      <c r="M1258" t="b">
        <v>1</v>
      </c>
      <c r="N1258">
        <v>361</v>
      </c>
      <c r="O1258" t="b">
        <v>1</v>
      </c>
      <c r="P1258" t="s">
        <v>1614</v>
      </c>
      <c r="Q1258" s="7">
        <f t="shared" si="116"/>
        <v>117.96376666666666</v>
      </c>
      <c r="R1258" s="9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2581</v>
      </c>
      <c r="C1259" s="3" t="s">
        <v>2582</v>
      </c>
      <c r="D1259">
        <v>5500</v>
      </c>
      <c r="E1259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s="15">
        <f t="shared" si="114"/>
        <v>40636.043865740743</v>
      </c>
      <c r="L1259" s="15">
        <f t="shared" si="115"/>
        <v>40587.085532407407</v>
      </c>
      <c r="M1259" t="b">
        <v>1</v>
      </c>
      <c r="N1259">
        <v>176</v>
      </c>
      <c r="O1259" t="b">
        <v>1</v>
      </c>
      <c r="P1259" t="s">
        <v>1614</v>
      </c>
      <c r="Q1259" s="7">
        <f t="shared" si="116"/>
        <v>294.72727272727275</v>
      </c>
      <c r="R1259" s="9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2583</v>
      </c>
      <c r="C1260" s="3" t="s">
        <v>2584</v>
      </c>
      <c r="D1260">
        <v>12000</v>
      </c>
      <c r="E1260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s="15">
        <f t="shared" si="114"/>
        <v>41517.611250000002</v>
      </c>
      <c r="L1260" s="15">
        <f t="shared" si="115"/>
        <v>41487.611250000002</v>
      </c>
      <c r="M1260" t="b">
        <v>1</v>
      </c>
      <c r="N1260">
        <v>670</v>
      </c>
      <c r="O1260" t="b">
        <v>1</v>
      </c>
      <c r="P1260" t="s">
        <v>1614</v>
      </c>
      <c r="Q1260" s="7">
        <f t="shared" si="116"/>
        <v>213.14633333333336</v>
      </c>
      <c r="R1260" s="9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2585</v>
      </c>
      <c r="C1261" s="3" t="s">
        <v>2586</v>
      </c>
      <c r="D1261">
        <v>2500</v>
      </c>
      <c r="E1261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s="15">
        <f t="shared" si="114"/>
        <v>41799.165972222225</v>
      </c>
      <c r="L1261" s="15">
        <f t="shared" si="115"/>
        <v>41766.970648148148</v>
      </c>
      <c r="M1261" t="b">
        <v>1</v>
      </c>
      <c r="N1261">
        <v>96</v>
      </c>
      <c r="O1261" t="b">
        <v>1</v>
      </c>
      <c r="P1261" t="s">
        <v>1614</v>
      </c>
      <c r="Q1261" s="7">
        <f t="shared" si="116"/>
        <v>104.24</v>
      </c>
      <c r="R1261" s="9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2587</v>
      </c>
      <c r="C1262" s="3" t="s">
        <v>2588</v>
      </c>
      <c r="D1262">
        <v>3300</v>
      </c>
      <c r="E1262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s="15">
        <f t="shared" si="114"/>
        <v>41696.842824074076</v>
      </c>
      <c r="L1262" s="15">
        <f t="shared" si="115"/>
        <v>41666.842824074076</v>
      </c>
      <c r="M1262" t="b">
        <v>1</v>
      </c>
      <c r="N1262">
        <v>74</v>
      </c>
      <c r="O1262" t="b">
        <v>1</v>
      </c>
      <c r="P1262" t="s">
        <v>1614</v>
      </c>
      <c r="Q1262" s="7">
        <f t="shared" si="116"/>
        <v>113.66666666666667</v>
      </c>
      <c r="R1262" s="9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2589</v>
      </c>
      <c r="C1263" s="3" t="s">
        <v>2590</v>
      </c>
      <c r="D1263">
        <v>2000</v>
      </c>
      <c r="E1263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s="15">
        <f t="shared" si="114"/>
        <v>41668.342905092592</v>
      </c>
      <c r="L1263" s="15">
        <f t="shared" si="115"/>
        <v>41638.342905092592</v>
      </c>
      <c r="M1263" t="b">
        <v>1</v>
      </c>
      <c r="N1263">
        <v>52</v>
      </c>
      <c r="O1263" t="b">
        <v>1</v>
      </c>
      <c r="P1263" t="s">
        <v>1614</v>
      </c>
      <c r="Q1263" s="7">
        <f t="shared" si="116"/>
        <v>101.25</v>
      </c>
      <c r="R1263" s="9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2591</v>
      </c>
      <c r="C1264" s="3" t="s">
        <v>2592</v>
      </c>
      <c r="D1264">
        <v>6500</v>
      </c>
      <c r="E1264">
        <v>8152</v>
      </c>
      <c r="F1264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s="15">
        <f t="shared" si="114"/>
        <v>41686.762638888889</v>
      </c>
      <c r="L1264" s="15">
        <f t="shared" si="115"/>
        <v>41656.762638888889</v>
      </c>
      <c r="M1264" t="b">
        <v>1</v>
      </c>
      <c r="N1264">
        <v>105</v>
      </c>
      <c r="O1264" t="b">
        <v>1</v>
      </c>
      <c r="P1264" t="s">
        <v>1614</v>
      </c>
      <c r="Q1264" s="7">
        <f t="shared" si="116"/>
        <v>125.41538461538462</v>
      </c>
      <c r="R1264" s="9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2593</v>
      </c>
      <c r="C1265" s="3" t="s">
        <v>2594</v>
      </c>
      <c r="D1265">
        <v>1500</v>
      </c>
      <c r="E1265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s="15">
        <f t="shared" si="114"/>
        <v>41727.041666666664</v>
      </c>
      <c r="L1265" s="15">
        <f t="shared" si="115"/>
        <v>41692.084143518521</v>
      </c>
      <c r="M1265" t="b">
        <v>1</v>
      </c>
      <c r="N1265">
        <v>41</v>
      </c>
      <c r="O1265" t="b">
        <v>1</v>
      </c>
      <c r="P1265" t="s">
        <v>1614</v>
      </c>
      <c r="Q1265" s="7">
        <f t="shared" si="116"/>
        <v>119</v>
      </c>
      <c r="R1265" s="9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2595</v>
      </c>
      <c r="C1266" s="3" t="s">
        <v>2596</v>
      </c>
      <c r="D1266">
        <v>650</v>
      </c>
      <c r="E1266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s="15">
        <f t="shared" si="114"/>
        <v>41576.662997685184</v>
      </c>
      <c r="L1266" s="15">
        <f t="shared" si="115"/>
        <v>41547.662997685184</v>
      </c>
      <c r="M1266" t="b">
        <v>1</v>
      </c>
      <c r="N1266">
        <v>34</v>
      </c>
      <c r="O1266" t="b">
        <v>1</v>
      </c>
      <c r="P1266" t="s">
        <v>1614</v>
      </c>
      <c r="Q1266" s="7">
        <f t="shared" si="116"/>
        <v>166.46153846153845</v>
      </c>
      <c r="R1266" s="9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2597</v>
      </c>
      <c r="C1267" s="3" t="s">
        <v>2598</v>
      </c>
      <c r="D1267">
        <v>3500</v>
      </c>
      <c r="E1267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s="15">
        <f t="shared" si="114"/>
        <v>40512.655266203699</v>
      </c>
      <c r="L1267" s="15">
        <f t="shared" si="115"/>
        <v>40465.655266203699</v>
      </c>
      <c r="M1267" t="b">
        <v>1</v>
      </c>
      <c r="N1267">
        <v>66</v>
      </c>
      <c r="O1267" t="b">
        <v>1</v>
      </c>
      <c r="P1267" t="s">
        <v>1614</v>
      </c>
      <c r="Q1267" s="7">
        <f t="shared" si="116"/>
        <v>119.14771428571429</v>
      </c>
      <c r="R1267" s="9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2599</v>
      </c>
      <c r="C1268" s="3" t="s">
        <v>2600</v>
      </c>
      <c r="D1268">
        <v>9500</v>
      </c>
      <c r="E1268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s="15">
        <f t="shared" si="114"/>
        <v>41650.87667824074</v>
      </c>
      <c r="L1268" s="15">
        <f t="shared" si="115"/>
        <v>41620.87667824074</v>
      </c>
      <c r="M1268" t="b">
        <v>1</v>
      </c>
      <c r="N1268">
        <v>50</v>
      </c>
      <c r="O1268" t="b">
        <v>1</v>
      </c>
      <c r="P1268" t="s">
        <v>1614</v>
      </c>
      <c r="Q1268" s="7">
        <f t="shared" si="116"/>
        <v>100.47368421052632</v>
      </c>
      <c r="R1268" s="9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2601</v>
      </c>
      <c r="C1269" s="3" t="s">
        <v>2602</v>
      </c>
      <c r="D1269">
        <v>22000</v>
      </c>
      <c r="E1269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s="15">
        <f t="shared" si="114"/>
        <v>41479.585162037038</v>
      </c>
      <c r="L1269" s="15">
        <f t="shared" si="115"/>
        <v>41449.585162037038</v>
      </c>
      <c r="M1269" t="b">
        <v>1</v>
      </c>
      <c r="N1269">
        <v>159</v>
      </c>
      <c r="O1269" t="b">
        <v>1</v>
      </c>
      <c r="P1269" t="s">
        <v>1614</v>
      </c>
      <c r="Q1269" s="7">
        <f t="shared" si="116"/>
        <v>101.8</v>
      </c>
      <c r="R1269" s="9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2603</v>
      </c>
      <c r="C1270" s="3" t="s">
        <v>2604</v>
      </c>
      <c r="D1270">
        <v>12000</v>
      </c>
      <c r="E1270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s="15">
        <f t="shared" si="114"/>
        <v>41537.845451388886</v>
      </c>
      <c r="L1270" s="15">
        <f t="shared" si="115"/>
        <v>41507.845451388886</v>
      </c>
      <c r="M1270" t="b">
        <v>1</v>
      </c>
      <c r="N1270">
        <v>182</v>
      </c>
      <c r="O1270" t="b">
        <v>1</v>
      </c>
      <c r="P1270" t="s">
        <v>1614</v>
      </c>
      <c r="Q1270" s="7">
        <f t="shared" si="116"/>
        <v>116.66666666666667</v>
      </c>
      <c r="R1270" s="9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2605</v>
      </c>
      <c r="C1271" s="3" t="s">
        <v>2606</v>
      </c>
      <c r="D1271">
        <v>18800</v>
      </c>
      <c r="E1271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s="15">
        <f t="shared" si="114"/>
        <v>42476</v>
      </c>
      <c r="L1271" s="15">
        <f t="shared" si="115"/>
        <v>42445.823055555556</v>
      </c>
      <c r="M1271" t="b">
        <v>1</v>
      </c>
      <c r="N1271">
        <v>206</v>
      </c>
      <c r="O1271" t="b">
        <v>1</v>
      </c>
      <c r="P1271" t="s">
        <v>1614</v>
      </c>
      <c r="Q1271" s="7">
        <f t="shared" si="116"/>
        <v>108.64893617021276</v>
      </c>
      <c r="R1271" s="9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2607</v>
      </c>
      <c r="C1272" s="3" t="s">
        <v>2608</v>
      </c>
      <c r="D1272">
        <v>10000</v>
      </c>
      <c r="E1272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s="15">
        <f t="shared" si="114"/>
        <v>40993.815300925926</v>
      </c>
      <c r="L1272" s="15">
        <f t="shared" si="115"/>
        <v>40933.85696759259</v>
      </c>
      <c r="M1272" t="b">
        <v>1</v>
      </c>
      <c r="N1272">
        <v>169</v>
      </c>
      <c r="O1272" t="b">
        <v>1</v>
      </c>
      <c r="P1272" t="s">
        <v>1614</v>
      </c>
      <c r="Q1272" s="7">
        <f t="shared" si="116"/>
        <v>114.72</v>
      </c>
      <c r="R1272" s="9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2609</v>
      </c>
      <c r="C1273" s="3" t="s">
        <v>2610</v>
      </c>
      <c r="D1273">
        <v>7500</v>
      </c>
      <c r="E1273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s="15">
        <f t="shared" si="114"/>
        <v>41591.725219907406</v>
      </c>
      <c r="L1273" s="15">
        <f t="shared" si="115"/>
        <v>41561.683553240742</v>
      </c>
      <c r="M1273" t="b">
        <v>1</v>
      </c>
      <c r="N1273">
        <v>31</v>
      </c>
      <c r="O1273" t="b">
        <v>1</v>
      </c>
      <c r="P1273" t="s">
        <v>1614</v>
      </c>
      <c r="Q1273" s="7">
        <f t="shared" si="116"/>
        <v>101.8</v>
      </c>
      <c r="R1273" s="9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2611</v>
      </c>
      <c r="C1274" s="3" t="s">
        <v>2612</v>
      </c>
      <c r="D1274">
        <v>5000</v>
      </c>
      <c r="E1274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s="15">
        <f t="shared" si="114"/>
        <v>40344.166666666664</v>
      </c>
      <c r="L1274" s="15">
        <f t="shared" si="115"/>
        <v>40274.745127314818</v>
      </c>
      <c r="M1274" t="b">
        <v>1</v>
      </c>
      <c r="N1274">
        <v>28</v>
      </c>
      <c r="O1274" t="b">
        <v>1</v>
      </c>
      <c r="P1274" t="s">
        <v>1614</v>
      </c>
      <c r="Q1274" s="7">
        <f t="shared" si="116"/>
        <v>106</v>
      </c>
      <c r="R1274" s="9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2613</v>
      </c>
      <c r="C1275" s="3" t="s">
        <v>2614</v>
      </c>
      <c r="D1275">
        <v>4000</v>
      </c>
      <c r="E1275">
        <v>4140</v>
      </c>
      <c r="F1275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s="15">
        <f t="shared" si="114"/>
        <v>41882.730219907404</v>
      </c>
      <c r="L1275" s="15">
        <f t="shared" si="115"/>
        <v>41852.730219907404</v>
      </c>
      <c r="M1275" t="b">
        <v>1</v>
      </c>
      <c r="N1275">
        <v>54</v>
      </c>
      <c r="O1275" t="b">
        <v>1</v>
      </c>
      <c r="P1275" t="s">
        <v>1614</v>
      </c>
      <c r="Q1275" s="7">
        <f t="shared" si="116"/>
        <v>103.49999999999999</v>
      </c>
      <c r="R1275" s="9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2615</v>
      </c>
      <c r="C1276" s="3" t="s">
        <v>2616</v>
      </c>
      <c r="D1276">
        <v>25000</v>
      </c>
      <c r="E1276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s="15">
        <f t="shared" si="114"/>
        <v>41151.690104166664</v>
      </c>
      <c r="L1276" s="15">
        <f t="shared" si="115"/>
        <v>41116.690104166664</v>
      </c>
      <c r="M1276" t="b">
        <v>1</v>
      </c>
      <c r="N1276">
        <v>467</v>
      </c>
      <c r="O1276" t="b">
        <v>1</v>
      </c>
      <c r="P1276" t="s">
        <v>1614</v>
      </c>
      <c r="Q1276" s="7">
        <f t="shared" si="116"/>
        <v>154.97535999999999</v>
      </c>
      <c r="R1276" s="9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2617</v>
      </c>
      <c r="C1277" s="3" t="s">
        <v>2618</v>
      </c>
      <c r="D1277">
        <v>15000</v>
      </c>
      <c r="E1277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s="15">
        <f t="shared" si="114"/>
        <v>41493.867905092593</v>
      </c>
      <c r="L1277" s="15">
        <f t="shared" si="115"/>
        <v>41458.867905092593</v>
      </c>
      <c r="M1277" t="b">
        <v>1</v>
      </c>
      <c r="N1277">
        <v>389</v>
      </c>
      <c r="O1277" t="b">
        <v>1</v>
      </c>
      <c r="P1277" t="s">
        <v>1614</v>
      </c>
      <c r="Q1277" s="7">
        <f t="shared" si="116"/>
        <v>162.14066666666668</v>
      </c>
      <c r="R1277" s="9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2619</v>
      </c>
      <c r="C1278" s="3" t="s">
        <v>2620</v>
      </c>
      <c r="D1278">
        <v>3000</v>
      </c>
      <c r="E1278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s="15">
        <f t="shared" si="114"/>
        <v>40057.166666666664</v>
      </c>
      <c r="L1278" s="15">
        <f t="shared" si="115"/>
        <v>40007.704247685186</v>
      </c>
      <c r="M1278" t="b">
        <v>1</v>
      </c>
      <c r="N1278">
        <v>68</v>
      </c>
      <c r="O1278" t="b">
        <v>1</v>
      </c>
      <c r="P1278" t="s">
        <v>1614</v>
      </c>
      <c r="Q1278" s="7">
        <f t="shared" si="116"/>
        <v>104.42100000000001</v>
      </c>
      <c r="R1278" s="9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2621</v>
      </c>
      <c r="C1279" s="3" t="s">
        <v>2622</v>
      </c>
      <c r="D1279">
        <v>15000</v>
      </c>
      <c r="E1279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s="15">
        <f t="shared" si="114"/>
        <v>41156.561886574076</v>
      </c>
      <c r="L1279" s="15">
        <f t="shared" si="115"/>
        <v>41121.561886574076</v>
      </c>
      <c r="M1279" t="b">
        <v>1</v>
      </c>
      <c r="N1279">
        <v>413</v>
      </c>
      <c r="O1279" t="b">
        <v>1</v>
      </c>
      <c r="P1279" t="s">
        <v>1614</v>
      </c>
      <c r="Q1279" s="7">
        <f t="shared" si="116"/>
        <v>106.12433333333333</v>
      </c>
      <c r="R1279" s="9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2623</v>
      </c>
      <c r="C1280" s="3" t="s">
        <v>2624</v>
      </c>
      <c r="D1280">
        <v>6500</v>
      </c>
      <c r="E1280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s="15">
        <f t="shared" si="114"/>
        <v>41815.083333333336</v>
      </c>
      <c r="L1280" s="15">
        <f t="shared" si="115"/>
        <v>41786.555162037039</v>
      </c>
      <c r="M1280" t="b">
        <v>1</v>
      </c>
      <c r="N1280">
        <v>190</v>
      </c>
      <c r="O1280" t="b">
        <v>1</v>
      </c>
      <c r="P1280" t="s">
        <v>1614</v>
      </c>
      <c r="Q1280" s="7">
        <f t="shared" si="116"/>
        <v>154.93846153846152</v>
      </c>
      <c r="R1280" s="9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2625</v>
      </c>
      <c r="C1281" s="3" t="s">
        <v>2626</v>
      </c>
      <c r="D1281">
        <v>12516</v>
      </c>
      <c r="E1281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s="15">
        <f t="shared" si="114"/>
        <v>41722.057523148149</v>
      </c>
      <c r="L1281" s="15">
        <f t="shared" si="115"/>
        <v>41682.099189814813</v>
      </c>
      <c r="M1281" t="b">
        <v>1</v>
      </c>
      <c r="N1281">
        <v>189</v>
      </c>
      <c r="O1281" t="b">
        <v>1</v>
      </c>
      <c r="P1281" t="s">
        <v>1614</v>
      </c>
      <c r="Q1281" s="7">
        <f t="shared" si="116"/>
        <v>110.77157238734421</v>
      </c>
      <c r="R1281" s="9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2627</v>
      </c>
      <c r="C1282" s="3" t="s">
        <v>2628</v>
      </c>
      <c r="D1282">
        <v>15000</v>
      </c>
      <c r="E1282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s="15">
        <f t="shared" si="114"/>
        <v>40603.757569444446</v>
      </c>
      <c r="L1282" s="15">
        <f t="shared" si="115"/>
        <v>40513.757569444446</v>
      </c>
      <c r="M1282" t="b">
        <v>1</v>
      </c>
      <c r="N1282">
        <v>130</v>
      </c>
      <c r="O1282" t="b">
        <v>1</v>
      </c>
      <c r="P1282" t="s">
        <v>1614</v>
      </c>
      <c r="Q1282" s="7">
        <f t="shared" si="116"/>
        <v>110.91186666666665</v>
      </c>
      <c r="R1282" s="9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2629</v>
      </c>
      <c r="C1283" s="3" t="s">
        <v>2630</v>
      </c>
      <c r="D1283">
        <v>7000</v>
      </c>
      <c r="E1283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s="15">
        <f t="shared" ref="K1283:K1346" si="120">(I1283/86400)+DATE(1970,1,1)</f>
        <v>41483.743472222224</v>
      </c>
      <c r="L1283" s="15">
        <f t="shared" ref="L1283:L1346" si="121">(J1283/86400)+DATE(1970,1,1)</f>
        <v>41463.743472222224</v>
      </c>
      <c r="M1283" t="b">
        <v>1</v>
      </c>
      <c r="N1283">
        <v>74</v>
      </c>
      <c r="O1283" t="b">
        <v>1</v>
      </c>
      <c r="P1283" t="s">
        <v>1614</v>
      </c>
      <c r="Q1283" s="7">
        <f t="shared" ref="Q1283:Q1346" si="122">(E1283/D1283)*100</f>
        <v>110.71428571428572</v>
      </c>
      <c r="R1283" s="9">
        <f t="shared" ref="R1283:R1346" si="123">E1283/N1283</f>
        <v>104.72972972972973</v>
      </c>
      <c r="S1283" t="str">
        <f t="shared" ref="S1283:S1346" si="124">LEFT(P1283,FIND("/",P1283)-1)</f>
        <v>music</v>
      </c>
      <c r="T1283" t="str">
        <f t="shared" ref="T1283:T1346" si="125">REPLACE(P1283,1,FIND("/",P1283),"")</f>
        <v>rock</v>
      </c>
    </row>
    <row r="1284" spans="1:20" ht="48" x14ac:dyDescent="0.2">
      <c r="A1284">
        <v>1282</v>
      </c>
      <c r="B1284" s="3" t="s">
        <v>2631</v>
      </c>
      <c r="C1284" s="3" t="s">
        <v>2632</v>
      </c>
      <c r="D1284">
        <v>15000</v>
      </c>
      <c r="E1284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s="15">
        <f t="shared" si="120"/>
        <v>41617.207638888889</v>
      </c>
      <c r="L1284" s="15">
        <f t="shared" si="121"/>
        <v>41586.475173611107</v>
      </c>
      <c r="M1284" t="b">
        <v>1</v>
      </c>
      <c r="N1284">
        <v>274</v>
      </c>
      <c r="O1284" t="b">
        <v>1</v>
      </c>
      <c r="P1284" t="s">
        <v>1614</v>
      </c>
      <c r="Q1284" s="7">
        <f t="shared" si="122"/>
        <v>123.61333333333333</v>
      </c>
      <c r="R1284" s="9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2633</v>
      </c>
      <c r="C1285" s="3" t="s">
        <v>2634</v>
      </c>
      <c r="D1285">
        <v>1000</v>
      </c>
      <c r="E1285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s="15">
        <f t="shared" si="120"/>
        <v>41344.166666666664</v>
      </c>
      <c r="L1285" s="15">
        <f t="shared" si="121"/>
        <v>41320.717465277776</v>
      </c>
      <c r="M1285" t="b">
        <v>1</v>
      </c>
      <c r="N1285">
        <v>22</v>
      </c>
      <c r="O1285" t="b">
        <v>1</v>
      </c>
      <c r="P1285" t="s">
        <v>1614</v>
      </c>
      <c r="Q1285" s="7">
        <f t="shared" si="122"/>
        <v>211.05</v>
      </c>
      <c r="R1285" s="9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2635</v>
      </c>
      <c r="C1286" s="3" t="s">
        <v>2636</v>
      </c>
      <c r="D1286">
        <v>2000</v>
      </c>
      <c r="E1286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s="15">
        <f t="shared" si="120"/>
        <v>42735.707638888889</v>
      </c>
      <c r="L1286" s="15">
        <f t="shared" si="121"/>
        <v>42712.23474537037</v>
      </c>
      <c r="M1286" t="b">
        <v>0</v>
      </c>
      <c r="N1286">
        <v>31</v>
      </c>
      <c r="O1286" t="b">
        <v>1</v>
      </c>
      <c r="P1286" t="s">
        <v>1086</v>
      </c>
      <c r="Q1286" s="7">
        <f t="shared" si="122"/>
        <v>101</v>
      </c>
      <c r="R1286" s="9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2637</v>
      </c>
      <c r="C1287" s="3" t="s">
        <v>2638</v>
      </c>
      <c r="D1287">
        <v>2000</v>
      </c>
      <c r="E1287">
        <v>2033</v>
      </c>
      <c r="F1287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s="15">
        <f t="shared" si="120"/>
        <v>42175.583043981482</v>
      </c>
      <c r="L1287" s="15">
        <f t="shared" si="121"/>
        <v>42160.583043981482</v>
      </c>
      <c r="M1287" t="b">
        <v>0</v>
      </c>
      <c r="N1287">
        <v>63</v>
      </c>
      <c r="O1287" t="b">
        <v>1</v>
      </c>
      <c r="P1287" t="s">
        <v>1086</v>
      </c>
      <c r="Q1287" s="7">
        <f t="shared" si="122"/>
        <v>101.64999999999999</v>
      </c>
      <c r="R1287" s="9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2639</v>
      </c>
      <c r="C1288" s="3" t="s">
        <v>2640</v>
      </c>
      <c r="D1288">
        <v>1500</v>
      </c>
      <c r="E1288">
        <v>1625</v>
      </c>
      <c r="F128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s="15">
        <f t="shared" si="120"/>
        <v>42052.583333333328</v>
      </c>
      <c r="L1288" s="15">
        <f t="shared" si="121"/>
        <v>42039.384571759263</v>
      </c>
      <c r="M1288" t="b">
        <v>0</v>
      </c>
      <c r="N1288">
        <v>20</v>
      </c>
      <c r="O1288" t="b">
        <v>1</v>
      </c>
      <c r="P1288" t="s">
        <v>1086</v>
      </c>
      <c r="Q1288" s="7">
        <f t="shared" si="122"/>
        <v>108.33333333333333</v>
      </c>
      <c r="R1288" s="9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2641</v>
      </c>
      <c r="C1289" s="3" t="s">
        <v>2642</v>
      </c>
      <c r="D1289">
        <v>250</v>
      </c>
      <c r="E1289">
        <v>605</v>
      </c>
      <c r="F1289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s="15">
        <f t="shared" si="120"/>
        <v>42167.621018518519</v>
      </c>
      <c r="L1289" s="15">
        <f t="shared" si="121"/>
        <v>42107.621018518519</v>
      </c>
      <c r="M1289" t="b">
        <v>0</v>
      </c>
      <c r="N1289">
        <v>25</v>
      </c>
      <c r="O1289" t="b">
        <v>1</v>
      </c>
      <c r="P1289" t="s">
        <v>1086</v>
      </c>
      <c r="Q1289" s="7">
        <f t="shared" si="122"/>
        <v>242</v>
      </c>
      <c r="R1289" s="9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2643</v>
      </c>
      <c r="C1290" s="3" t="s">
        <v>2644</v>
      </c>
      <c r="D1290">
        <v>4000</v>
      </c>
      <c r="E1290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s="15">
        <f t="shared" si="120"/>
        <v>42592.166666666672</v>
      </c>
      <c r="L1290" s="15">
        <f t="shared" si="121"/>
        <v>42561.154664351852</v>
      </c>
      <c r="M1290" t="b">
        <v>0</v>
      </c>
      <c r="N1290">
        <v>61</v>
      </c>
      <c r="O1290" t="b">
        <v>1</v>
      </c>
      <c r="P1290" t="s">
        <v>1086</v>
      </c>
      <c r="Q1290" s="7">
        <f t="shared" si="122"/>
        <v>100.44999999999999</v>
      </c>
      <c r="R1290" s="9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2645</v>
      </c>
      <c r="C1291" s="3" t="s">
        <v>2646</v>
      </c>
      <c r="D1291">
        <v>1500</v>
      </c>
      <c r="E1291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s="15">
        <f t="shared" si="120"/>
        <v>42739.134780092594</v>
      </c>
      <c r="L1291" s="15">
        <f t="shared" si="121"/>
        <v>42709.134780092594</v>
      </c>
      <c r="M1291" t="b">
        <v>0</v>
      </c>
      <c r="N1291">
        <v>52</v>
      </c>
      <c r="O1291" t="b">
        <v>1</v>
      </c>
      <c r="P1291" t="s">
        <v>1086</v>
      </c>
      <c r="Q1291" s="7">
        <f t="shared" si="122"/>
        <v>125.06666666666666</v>
      </c>
      <c r="R1291" s="9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2647</v>
      </c>
      <c r="C1292" s="3" t="s">
        <v>2648</v>
      </c>
      <c r="D1292">
        <v>3500</v>
      </c>
      <c r="E1292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s="15">
        <f t="shared" si="120"/>
        <v>42117.290972222225</v>
      </c>
      <c r="L1292" s="15">
        <f t="shared" si="121"/>
        <v>42086.614942129629</v>
      </c>
      <c r="M1292" t="b">
        <v>0</v>
      </c>
      <c r="N1292">
        <v>86</v>
      </c>
      <c r="O1292" t="b">
        <v>1</v>
      </c>
      <c r="P1292" t="s">
        <v>1086</v>
      </c>
      <c r="Q1292" s="7">
        <f t="shared" si="122"/>
        <v>108.57142857142857</v>
      </c>
      <c r="R1292" s="9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2649</v>
      </c>
      <c r="C1293" s="3" t="s">
        <v>2650</v>
      </c>
      <c r="D1293">
        <v>3000</v>
      </c>
      <c r="E1293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s="15">
        <f t="shared" si="120"/>
        <v>42101.291666666672</v>
      </c>
      <c r="L1293" s="15">
        <f t="shared" si="121"/>
        <v>42064.652673611112</v>
      </c>
      <c r="M1293" t="b">
        <v>0</v>
      </c>
      <c r="N1293">
        <v>42</v>
      </c>
      <c r="O1293" t="b">
        <v>1</v>
      </c>
      <c r="P1293" t="s">
        <v>1086</v>
      </c>
      <c r="Q1293" s="7">
        <f t="shared" si="122"/>
        <v>145.70000000000002</v>
      </c>
      <c r="R1293" s="9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2651</v>
      </c>
      <c r="C1294" s="3" t="s">
        <v>2652</v>
      </c>
      <c r="D1294">
        <v>1700</v>
      </c>
      <c r="E1294">
        <v>1870</v>
      </c>
      <c r="F1294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s="15">
        <f t="shared" si="120"/>
        <v>42283.957638888889</v>
      </c>
      <c r="L1294" s="15">
        <f t="shared" si="121"/>
        <v>42256.764212962968</v>
      </c>
      <c r="M1294" t="b">
        <v>0</v>
      </c>
      <c r="N1294">
        <v>52</v>
      </c>
      <c r="O1294" t="b">
        <v>1</v>
      </c>
      <c r="P1294" t="s">
        <v>1086</v>
      </c>
      <c r="Q1294" s="7">
        <f t="shared" si="122"/>
        <v>110.00000000000001</v>
      </c>
      <c r="R1294" s="9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2653</v>
      </c>
      <c r="C1295" s="3" t="s">
        <v>2654</v>
      </c>
      <c r="D1295">
        <v>15000</v>
      </c>
      <c r="E1295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s="15">
        <f t="shared" si="120"/>
        <v>42322.742719907408</v>
      </c>
      <c r="L1295" s="15">
        <f t="shared" si="121"/>
        <v>42292.701053240744</v>
      </c>
      <c r="M1295" t="b">
        <v>0</v>
      </c>
      <c r="N1295">
        <v>120</v>
      </c>
      <c r="O1295" t="b">
        <v>1</v>
      </c>
      <c r="P1295" t="s">
        <v>1086</v>
      </c>
      <c r="Q1295" s="7">
        <f t="shared" si="122"/>
        <v>102.23333333333333</v>
      </c>
      <c r="R1295" s="9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2655</v>
      </c>
      <c r="C1296" s="3" t="s">
        <v>2656</v>
      </c>
      <c r="D1296">
        <v>500</v>
      </c>
      <c r="E1296">
        <v>610</v>
      </c>
      <c r="F1296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s="15">
        <f t="shared" si="120"/>
        <v>42296.458333333328</v>
      </c>
      <c r="L1296" s="15">
        <f t="shared" si="121"/>
        <v>42278.453668981485</v>
      </c>
      <c r="M1296" t="b">
        <v>0</v>
      </c>
      <c r="N1296">
        <v>22</v>
      </c>
      <c r="O1296" t="b">
        <v>1</v>
      </c>
      <c r="P1296" t="s">
        <v>1086</v>
      </c>
      <c r="Q1296" s="7">
        <f t="shared" si="122"/>
        <v>122</v>
      </c>
      <c r="R1296" s="9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2657</v>
      </c>
      <c r="C1297" s="3" t="s">
        <v>2658</v>
      </c>
      <c r="D1297">
        <v>2500</v>
      </c>
      <c r="E1297">
        <v>2549</v>
      </c>
      <c r="F1297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s="15">
        <f t="shared" si="120"/>
        <v>42214.708333333328</v>
      </c>
      <c r="L1297" s="15">
        <f t="shared" si="121"/>
        <v>42184.572881944448</v>
      </c>
      <c r="M1297" t="b">
        <v>0</v>
      </c>
      <c r="N1297">
        <v>64</v>
      </c>
      <c r="O1297" t="b">
        <v>1</v>
      </c>
      <c r="P1297" t="s">
        <v>1086</v>
      </c>
      <c r="Q1297" s="7">
        <f t="shared" si="122"/>
        <v>101.96000000000001</v>
      </c>
      <c r="R1297" s="9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2659</v>
      </c>
      <c r="C1298" s="3" t="s">
        <v>2660</v>
      </c>
      <c r="D1298">
        <v>850</v>
      </c>
      <c r="E1298">
        <v>1200</v>
      </c>
      <c r="F129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s="15">
        <f t="shared" si="120"/>
        <v>42443.008946759262</v>
      </c>
      <c r="L1298" s="15">
        <f t="shared" si="121"/>
        <v>42423.050613425927</v>
      </c>
      <c r="M1298" t="b">
        <v>0</v>
      </c>
      <c r="N1298">
        <v>23</v>
      </c>
      <c r="O1298" t="b">
        <v>1</v>
      </c>
      <c r="P1298" t="s">
        <v>1086</v>
      </c>
      <c r="Q1298" s="7">
        <f t="shared" si="122"/>
        <v>141.1764705882353</v>
      </c>
      <c r="R1298" s="9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2661</v>
      </c>
      <c r="C1299" s="3" t="s">
        <v>2662</v>
      </c>
      <c r="D1299">
        <v>20000</v>
      </c>
      <c r="E1299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s="15">
        <f t="shared" si="120"/>
        <v>42491.747199074074</v>
      </c>
      <c r="L1299" s="15">
        <f t="shared" si="121"/>
        <v>42461.747199074074</v>
      </c>
      <c r="M1299" t="b">
        <v>0</v>
      </c>
      <c r="N1299">
        <v>238</v>
      </c>
      <c r="O1299" t="b">
        <v>1</v>
      </c>
      <c r="P1299" t="s">
        <v>1086</v>
      </c>
      <c r="Q1299" s="7">
        <f t="shared" si="122"/>
        <v>109.52500000000001</v>
      </c>
      <c r="R1299" s="9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2663</v>
      </c>
      <c r="C1300" s="3" t="s">
        <v>2664</v>
      </c>
      <c r="D1300">
        <v>2000</v>
      </c>
      <c r="E1300">
        <v>2093</v>
      </c>
      <c r="F1300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s="15">
        <f t="shared" si="120"/>
        <v>42488.680925925924</v>
      </c>
      <c r="L1300" s="15">
        <f t="shared" si="121"/>
        <v>42458.680925925924</v>
      </c>
      <c r="M1300" t="b">
        <v>0</v>
      </c>
      <c r="N1300">
        <v>33</v>
      </c>
      <c r="O1300" t="b">
        <v>1</v>
      </c>
      <c r="P1300" t="s">
        <v>1086</v>
      </c>
      <c r="Q1300" s="7">
        <f t="shared" si="122"/>
        <v>104.65</v>
      </c>
      <c r="R1300" s="9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2665</v>
      </c>
      <c r="C1301" s="3" t="s">
        <v>2666</v>
      </c>
      <c r="D1301">
        <v>3500</v>
      </c>
      <c r="E1301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s="15">
        <f t="shared" si="120"/>
        <v>42199.814340277779</v>
      </c>
      <c r="L1301" s="15">
        <f t="shared" si="121"/>
        <v>42169.814340277779</v>
      </c>
      <c r="M1301" t="b">
        <v>0</v>
      </c>
      <c r="N1301">
        <v>32</v>
      </c>
      <c r="O1301" t="b">
        <v>1</v>
      </c>
      <c r="P1301" t="s">
        <v>1086</v>
      </c>
      <c r="Q1301" s="7">
        <f t="shared" si="122"/>
        <v>124</v>
      </c>
      <c r="R1301" s="9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2667</v>
      </c>
      <c r="C1302" s="3" t="s">
        <v>2668</v>
      </c>
      <c r="D1302">
        <v>3000</v>
      </c>
      <c r="E1302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s="15">
        <f t="shared" si="120"/>
        <v>42522.789583333331</v>
      </c>
      <c r="L1302" s="15">
        <f t="shared" si="121"/>
        <v>42483.675208333334</v>
      </c>
      <c r="M1302" t="b">
        <v>0</v>
      </c>
      <c r="N1302">
        <v>24</v>
      </c>
      <c r="O1302" t="b">
        <v>1</v>
      </c>
      <c r="P1302" t="s">
        <v>1086</v>
      </c>
      <c r="Q1302" s="7">
        <f t="shared" si="122"/>
        <v>135</v>
      </c>
      <c r="R1302" s="9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2669</v>
      </c>
      <c r="C1303" s="3" t="s">
        <v>2670</v>
      </c>
      <c r="D1303">
        <v>2000</v>
      </c>
      <c r="E1303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s="15">
        <f t="shared" si="120"/>
        <v>42206.125</v>
      </c>
      <c r="L1303" s="15">
        <f t="shared" si="121"/>
        <v>42195.749745370369</v>
      </c>
      <c r="M1303" t="b">
        <v>0</v>
      </c>
      <c r="N1303">
        <v>29</v>
      </c>
      <c r="O1303" t="b">
        <v>1</v>
      </c>
      <c r="P1303" t="s">
        <v>1086</v>
      </c>
      <c r="Q1303" s="7">
        <f t="shared" si="122"/>
        <v>102.75000000000001</v>
      </c>
      <c r="R1303" s="9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2671</v>
      </c>
      <c r="C1304" s="3" t="s">
        <v>2672</v>
      </c>
      <c r="D1304">
        <v>2500</v>
      </c>
      <c r="E1304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s="15">
        <f t="shared" si="120"/>
        <v>42705.099664351852</v>
      </c>
      <c r="L1304" s="15">
        <f t="shared" si="121"/>
        <v>42675.057997685188</v>
      </c>
      <c r="M1304" t="b">
        <v>0</v>
      </c>
      <c r="N1304">
        <v>50</v>
      </c>
      <c r="O1304" t="b">
        <v>1</v>
      </c>
      <c r="P1304" t="s">
        <v>1086</v>
      </c>
      <c r="Q1304" s="7">
        <f t="shared" si="122"/>
        <v>100</v>
      </c>
      <c r="R1304" s="9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2673</v>
      </c>
      <c r="C1305" s="3" t="s">
        <v>2674</v>
      </c>
      <c r="D1305">
        <v>3500</v>
      </c>
      <c r="E1305">
        <v>4559.13</v>
      </c>
      <c r="F1305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s="15">
        <f t="shared" si="120"/>
        <v>42582.458333333328</v>
      </c>
      <c r="L1305" s="15">
        <f t="shared" si="121"/>
        <v>42566.441203703704</v>
      </c>
      <c r="M1305" t="b">
        <v>0</v>
      </c>
      <c r="N1305">
        <v>108</v>
      </c>
      <c r="O1305" t="b">
        <v>1</v>
      </c>
      <c r="P1305" t="s">
        <v>1086</v>
      </c>
      <c r="Q1305" s="7">
        <f t="shared" si="122"/>
        <v>130.26085714285716</v>
      </c>
      <c r="R1305" s="9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2675</v>
      </c>
      <c r="C1306" s="3" t="s">
        <v>2676</v>
      </c>
      <c r="D1306">
        <v>40000</v>
      </c>
      <c r="E1306">
        <v>15851</v>
      </c>
      <c r="F1306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s="15">
        <f t="shared" si="120"/>
        <v>42807.152835648143</v>
      </c>
      <c r="L1306" s="15">
        <f t="shared" si="121"/>
        <v>42747.194502314815</v>
      </c>
      <c r="M1306" t="b">
        <v>0</v>
      </c>
      <c r="N1306">
        <v>104</v>
      </c>
      <c r="O1306" t="b">
        <v>0</v>
      </c>
      <c r="P1306" t="s">
        <v>1329</v>
      </c>
      <c r="Q1306" s="7">
        <f t="shared" si="122"/>
        <v>39.627499999999998</v>
      </c>
      <c r="R1306" s="9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2677</v>
      </c>
      <c r="C1307" s="3" t="s">
        <v>2678</v>
      </c>
      <c r="D1307">
        <v>30000</v>
      </c>
      <c r="E1307">
        <v>7793</v>
      </c>
      <c r="F1307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s="15">
        <f t="shared" si="120"/>
        <v>42572.729166666672</v>
      </c>
      <c r="L1307" s="15">
        <f t="shared" si="121"/>
        <v>42543.665601851855</v>
      </c>
      <c r="M1307" t="b">
        <v>0</v>
      </c>
      <c r="N1307">
        <v>86</v>
      </c>
      <c r="O1307" t="b">
        <v>0</v>
      </c>
      <c r="P1307" t="s">
        <v>1329</v>
      </c>
      <c r="Q1307" s="7">
        <f t="shared" si="122"/>
        <v>25.976666666666663</v>
      </c>
      <c r="R1307" s="9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2679</v>
      </c>
      <c r="C1308" s="3" t="s">
        <v>2680</v>
      </c>
      <c r="D1308">
        <v>110000</v>
      </c>
      <c r="E1308">
        <v>71771</v>
      </c>
      <c r="F130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s="15">
        <f t="shared" si="120"/>
        <v>41977.457569444443</v>
      </c>
      <c r="L1308" s="15">
        <f t="shared" si="121"/>
        <v>41947.457569444443</v>
      </c>
      <c r="M1308" t="b">
        <v>0</v>
      </c>
      <c r="N1308">
        <v>356</v>
      </c>
      <c r="O1308" t="b">
        <v>0</v>
      </c>
      <c r="P1308" t="s">
        <v>1329</v>
      </c>
      <c r="Q1308" s="7">
        <f t="shared" si="122"/>
        <v>65.24636363636364</v>
      </c>
      <c r="R1308" s="9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2681</v>
      </c>
      <c r="C1309" s="3" t="s">
        <v>2682</v>
      </c>
      <c r="D1309">
        <v>50000</v>
      </c>
      <c r="E1309">
        <v>5757</v>
      </c>
      <c r="F1309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s="15">
        <f t="shared" si="120"/>
        <v>42417.503229166672</v>
      </c>
      <c r="L1309" s="15">
        <f t="shared" si="121"/>
        <v>42387.503229166672</v>
      </c>
      <c r="M1309" t="b">
        <v>0</v>
      </c>
      <c r="N1309">
        <v>45</v>
      </c>
      <c r="O1309" t="b">
        <v>0</v>
      </c>
      <c r="P1309" t="s">
        <v>1329</v>
      </c>
      <c r="Q1309" s="7">
        <f t="shared" si="122"/>
        <v>11.514000000000001</v>
      </c>
      <c r="R1309" s="9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2683</v>
      </c>
      <c r="C1310" s="3" t="s">
        <v>2684</v>
      </c>
      <c r="D1310">
        <v>10000</v>
      </c>
      <c r="E1310">
        <v>1136</v>
      </c>
      <c r="F1310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s="15">
        <f t="shared" si="120"/>
        <v>42651.613564814819</v>
      </c>
      <c r="L1310" s="15">
        <f t="shared" si="121"/>
        <v>42611.613564814819</v>
      </c>
      <c r="M1310" t="b">
        <v>0</v>
      </c>
      <c r="N1310">
        <v>38</v>
      </c>
      <c r="O1310" t="b">
        <v>0</v>
      </c>
      <c r="P1310" t="s">
        <v>1329</v>
      </c>
      <c r="Q1310" s="7">
        <f t="shared" si="122"/>
        <v>11.360000000000001</v>
      </c>
      <c r="R1310" s="9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2685</v>
      </c>
      <c r="C1311" s="3" t="s">
        <v>2686</v>
      </c>
      <c r="D1311">
        <v>11500</v>
      </c>
      <c r="E1311">
        <v>12879</v>
      </c>
      <c r="F1311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s="15">
        <f t="shared" si="120"/>
        <v>42292.882731481484</v>
      </c>
      <c r="L1311" s="15">
        <f t="shared" si="121"/>
        <v>42257.882731481484</v>
      </c>
      <c r="M1311" t="b">
        <v>0</v>
      </c>
      <c r="N1311">
        <v>35</v>
      </c>
      <c r="O1311" t="b">
        <v>0</v>
      </c>
      <c r="P1311" t="s">
        <v>1329</v>
      </c>
      <c r="Q1311" s="7">
        <f t="shared" si="122"/>
        <v>111.99130434782609</v>
      </c>
      <c r="R1311" s="9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2687</v>
      </c>
      <c r="C1312" s="3" t="s">
        <v>2688</v>
      </c>
      <c r="D1312">
        <v>20000</v>
      </c>
      <c r="E1312">
        <v>3100</v>
      </c>
      <c r="F1312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s="15">
        <f t="shared" si="120"/>
        <v>42601.667245370365</v>
      </c>
      <c r="L1312" s="15">
        <f t="shared" si="121"/>
        <v>42556.667245370365</v>
      </c>
      <c r="M1312" t="b">
        <v>0</v>
      </c>
      <c r="N1312">
        <v>24</v>
      </c>
      <c r="O1312" t="b">
        <v>0</v>
      </c>
      <c r="P1312" t="s">
        <v>1329</v>
      </c>
      <c r="Q1312" s="7">
        <f t="shared" si="122"/>
        <v>15.5</v>
      </c>
      <c r="R1312" s="9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2689</v>
      </c>
      <c r="C1313" s="3" t="s">
        <v>2690</v>
      </c>
      <c r="D1313">
        <v>250000</v>
      </c>
      <c r="E1313">
        <v>80070</v>
      </c>
      <c r="F1313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s="15">
        <f t="shared" si="120"/>
        <v>42704.843969907408</v>
      </c>
      <c r="L1313" s="15">
        <f t="shared" si="121"/>
        <v>42669.802303240736</v>
      </c>
      <c r="M1313" t="b">
        <v>0</v>
      </c>
      <c r="N1313">
        <v>100</v>
      </c>
      <c r="O1313" t="b">
        <v>0</v>
      </c>
      <c r="P1313" t="s">
        <v>1329</v>
      </c>
      <c r="Q1313" s="7">
        <f t="shared" si="122"/>
        <v>32.027999999999999</v>
      </c>
      <c r="R1313" s="9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2691</v>
      </c>
      <c r="C1314" s="3" t="s">
        <v>2692</v>
      </c>
      <c r="D1314">
        <v>4600</v>
      </c>
      <c r="E1314">
        <v>28</v>
      </c>
      <c r="F1314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s="15">
        <f t="shared" si="120"/>
        <v>42112.702800925923</v>
      </c>
      <c r="L1314" s="15">
        <f t="shared" si="121"/>
        <v>42082.702800925923</v>
      </c>
      <c r="M1314" t="b">
        <v>0</v>
      </c>
      <c r="N1314">
        <v>1</v>
      </c>
      <c r="O1314" t="b">
        <v>0</v>
      </c>
      <c r="P1314" t="s">
        <v>1329</v>
      </c>
      <c r="Q1314" s="7">
        <f t="shared" si="122"/>
        <v>0.60869565217391308</v>
      </c>
      <c r="R1314" s="9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2693</v>
      </c>
      <c r="C1315" s="3" t="s">
        <v>2694</v>
      </c>
      <c r="D1315">
        <v>40000</v>
      </c>
      <c r="E1315">
        <v>12446</v>
      </c>
      <c r="F1315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s="15">
        <f t="shared" si="120"/>
        <v>42432.709652777776</v>
      </c>
      <c r="L1315" s="15">
        <f t="shared" si="121"/>
        <v>42402.709652777776</v>
      </c>
      <c r="M1315" t="b">
        <v>0</v>
      </c>
      <c r="N1315">
        <v>122</v>
      </c>
      <c r="O1315" t="b">
        <v>0</v>
      </c>
      <c r="P1315" t="s">
        <v>1329</v>
      </c>
      <c r="Q1315" s="7">
        <f t="shared" si="122"/>
        <v>31.114999999999998</v>
      </c>
      <c r="R1315" s="9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2695</v>
      </c>
      <c r="C1316" s="3" t="s">
        <v>2696</v>
      </c>
      <c r="D1316">
        <v>180000</v>
      </c>
      <c r="E1316">
        <v>2028</v>
      </c>
      <c r="F1316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s="15">
        <f t="shared" si="120"/>
        <v>42664.669675925921</v>
      </c>
      <c r="L1316" s="15">
        <f t="shared" si="121"/>
        <v>42604.669675925921</v>
      </c>
      <c r="M1316" t="b">
        <v>0</v>
      </c>
      <c r="N1316">
        <v>11</v>
      </c>
      <c r="O1316" t="b">
        <v>0</v>
      </c>
      <c r="P1316" t="s">
        <v>1329</v>
      </c>
      <c r="Q1316" s="7">
        <f t="shared" si="122"/>
        <v>1.1266666666666667</v>
      </c>
      <c r="R1316" s="9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2697</v>
      </c>
      <c r="C1317" s="3" t="s">
        <v>2698</v>
      </c>
      <c r="D1317">
        <v>100000</v>
      </c>
      <c r="E1317">
        <v>40404</v>
      </c>
      <c r="F1317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s="15">
        <f t="shared" si="120"/>
        <v>42314.041666666672</v>
      </c>
      <c r="L1317" s="15">
        <f t="shared" si="121"/>
        <v>42278.498240740737</v>
      </c>
      <c r="M1317" t="b">
        <v>0</v>
      </c>
      <c r="N1317">
        <v>248</v>
      </c>
      <c r="O1317" t="b">
        <v>0</v>
      </c>
      <c r="P1317" t="s">
        <v>1329</v>
      </c>
      <c r="Q1317" s="7">
        <f t="shared" si="122"/>
        <v>40.404000000000003</v>
      </c>
      <c r="R1317" s="9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2699</v>
      </c>
      <c r="C1318" s="3" t="s">
        <v>2700</v>
      </c>
      <c r="D1318">
        <v>75000</v>
      </c>
      <c r="E1318">
        <v>1</v>
      </c>
      <c r="F131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s="15">
        <f t="shared" si="120"/>
        <v>42428.961909722224</v>
      </c>
      <c r="L1318" s="15">
        <f t="shared" si="121"/>
        <v>42393.961909722224</v>
      </c>
      <c r="M1318" t="b">
        <v>0</v>
      </c>
      <c r="N1318">
        <v>1</v>
      </c>
      <c r="O1318" t="b">
        <v>0</v>
      </c>
      <c r="P1318" t="s">
        <v>1329</v>
      </c>
      <c r="Q1318" s="7">
        <f t="shared" si="122"/>
        <v>1.3333333333333333E-3</v>
      </c>
      <c r="R1318" s="9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2701</v>
      </c>
      <c r="C1319" s="3" t="s">
        <v>2702</v>
      </c>
      <c r="D1319">
        <v>200000</v>
      </c>
      <c r="E1319">
        <v>11467</v>
      </c>
      <c r="F1319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s="15">
        <f t="shared" si="120"/>
        <v>42572.583333333328</v>
      </c>
      <c r="L1319" s="15">
        <f t="shared" si="121"/>
        <v>42520.235486111109</v>
      </c>
      <c r="M1319" t="b">
        <v>0</v>
      </c>
      <c r="N1319">
        <v>19</v>
      </c>
      <c r="O1319" t="b">
        <v>0</v>
      </c>
      <c r="P1319" t="s">
        <v>1329</v>
      </c>
      <c r="Q1319" s="7">
        <f t="shared" si="122"/>
        <v>5.7334999999999994</v>
      </c>
      <c r="R1319" s="9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2703</v>
      </c>
      <c r="C1320" s="3" t="s">
        <v>2704</v>
      </c>
      <c r="D1320">
        <v>40000</v>
      </c>
      <c r="E1320">
        <v>6130</v>
      </c>
      <c r="F1320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s="15">
        <f t="shared" si="120"/>
        <v>42015.043657407412</v>
      </c>
      <c r="L1320" s="15">
        <f t="shared" si="121"/>
        <v>41985.043657407412</v>
      </c>
      <c r="M1320" t="b">
        <v>0</v>
      </c>
      <c r="N1320">
        <v>135</v>
      </c>
      <c r="O1320" t="b">
        <v>0</v>
      </c>
      <c r="P1320" t="s">
        <v>1329</v>
      </c>
      <c r="Q1320" s="7">
        <f t="shared" si="122"/>
        <v>15.324999999999999</v>
      </c>
      <c r="R1320" s="9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2705</v>
      </c>
      <c r="C1321" s="3" t="s">
        <v>2706</v>
      </c>
      <c r="D1321">
        <v>5800</v>
      </c>
      <c r="E1321">
        <v>876</v>
      </c>
      <c r="F1321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s="15">
        <f t="shared" si="120"/>
        <v>41831.666666666664</v>
      </c>
      <c r="L1321" s="15">
        <f t="shared" si="121"/>
        <v>41816.812094907407</v>
      </c>
      <c r="M1321" t="b">
        <v>0</v>
      </c>
      <c r="N1321">
        <v>9</v>
      </c>
      <c r="O1321" t="b">
        <v>0</v>
      </c>
      <c r="P1321" t="s">
        <v>1329</v>
      </c>
      <c r="Q1321" s="7">
        <f t="shared" si="122"/>
        <v>15.103448275862069</v>
      </c>
      <c r="R1321" s="9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2707</v>
      </c>
      <c r="C1322" s="3" t="s">
        <v>2708</v>
      </c>
      <c r="D1322">
        <v>100000</v>
      </c>
      <c r="E1322">
        <v>503</v>
      </c>
      <c r="F1322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s="15">
        <f t="shared" si="120"/>
        <v>42734.958333333328</v>
      </c>
      <c r="L1322" s="15">
        <f t="shared" si="121"/>
        <v>42705.690347222218</v>
      </c>
      <c r="M1322" t="b">
        <v>0</v>
      </c>
      <c r="N1322">
        <v>3</v>
      </c>
      <c r="O1322" t="b">
        <v>0</v>
      </c>
      <c r="P1322" t="s">
        <v>1329</v>
      </c>
      <c r="Q1322" s="7">
        <f t="shared" si="122"/>
        <v>0.503</v>
      </c>
      <c r="R1322" s="9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2709</v>
      </c>
      <c r="C1323" s="3" t="s">
        <v>2710</v>
      </c>
      <c r="D1323">
        <v>462000</v>
      </c>
      <c r="E1323">
        <v>6019</v>
      </c>
      <c r="F1323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s="15">
        <f t="shared" si="120"/>
        <v>42727.74927083333</v>
      </c>
      <c r="L1323" s="15">
        <f t="shared" si="121"/>
        <v>42697.74927083333</v>
      </c>
      <c r="M1323" t="b">
        <v>0</v>
      </c>
      <c r="N1323">
        <v>7</v>
      </c>
      <c r="O1323" t="b">
        <v>0</v>
      </c>
      <c r="P1323" t="s">
        <v>1329</v>
      </c>
      <c r="Q1323" s="7">
        <f t="shared" si="122"/>
        <v>1.3028138528138529</v>
      </c>
      <c r="R1323" s="9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2711</v>
      </c>
      <c r="C1324" s="3" t="s">
        <v>2712</v>
      </c>
      <c r="D1324">
        <v>35000</v>
      </c>
      <c r="E1324">
        <v>106</v>
      </c>
      <c r="F1324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s="15">
        <f t="shared" si="120"/>
        <v>42145.656539351854</v>
      </c>
      <c r="L1324" s="15">
        <f t="shared" si="121"/>
        <v>42115.656539351854</v>
      </c>
      <c r="M1324" t="b">
        <v>0</v>
      </c>
      <c r="N1324">
        <v>4</v>
      </c>
      <c r="O1324" t="b">
        <v>0</v>
      </c>
      <c r="P1324" t="s">
        <v>1329</v>
      </c>
      <c r="Q1324" s="7">
        <f t="shared" si="122"/>
        <v>0.30285714285714288</v>
      </c>
      <c r="R1324" s="9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2713</v>
      </c>
      <c r="C1325" s="3" t="s">
        <v>2714</v>
      </c>
      <c r="D1325">
        <v>15000</v>
      </c>
      <c r="E1325">
        <v>1332</v>
      </c>
      <c r="F1325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s="15">
        <f t="shared" si="120"/>
        <v>42486.288194444445</v>
      </c>
      <c r="L1325" s="15">
        <f t="shared" si="121"/>
        <v>42451.698449074072</v>
      </c>
      <c r="M1325" t="b">
        <v>0</v>
      </c>
      <c r="N1325">
        <v>44</v>
      </c>
      <c r="O1325" t="b">
        <v>0</v>
      </c>
      <c r="P1325" t="s">
        <v>1329</v>
      </c>
      <c r="Q1325" s="7">
        <f t="shared" si="122"/>
        <v>8.8800000000000008</v>
      </c>
      <c r="R1325" s="9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2715</v>
      </c>
      <c r="C1326" s="3" t="s">
        <v>2716</v>
      </c>
      <c r="D1326">
        <v>50000</v>
      </c>
      <c r="E1326">
        <v>4920</v>
      </c>
      <c r="F1326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s="15">
        <f t="shared" si="120"/>
        <v>42656.633703703701</v>
      </c>
      <c r="L1326" s="15">
        <f t="shared" si="121"/>
        <v>42626.633703703701</v>
      </c>
      <c r="M1326" t="b">
        <v>0</v>
      </c>
      <c r="N1326">
        <v>90</v>
      </c>
      <c r="O1326" t="b">
        <v>0</v>
      </c>
      <c r="P1326" t="s">
        <v>1329</v>
      </c>
      <c r="Q1326" s="7">
        <f t="shared" si="122"/>
        <v>9.84</v>
      </c>
      <c r="R1326" s="9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2717</v>
      </c>
      <c r="C1327" s="3" t="s">
        <v>2718</v>
      </c>
      <c r="D1327">
        <v>20000</v>
      </c>
      <c r="E1327">
        <v>486</v>
      </c>
      <c r="F1327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s="15">
        <f t="shared" si="120"/>
        <v>42734.086053240739</v>
      </c>
      <c r="L1327" s="15">
        <f t="shared" si="121"/>
        <v>42704.086053240739</v>
      </c>
      <c r="M1327" t="b">
        <v>0</v>
      </c>
      <c r="N1327">
        <v>8</v>
      </c>
      <c r="O1327" t="b">
        <v>0</v>
      </c>
      <c r="P1327" t="s">
        <v>1329</v>
      </c>
      <c r="Q1327" s="7">
        <f t="shared" si="122"/>
        <v>2.4299999999999997</v>
      </c>
      <c r="R1327" s="9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2719</v>
      </c>
      <c r="C1328" s="3" t="s">
        <v>2720</v>
      </c>
      <c r="D1328">
        <v>100000</v>
      </c>
      <c r="E1328">
        <v>1130</v>
      </c>
      <c r="F132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s="15">
        <f t="shared" si="120"/>
        <v>42019.791990740741</v>
      </c>
      <c r="L1328" s="15">
        <f t="shared" si="121"/>
        <v>41974.791990740741</v>
      </c>
      <c r="M1328" t="b">
        <v>0</v>
      </c>
      <c r="N1328">
        <v>11</v>
      </c>
      <c r="O1328" t="b">
        <v>0</v>
      </c>
      <c r="P1328" t="s">
        <v>1329</v>
      </c>
      <c r="Q1328" s="7">
        <f t="shared" si="122"/>
        <v>1.1299999999999999</v>
      </c>
      <c r="R1328" s="9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2721</v>
      </c>
      <c r="C1329" s="3" t="s">
        <v>2722</v>
      </c>
      <c r="D1329">
        <v>48000</v>
      </c>
      <c r="E1329">
        <v>1705</v>
      </c>
      <c r="F1329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s="15">
        <f t="shared" si="120"/>
        <v>42153.678645833337</v>
      </c>
      <c r="L1329" s="15">
        <f t="shared" si="121"/>
        <v>42123.678645833337</v>
      </c>
      <c r="M1329" t="b">
        <v>0</v>
      </c>
      <c r="N1329">
        <v>41</v>
      </c>
      <c r="O1329" t="b">
        <v>0</v>
      </c>
      <c r="P1329" t="s">
        <v>1329</v>
      </c>
      <c r="Q1329" s="7">
        <f t="shared" si="122"/>
        <v>3.5520833333333335</v>
      </c>
      <c r="R1329" s="9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2723</v>
      </c>
      <c r="C1330" s="3" t="s">
        <v>2724</v>
      </c>
      <c r="D1330">
        <v>75000</v>
      </c>
      <c r="E1330">
        <v>1748</v>
      </c>
      <c r="F1330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s="15">
        <f t="shared" si="120"/>
        <v>42657.642754629633</v>
      </c>
      <c r="L1330" s="15">
        <f t="shared" si="121"/>
        <v>42612.642754629633</v>
      </c>
      <c r="M1330" t="b">
        <v>0</v>
      </c>
      <c r="N1330">
        <v>15</v>
      </c>
      <c r="O1330" t="b">
        <v>0</v>
      </c>
      <c r="P1330" t="s">
        <v>1329</v>
      </c>
      <c r="Q1330" s="7">
        <f t="shared" si="122"/>
        <v>2.3306666666666667</v>
      </c>
      <c r="R1330" s="9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2725</v>
      </c>
      <c r="C1331" s="3" t="s">
        <v>2726</v>
      </c>
      <c r="D1331">
        <v>50000</v>
      </c>
      <c r="E1331">
        <v>408</v>
      </c>
      <c r="F1331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s="15">
        <f t="shared" si="120"/>
        <v>41975.263252314813</v>
      </c>
      <c r="L1331" s="15">
        <f t="shared" si="121"/>
        <v>41935.221585648149</v>
      </c>
      <c r="M1331" t="b">
        <v>0</v>
      </c>
      <c r="N1331">
        <v>9</v>
      </c>
      <c r="O1331" t="b">
        <v>0</v>
      </c>
      <c r="P1331" t="s">
        <v>1329</v>
      </c>
      <c r="Q1331" s="7">
        <f t="shared" si="122"/>
        <v>0.81600000000000006</v>
      </c>
      <c r="R1331" s="9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2727</v>
      </c>
      <c r="C1332" s="3" t="s">
        <v>2728</v>
      </c>
      <c r="D1332">
        <v>35000</v>
      </c>
      <c r="E1332">
        <v>7873</v>
      </c>
      <c r="F1332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s="15">
        <f t="shared" si="120"/>
        <v>42553.166666666672</v>
      </c>
      <c r="L1332" s="15">
        <f t="shared" si="121"/>
        <v>42522.276724537034</v>
      </c>
      <c r="M1332" t="b">
        <v>0</v>
      </c>
      <c r="N1332">
        <v>50</v>
      </c>
      <c r="O1332" t="b">
        <v>0</v>
      </c>
      <c r="P1332" t="s">
        <v>1329</v>
      </c>
      <c r="Q1332" s="7">
        <f t="shared" si="122"/>
        <v>22.494285714285713</v>
      </c>
      <c r="R1332" s="9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2729</v>
      </c>
      <c r="C1333" s="3" t="s">
        <v>2730</v>
      </c>
      <c r="D1333">
        <v>250000</v>
      </c>
      <c r="E1333">
        <v>3417</v>
      </c>
      <c r="F1333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s="15">
        <f t="shared" si="120"/>
        <v>42599.50409722222</v>
      </c>
      <c r="L1333" s="15">
        <f t="shared" si="121"/>
        <v>42569.50409722222</v>
      </c>
      <c r="M1333" t="b">
        <v>0</v>
      </c>
      <c r="N1333">
        <v>34</v>
      </c>
      <c r="O1333" t="b">
        <v>0</v>
      </c>
      <c r="P1333" t="s">
        <v>1329</v>
      </c>
      <c r="Q1333" s="7">
        <f t="shared" si="122"/>
        <v>1.3668</v>
      </c>
      <c r="R1333" s="9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2731</v>
      </c>
      <c r="C1334" s="3" t="s">
        <v>2732</v>
      </c>
      <c r="D1334">
        <v>10115</v>
      </c>
      <c r="E1334">
        <v>0</v>
      </c>
      <c r="F1334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s="15">
        <f t="shared" si="120"/>
        <v>42762.060277777782</v>
      </c>
      <c r="L1334" s="15">
        <f t="shared" si="121"/>
        <v>42732.060277777782</v>
      </c>
      <c r="M1334" t="b">
        <v>0</v>
      </c>
      <c r="N1334">
        <v>0</v>
      </c>
      <c r="O1334" t="b">
        <v>0</v>
      </c>
      <c r="P1334" t="s">
        <v>1329</v>
      </c>
      <c r="Q1334" s="7">
        <f t="shared" si="122"/>
        <v>0</v>
      </c>
      <c r="R1334" s="9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2733</v>
      </c>
      <c r="C1335" s="3" t="s">
        <v>2734</v>
      </c>
      <c r="D1335">
        <v>2500</v>
      </c>
      <c r="E1335">
        <v>0</v>
      </c>
      <c r="F1335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s="15">
        <f t="shared" si="120"/>
        <v>41836.106770833336</v>
      </c>
      <c r="L1335" s="15">
        <f t="shared" si="121"/>
        <v>41806.106770833336</v>
      </c>
      <c r="M1335" t="b">
        <v>0</v>
      </c>
      <c r="N1335">
        <v>0</v>
      </c>
      <c r="O1335" t="b">
        <v>0</v>
      </c>
      <c r="P1335" t="s">
        <v>1329</v>
      </c>
      <c r="Q1335" s="7">
        <f t="shared" si="122"/>
        <v>0</v>
      </c>
      <c r="R1335" s="9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2735</v>
      </c>
      <c r="C1336" s="3" t="s">
        <v>2736</v>
      </c>
      <c r="D1336">
        <v>133000</v>
      </c>
      <c r="E1336">
        <v>14303</v>
      </c>
      <c r="F1336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s="15">
        <f t="shared" si="120"/>
        <v>42440.774155092593</v>
      </c>
      <c r="L1336" s="15">
        <f t="shared" si="121"/>
        <v>42410.774155092593</v>
      </c>
      <c r="M1336" t="b">
        <v>0</v>
      </c>
      <c r="N1336">
        <v>276</v>
      </c>
      <c r="O1336" t="b">
        <v>0</v>
      </c>
      <c r="P1336" t="s">
        <v>1329</v>
      </c>
      <c r="Q1336" s="7">
        <f t="shared" si="122"/>
        <v>10.754135338345865</v>
      </c>
      <c r="R1336" s="9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2737</v>
      </c>
      <c r="C1337" s="3" t="s">
        <v>2738</v>
      </c>
      <c r="D1337">
        <v>25000</v>
      </c>
      <c r="E1337">
        <v>4940</v>
      </c>
      <c r="F1337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s="15">
        <f t="shared" si="120"/>
        <v>42343.936365740738</v>
      </c>
      <c r="L1337" s="15">
        <f t="shared" si="121"/>
        <v>42313.936365740738</v>
      </c>
      <c r="M1337" t="b">
        <v>0</v>
      </c>
      <c r="N1337">
        <v>16</v>
      </c>
      <c r="O1337" t="b">
        <v>0</v>
      </c>
      <c r="P1337" t="s">
        <v>1329</v>
      </c>
      <c r="Q1337" s="7">
        <f t="shared" si="122"/>
        <v>19.759999999999998</v>
      </c>
      <c r="R1337" s="9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2739</v>
      </c>
      <c r="C1338" s="3" t="s">
        <v>2740</v>
      </c>
      <c r="D1338">
        <v>100000</v>
      </c>
      <c r="E1338">
        <v>84947</v>
      </c>
      <c r="F133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s="15">
        <f t="shared" si="120"/>
        <v>41990.863750000004</v>
      </c>
      <c r="L1338" s="15">
        <f t="shared" si="121"/>
        <v>41955.863750000004</v>
      </c>
      <c r="M1338" t="b">
        <v>0</v>
      </c>
      <c r="N1338">
        <v>224</v>
      </c>
      <c r="O1338" t="b">
        <v>0</v>
      </c>
      <c r="P1338" t="s">
        <v>1329</v>
      </c>
      <c r="Q1338" s="7">
        <f t="shared" si="122"/>
        <v>84.946999999999989</v>
      </c>
      <c r="R1338" s="9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2741</v>
      </c>
      <c r="C1339" s="3" t="s">
        <v>2742</v>
      </c>
      <c r="D1339">
        <v>50000</v>
      </c>
      <c r="E1339">
        <v>24691</v>
      </c>
      <c r="F1339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s="15">
        <f t="shared" si="120"/>
        <v>42797.577303240745</v>
      </c>
      <c r="L1339" s="15">
        <f t="shared" si="121"/>
        <v>42767.577303240745</v>
      </c>
      <c r="M1339" t="b">
        <v>0</v>
      </c>
      <c r="N1339">
        <v>140</v>
      </c>
      <c r="O1339" t="b">
        <v>0</v>
      </c>
      <c r="P1339" t="s">
        <v>1329</v>
      </c>
      <c r="Q1339" s="7">
        <f t="shared" si="122"/>
        <v>49.381999999999998</v>
      </c>
      <c r="R1339" s="9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2743</v>
      </c>
      <c r="C1340" s="3" t="s">
        <v>2744</v>
      </c>
      <c r="D1340">
        <v>30000</v>
      </c>
      <c r="E1340">
        <v>991</v>
      </c>
      <c r="F1340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s="15">
        <f t="shared" si="120"/>
        <v>42218.803622685184</v>
      </c>
      <c r="L1340" s="15">
        <f t="shared" si="121"/>
        <v>42188.803622685184</v>
      </c>
      <c r="M1340" t="b">
        <v>0</v>
      </c>
      <c r="N1340">
        <v>15</v>
      </c>
      <c r="O1340" t="b">
        <v>0</v>
      </c>
      <c r="P1340" t="s">
        <v>1329</v>
      </c>
      <c r="Q1340" s="7">
        <f t="shared" si="122"/>
        <v>3.3033333333333332</v>
      </c>
      <c r="R1340" s="9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2745</v>
      </c>
      <c r="C1341" s="3" t="s">
        <v>2746</v>
      </c>
      <c r="D1341">
        <v>50000</v>
      </c>
      <c r="E1341">
        <v>3317</v>
      </c>
      <c r="F1341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s="15">
        <f t="shared" si="120"/>
        <v>41981.688831018517</v>
      </c>
      <c r="L1341" s="15">
        <f t="shared" si="121"/>
        <v>41936.647164351853</v>
      </c>
      <c r="M1341" t="b">
        <v>0</v>
      </c>
      <c r="N1341">
        <v>37</v>
      </c>
      <c r="O1341" t="b">
        <v>0</v>
      </c>
      <c r="P1341" t="s">
        <v>1329</v>
      </c>
      <c r="Q1341" s="7">
        <f t="shared" si="122"/>
        <v>6.6339999999999995</v>
      </c>
      <c r="R1341" s="9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2747</v>
      </c>
      <c r="C1342" s="3" t="s">
        <v>2748</v>
      </c>
      <c r="D1342">
        <v>1680</v>
      </c>
      <c r="E1342">
        <v>0</v>
      </c>
      <c r="F1342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s="15">
        <f t="shared" si="120"/>
        <v>41866.595520833333</v>
      </c>
      <c r="L1342" s="15">
        <f t="shared" si="121"/>
        <v>41836.595520833333</v>
      </c>
      <c r="M1342" t="b">
        <v>0</v>
      </c>
      <c r="N1342">
        <v>0</v>
      </c>
      <c r="O1342" t="b">
        <v>0</v>
      </c>
      <c r="P1342" t="s">
        <v>1329</v>
      </c>
      <c r="Q1342" s="7">
        <f t="shared" si="122"/>
        <v>0</v>
      </c>
      <c r="R1342" s="9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2749</v>
      </c>
      <c r="C1343" s="3" t="s">
        <v>2750</v>
      </c>
      <c r="D1343">
        <v>25000</v>
      </c>
      <c r="E1343">
        <v>17590</v>
      </c>
      <c r="F1343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s="15">
        <f t="shared" si="120"/>
        <v>42644.624039351853</v>
      </c>
      <c r="L1343" s="15">
        <f t="shared" si="121"/>
        <v>42612.624039351853</v>
      </c>
      <c r="M1343" t="b">
        <v>0</v>
      </c>
      <c r="N1343">
        <v>46</v>
      </c>
      <c r="O1343" t="b">
        <v>0</v>
      </c>
      <c r="P1343" t="s">
        <v>1329</v>
      </c>
      <c r="Q1343" s="7">
        <f t="shared" si="122"/>
        <v>70.36</v>
      </c>
      <c r="R1343" s="9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2751</v>
      </c>
      <c r="C1344" s="3" t="s">
        <v>2752</v>
      </c>
      <c r="D1344">
        <v>50000</v>
      </c>
      <c r="E1344">
        <v>100</v>
      </c>
      <c r="F1344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s="15">
        <f t="shared" si="120"/>
        <v>42202.816423611112</v>
      </c>
      <c r="L1344" s="15">
        <f t="shared" si="121"/>
        <v>42172.816423611112</v>
      </c>
      <c r="M1344" t="b">
        <v>0</v>
      </c>
      <c r="N1344">
        <v>1</v>
      </c>
      <c r="O1344" t="b">
        <v>0</v>
      </c>
      <c r="P1344" t="s">
        <v>1329</v>
      </c>
      <c r="Q1344" s="7">
        <f t="shared" si="122"/>
        <v>0.2</v>
      </c>
      <c r="R1344" s="9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2753</v>
      </c>
      <c r="C1345" s="3" t="s">
        <v>2754</v>
      </c>
      <c r="D1345">
        <v>50000</v>
      </c>
      <c r="E1345">
        <v>51149</v>
      </c>
      <c r="F1345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s="15">
        <f t="shared" si="120"/>
        <v>42601.165972222225</v>
      </c>
      <c r="L1345" s="15">
        <f t="shared" si="121"/>
        <v>42542.526423611111</v>
      </c>
      <c r="M1345" t="b">
        <v>0</v>
      </c>
      <c r="N1345">
        <v>323</v>
      </c>
      <c r="O1345" t="b">
        <v>0</v>
      </c>
      <c r="P1345" t="s">
        <v>1329</v>
      </c>
      <c r="Q1345" s="7">
        <f t="shared" si="122"/>
        <v>102.298</v>
      </c>
      <c r="R1345" s="9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2755</v>
      </c>
      <c r="C1346" s="3" t="s">
        <v>2756</v>
      </c>
      <c r="D1346">
        <v>1500</v>
      </c>
      <c r="E1346">
        <v>5666</v>
      </c>
      <c r="F1346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s="15">
        <f t="shared" si="120"/>
        <v>42551.789803240739</v>
      </c>
      <c r="L1346" s="15">
        <f t="shared" si="121"/>
        <v>42522.789803240739</v>
      </c>
      <c r="M1346" t="b">
        <v>0</v>
      </c>
      <c r="N1346">
        <v>139</v>
      </c>
      <c r="O1346" t="b">
        <v>1</v>
      </c>
      <c r="P1346" t="s">
        <v>1492</v>
      </c>
      <c r="Q1346" s="7">
        <f t="shared" si="122"/>
        <v>377.73333333333335</v>
      </c>
      <c r="R1346" s="9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2757</v>
      </c>
      <c r="C1347" s="3" t="s">
        <v>2758</v>
      </c>
      <c r="D1347">
        <v>300</v>
      </c>
      <c r="E1347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s="15">
        <f t="shared" ref="K1347:K1410" si="126">(I1347/86400)+DATE(1970,1,1)</f>
        <v>41834.814340277779</v>
      </c>
      <c r="L1347" s="15">
        <f t="shared" ref="L1347:L1410" si="127">(J1347/86400)+DATE(1970,1,1)</f>
        <v>41799.814340277779</v>
      </c>
      <c r="M1347" t="b">
        <v>0</v>
      </c>
      <c r="N1347">
        <v>7</v>
      </c>
      <c r="O1347" t="b">
        <v>1</v>
      </c>
      <c r="P1347" t="s">
        <v>1492</v>
      </c>
      <c r="Q1347" s="7">
        <f t="shared" ref="Q1347:Q1410" si="128">(E1347/D1347)*100</f>
        <v>125</v>
      </c>
      <c r="R1347" s="9">
        <f t="shared" ref="R1347:R1410" si="129">E1347/N1347</f>
        <v>53.571428571428569</v>
      </c>
      <c r="S1347" t="str">
        <f t="shared" ref="S1347:S1410" si="130">LEFT(P1347,FIND("/",P1347)-1)</f>
        <v>publishing</v>
      </c>
      <c r="T1347" t="str">
        <f t="shared" ref="T1347:T1410" si="131">REPLACE(P1347,1,FIND("/",P1347),"")</f>
        <v>nonfiction</v>
      </c>
    </row>
    <row r="1348" spans="1:20" ht="48" x14ac:dyDescent="0.2">
      <c r="A1348">
        <v>1346</v>
      </c>
      <c r="B1348" s="3" t="s">
        <v>2759</v>
      </c>
      <c r="C1348" s="3" t="s">
        <v>2760</v>
      </c>
      <c r="D1348">
        <v>4900</v>
      </c>
      <c r="E1348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s="15">
        <f t="shared" si="126"/>
        <v>41452.075821759259</v>
      </c>
      <c r="L1348" s="15">
        <f t="shared" si="127"/>
        <v>41422.075821759259</v>
      </c>
      <c r="M1348" t="b">
        <v>0</v>
      </c>
      <c r="N1348">
        <v>149</v>
      </c>
      <c r="O1348" t="b">
        <v>1</v>
      </c>
      <c r="P1348" t="s">
        <v>1492</v>
      </c>
      <c r="Q1348" s="7">
        <f t="shared" si="128"/>
        <v>147.32653061224491</v>
      </c>
      <c r="R1348" s="9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2761</v>
      </c>
      <c r="C1349" s="3" t="s">
        <v>2762</v>
      </c>
      <c r="D1349">
        <v>2500</v>
      </c>
      <c r="E1349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s="15">
        <f t="shared" si="126"/>
        <v>42070.638020833328</v>
      </c>
      <c r="L1349" s="15">
        <f t="shared" si="127"/>
        <v>42040.638020833328</v>
      </c>
      <c r="M1349" t="b">
        <v>0</v>
      </c>
      <c r="N1349">
        <v>31</v>
      </c>
      <c r="O1349" t="b">
        <v>1</v>
      </c>
      <c r="P1349" t="s">
        <v>1492</v>
      </c>
      <c r="Q1349" s="7">
        <f t="shared" si="128"/>
        <v>102.2</v>
      </c>
      <c r="R1349" s="9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2763</v>
      </c>
      <c r="C1350" s="3" t="s">
        <v>2764</v>
      </c>
      <c r="D1350">
        <v>5875</v>
      </c>
      <c r="E1350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s="15">
        <f t="shared" si="126"/>
        <v>41991.506168981483</v>
      </c>
      <c r="L1350" s="15">
        <f t="shared" si="127"/>
        <v>41963.506168981483</v>
      </c>
      <c r="M1350" t="b">
        <v>0</v>
      </c>
      <c r="N1350">
        <v>26</v>
      </c>
      <c r="O1350" t="b">
        <v>1</v>
      </c>
      <c r="P1350" t="s">
        <v>1492</v>
      </c>
      <c r="Q1350" s="7">
        <f t="shared" si="128"/>
        <v>101.8723404255319</v>
      </c>
      <c r="R1350" s="9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2765</v>
      </c>
      <c r="C1351" s="3" t="s">
        <v>2766</v>
      </c>
      <c r="D1351">
        <v>5000</v>
      </c>
      <c r="E1351">
        <v>10210</v>
      </c>
      <c r="F1351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s="15">
        <f t="shared" si="126"/>
        <v>42354.290972222225</v>
      </c>
      <c r="L1351" s="15">
        <f t="shared" si="127"/>
        <v>42317.33258101852</v>
      </c>
      <c r="M1351" t="b">
        <v>0</v>
      </c>
      <c r="N1351">
        <v>172</v>
      </c>
      <c r="O1351" t="b">
        <v>1</v>
      </c>
      <c r="P1351" t="s">
        <v>1492</v>
      </c>
      <c r="Q1351" s="7">
        <f t="shared" si="128"/>
        <v>204.2</v>
      </c>
      <c r="R1351" s="9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2767</v>
      </c>
      <c r="C1352" s="3" t="s">
        <v>2768</v>
      </c>
      <c r="D1352">
        <v>5000</v>
      </c>
      <c r="E1352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s="15">
        <f t="shared" si="126"/>
        <v>42364.013124999998</v>
      </c>
      <c r="L1352" s="15">
        <f t="shared" si="127"/>
        <v>42334.013124999998</v>
      </c>
      <c r="M1352" t="b">
        <v>0</v>
      </c>
      <c r="N1352">
        <v>78</v>
      </c>
      <c r="O1352" t="b">
        <v>1</v>
      </c>
      <c r="P1352" t="s">
        <v>1492</v>
      </c>
      <c r="Q1352" s="7">
        <f t="shared" si="128"/>
        <v>104.05</v>
      </c>
      <c r="R1352" s="9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2769</v>
      </c>
      <c r="C1353" s="3" t="s">
        <v>2770</v>
      </c>
      <c r="D1353">
        <v>20000</v>
      </c>
      <c r="E1353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s="15">
        <f t="shared" si="126"/>
        <v>42412.74009259259</v>
      </c>
      <c r="L1353" s="15">
        <f t="shared" si="127"/>
        <v>42382.74009259259</v>
      </c>
      <c r="M1353" t="b">
        <v>0</v>
      </c>
      <c r="N1353">
        <v>120</v>
      </c>
      <c r="O1353" t="b">
        <v>1</v>
      </c>
      <c r="P1353" t="s">
        <v>1492</v>
      </c>
      <c r="Q1353" s="7">
        <f t="shared" si="128"/>
        <v>101.265</v>
      </c>
      <c r="R1353" s="9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2771</v>
      </c>
      <c r="C1354" s="3" t="s">
        <v>2772</v>
      </c>
      <c r="D1354">
        <v>10000</v>
      </c>
      <c r="E1354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s="15">
        <f t="shared" si="126"/>
        <v>42252.165972222225</v>
      </c>
      <c r="L1354" s="15">
        <f t="shared" si="127"/>
        <v>42200.578310185185</v>
      </c>
      <c r="M1354" t="b">
        <v>0</v>
      </c>
      <c r="N1354">
        <v>227</v>
      </c>
      <c r="O1354" t="b">
        <v>1</v>
      </c>
      <c r="P1354" t="s">
        <v>1492</v>
      </c>
      <c r="Q1354" s="7">
        <f t="shared" si="128"/>
        <v>136.13999999999999</v>
      </c>
      <c r="R1354" s="9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2773</v>
      </c>
      <c r="C1355" s="3" t="s">
        <v>2774</v>
      </c>
      <c r="D1355">
        <v>1000</v>
      </c>
      <c r="E1355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s="15">
        <f t="shared" si="126"/>
        <v>41344</v>
      </c>
      <c r="L1355" s="15">
        <f t="shared" si="127"/>
        <v>41309.11791666667</v>
      </c>
      <c r="M1355" t="b">
        <v>0</v>
      </c>
      <c r="N1355">
        <v>42</v>
      </c>
      <c r="O1355" t="b">
        <v>1</v>
      </c>
      <c r="P1355" t="s">
        <v>1492</v>
      </c>
      <c r="Q1355" s="7">
        <f t="shared" si="128"/>
        <v>133.6</v>
      </c>
      <c r="R1355" s="9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2775</v>
      </c>
      <c r="C1356" s="3" t="s">
        <v>2776</v>
      </c>
      <c r="D1356">
        <v>1200</v>
      </c>
      <c r="E1356">
        <v>1563</v>
      </c>
      <c r="F1356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s="15">
        <f t="shared" si="126"/>
        <v>42532.807627314818</v>
      </c>
      <c r="L1356" s="15">
        <f t="shared" si="127"/>
        <v>42502.807627314818</v>
      </c>
      <c r="M1356" t="b">
        <v>0</v>
      </c>
      <c r="N1356">
        <v>64</v>
      </c>
      <c r="O1356" t="b">
        <v>1</v>
      </c>
      <c r="P1356" t="s">
        <v>1492</v>
      </c>
      <c r="Q1356" s="7">
        <f t="shared" si="128"/>
        <v>130.25</v>
      </c>
      <c r="R1356" s="9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2777</v>
      </c>
      <c r="C1357" s="3" t="s">
        <v>2778</v>
      </c>
      <c r="D1357">
        <v>2500</v>
      </c>
      <c r="E1357">
        <v>3067</v>
      </c>
      <c r="F1357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s="15">
        <f t="shared" si="126"/>
        <v>41243.416666666664</v>
      </c>
      <c r="L1357" s="15">
        <f t="shared" si="127"/>
        <v>41213.254687499997</v>
      </c>
      <c r="M1357" t="b">
        <v>0</v>
      </c>
      <c r="N1357">
        <v>121</v>
      </c>
      <c r="O1357" t="b">
        <v>1</v>
      </c>
      <c r="P1357" t="s">
        <v>1492</v>
      </c>
      <c r="Q1357" s="7">
        <f t="shared" si="128"/>
        <v>122.67999999999999</v>
      </c>
      <c r="R1357" s="9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2779</v>
      </c>
      <c r="C1358" s="3" t="s">
        <v>2780</v>
      </c>
      <c r="D1358">
        <v>3400</v>
      </c>
      <c r="E1358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s="15">
        <f t="shared" si="126"/>
        <v>41460.038888888885</v>
      </c>
      <c r="L1358" s="15">
        <f t="shared" si="127"/>
        <v>41430.038888888885</v>
      </c>
      <c r="M1358" t="b">
        <v>0</v>
      </c>
      <c r="N1358">
        <v>87</v>
      </c>
      <c r="O1358" t="b">
        <v>1</v>
      </c>
      <c r="P1358" t="s">
        <v>1492</v>
      </c>
      <c r="Q1358" s="7">
        <f t="shared" si="128"/>
        <v>182.81058823529412</v>
      </c>
      <c r="R1358" s="9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2781</v>
      </c>
      <c r="C1359" s="3" t="s">
        <v>2782</v>
      </c>
      <c r="D1359">
        <v>2000</v>
      </c>
      <c r="E1359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s="15">
        <f t="shared" si="126"/>
        <v>41334.249305555553</v>
      </c>
      <c r="L1359" s="15">
        <f t="shared" si="127"/>
        <v>41304.962233796294</v>
      </c>
      <c r="M1359" t="b">
        <v>0</v>
      </c>
      <c r="N1359">
        <v>65</v>
      </c>
      <c r="O1359" t="b">
        <v>1</v>
      </c>
      <c r="P1359" t="s">
        <v>1492</v>
      </c>
      <c r="Q1359" s="7">
        <f t="shared" si="128"/>
        <v>125.29999999999998</v>
      </c>
      <c r="R1359" s="9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2783</v>
      </c>
      <c r="C1360" s="3" t="s">
        <v>2784</v>
      </c>
      <c r="D1360">
        <v>3000</v>
      </c>
      <c r="E1360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s="15">
        <f t="shared" si="126"/>
        <v>40719.570868055554</v>
      </c>
      <c r="L1360" s="15">
        <f t="shared" si="127"/>
        <v>40689.570868055554</v>
      </c>
      <c r="M1360" t="b">
        <v>0</v>
      </c>
      <c r="N1360">
        <v>49</v>
      </c>
      <c r="O1360" t="b">
        <v>1</v>
      </c>
      <c r="P1360" t="s">
        <v>1492</v>
      </c>
      <c r="Q1360" s="7">
        <f t="shared" si="128"/>
        <v>111.66666666666667</v>
      </c>
      <c r="R1360" s="9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2785</v>
      </c>
      <c r="C1361" s="3" t="s">
        <v>2786</v>
      </c>
      <c r="D1361">
        <v>660</v>
      </c>
      <c r="E1361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s="15">
        <f t="shared" si="126"/>
        <v>40730.814699074072</v>
      </c>
      <c r="L1361" s="15">
        <f t="shared" si="127"/>
        <v>40668.814699074072</v>
      </c>
      <c r="M1361" t="b">
        <v>0</v>
      </c>
      <c r="N1361">
        <v>19</v>
      </c>
      <c r="O1361" t="b">
        <v>1</v>
      </c>
      <c r="P1361" t="s">
        <v>1492</v>
      </c>
      <c r="Q1361" s="7">
        <f t="shared" si="128"/>
        <v>115.75757575757575</v>
      </c>
      <c r="R1361" s="9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2787</v>
      </c>
      <c r="C1362" s="3" t="s">
        <v>2788</v>
      </c>
      <c r="D1362">
        <v>1500</v>
      </c>
      <c r="E1362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s="15">
        <f t="shared" si="126"/>
        <v>41123.900694444441</v>
      </c>
      <c r="L1362" s="15">
        <f t="shared" si="127"/>
        <v>41095.900694444441</v>
      </c>
      <c r="M1362" t="b">
        <v>0</v>
      </c>
      <c r="N1362">
        <v>81</v>
      </c>
      <c r="O1362" t="b">
        <v>1</v>
      </c>
      <c r="P1362" t="s">
        <v>1492</v>
      </c>
      <c r="Q1362" s="7">
        <f t="shared" si="128"/>
        <v>173.2</v>
      </c>
      <c r="R1362" s="9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2789</v>
      </c>
      <c r="C1363" s="3" t="s">
        <v>2790</v>
      </c>
      <c r="D1363">
        <v>6000</v>
      </c>
      <c r="E1363">
        <v>7559</v>
      </c>
      <c r="F1363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s="15">
        <f t="shared" si="126"/>
        <v>41811.717268518521</v>
      </c>
      <c r="L1363" s="15">
        <f t="shared" si="127"/>
        <v>41781.717268518521</v>
      </c>
      <c r="M1363" t="b">
        <v>0</v>
      </c>
      <c r="N1363">
        <v>264</v>
      </c>
      <c r="O1363" t="b">
        <v>1</v>
      </c>
      <c r="P1363" t="s">
        <v>1492</v>
      </c>
      <c r="Q1363" s="7">
        <f t="shared" si="128"/>
        <v>125.98333333333333</v>
      </c>
      <c r="R1363" s="9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2791</v>
      </c>
      <c r="C1364" s="3" t="s">
        <v>2792</v>
      </c>
      <c r="D1364">
        <v>1000</v>
      </c>
      <c r="E1364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s="15">
        <f t="shared" si="126"/>
        <v>41524.934386574074</v>
      </c>
      <c r="L1364" s="15">
        <f t="shared" si="127"/>
        <v>41464.934386574074</v>
      </c>
      <c r="M1364" t="b">
        <v>0</v>
      </c>
      <c r="N1364">
        <v>25</v>
      </c>
      <c r="O1364" t="b">
        <v>1</v>
      </c>
      <c r="P1364" t="s">
        <v>1492</v>
      </c>
      <c r="Q1364" s="7">
        <f t="shared" si="128"/>
        <v>109.1</v>
      </c>
      <c r="R1364" s="9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2793</v>
      </c>
      <c r="C1365" s="3" t="s">
        <v>2794</v>
      </c>
      <c r="D1365">
        <v>200</v>
      </c>
      <c r="E1365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s="15">
        <f t="shared" si="126"/>
        <v>42415.332638888889</v>
      </c>
      <c r="L1365" s="15">
        <f t="shared" si="127"/>
        <v>42396.8440625</v>
      </c>
      <c r="M1365" t="b">
        <v>0</v>
      </c>
      <c r="N1365">
        <v>5</v>
      </c>
      <c r="O1365" t="b">
        <v>1</v>
      </c>
      <c r="P1365" t="s">
        <v>1492</v>
      </c>
      <c r="Q1365" s="7">
        <f t="shared" si="128"/>
        <v>100</v>
      </c>
      <c r="R1365" s="9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2795</v>
      </c>
      <c r="C1366" s="3" t="s">
        <v>2796</v>
      </c>
      <c r="D1366">
        <v>42000</v>
      </c>
      <c r="E1366">
        <v>49830</v>
      </c>
      <c r="F1366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s="15">
        <f t="shared" si="126"/>
        <v>42011.6956712963</v>
      </c>
      <c r="L1366" s="15">
        <f t="shared" si="127"/>
        <v>41951.6956712963</v>
      </c>
      <c r="M1366" t="b">
        <v>0</v>
      </c>
      <c r="N1366">
        <v>144</v>
      </c>
      <c r="O1366" t="b">
        <v>1</v>
      </c>
      <c r="P1366" t="s">
        <v>1614</v>
      </c>
      <c r="Q1366" s="7">
        <f t="shared" si="128"/>
        <v>118.64285714285714</v>
      </c>
      <c r="R1366" s="9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2797</v>
      </c>
      <c r="C1367" s="3" t="s">
        <v>2798</v>
      </c>
      <c r="D1367">
        <v>7500</v>
      </c>
      <c r="E1367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s="15">
        <f t="shared" si="126"/>
        <v>42079.691574074073</v>
      </c>
      <c r="L1367" s="15">
        <f t="shared" si="127"/>
        <v>42049.733240740738</v>
      </c>
      <c r="M1367" t="b">
        <v>0</v>
      </c>
      <c r="N1367">
        <v>92</v>
      </c>
      <c r="O1367" t="b">
        <v>1</v>
      </c>
      <c r="P1367" t="s">
        <v>1614</v>
      </c>
      <c r="Q1367" s="7">
        <f t="shared" si="128"/>
        <v>100.26666666666667</v>
      </c>
      <c r="R1367" s="9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2799</v>
      </c>
      <c r="C1368" s="3" t="s">
        <v>2800</v>
      </c>
      <c r="D1368">
        <v>7500</v>
      </c>
      <c r="E1368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s="15">
        <f t="shared" si="126"/>
        <v>41970.037766203706</v>
      </c>
      <c r="L1368" s="15">
        <f t="shared" si="127"/>
        <v>41924.996099537035</v>
      </c>
      <c r="M1368" t="b">
        <v>0</v>
      </c>
      <c r="N1368">
        <v>147</v>
      </c>
      <c r="O1368" t="b">
        <v>1</v>
      </c>
      <c r="P1368" t="s">
        <v>1614</v>
      </c>
      <c r="Q1368" s="7">
        <f t="shared" si="128"/>
        <v>126.48920000000001</v>
      </c>
      <c r="R1368" s="9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2801</v>
      </c>
      <c r="C1369" s="3" t="s">
        <v>2802</v>
      </c>
      <c r="D1369">
        <v>5000</v>
      </c>
      <c r="E1369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s="15">
        <f t="shared" si="126"/>
        <v>42322.044560185182</v>
      </c>
      <c r="L1369" s="15">
        <f t="shared" si="127"/>
        <v>42292.002893518518</v>
      </c>
      <c r="M1369" t="b">
        <v>0</v>
      </c>
      <c r="N1369">
        <v>90</v>
      </c>
      <c r="O1369" t="b">
        <v>1</v>
      </c>
      <c r="P1369" t="s">
        <v>1614</v>
      </c>
      <c r="Q1369" s="7">
        <f t="shared" si="128"/>
        <v>114.26</v>
      </c>
      <c r="R1369" s="9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2803</v>
      </c>
      <c r="C1370" s="3" t="s">
        <v>2804</v>
      </c>
      <c r="D1370">
        <v>5000</v>
      </c>
      <c r="E1370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s="15">
        <f t="shared" si="126"/>
        <v>42170.190902777773</v>
      </c>
      <c r="L1370" s="15">
        <f t="shared" si="127"/>
        <v>42146.190902777773</v>
      </c>
      <c r="M1370" t="b">
        <v>0</v>
      </c>
      <c r="N1370">
        <v>87</v>
      </c>
      <c r="O1370" t="b">
        <v>1</v>
      </c>
      <c r="P1370" t="s">
        <v>1614</v>
      </c>
      <c r="Q1370" s="7">
        <f t="shared" si="128"/>
        <v>110.7</v>
      </c>
      <c r="R1370" s="9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2805</v>
      </c>
      <c r="C1371" s="3" t="s">
        <v>2806</v>
      </c>
      <c r="D1371">
        <v>32360</v>
      </c>
      <c r="E1371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s="15">
        <f t="shared" si="126"/>
        <v>41740.594282407408</v>
      </c>
      <c r="L1371" s="15">
        <f t="shared" si="127"/>
        <v>41710.594282407408</v>
      </c>
      <c r="M1371" t="b">
        <v>0</v>
      </c>
      <c r="N1371">
        <v>406</v>
      </c>
      <c r="O1371" t="b">
        <v>1</v>
      </c>
      <c r="P1371" t="s">
        <v>1614</v>
      </c>
      <c r="Q1371" s="7">
        <f t="shared" si="128"/>
        <v>105.34805315203954</v>
      </c>
      <c r="R1371" s="9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2807</v>
      </c>
      <c r="C1372" s="3" t="s">
        <v>2808</v>
      </c>
      <c r="D1372">
        <v>1500</v>
      </c>
      <c r="E1372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s="15">
        <f t="shared" si="126"/>
        <v>41563.00335648148</v>
      </c>
      <c r="L1372" s="15">
        <f t="shared" si="127"/>
        <v>41548.00335648148</v>
      </c>
      <c r="M1372" t="b">
        <v>0</v>
      </c>
      <c r="N1372">
        <v>20</v>
      </c>
      <c r="O1372" t="b">
        <v>1</v>
      </c>
      <c r="P1372" t="s">
        <v>1614</v>
      </c>
      <c r="Q1372" s="7">
        <f t="shared" si="128"/>
        <v>103.66666666666666</v>
      </c>
      <c r="R1372" s="9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2809</v>
      </c>
      <c r="C1373" s="3" t="s">
        <v>2810</v>
      </c>
      <c r="D1373">
        <v>6999</v>
      </c>
      <c r="E1373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s="15">
        <f t="shared" si="126"/>
        <v>42131.758587962962</v>
      </c>
      <c r="L1373" s="15">
        <f t="shared" si="127"/>
        <v>42101.758587962962</v>
      </c>
      <c r="M1373" t="b">
        <v>0</v>
      </c>
      <c r="N1373">
        <v>70</v>
      </c>
      <c r="O1373" t="b">
        <v>1</v>
      </c>
      <c r="P1373" t="s">
        <v>1614</v>
      </c>
      <c r="Q1373" s="7">
        <f t="shared" si="128"/>
        <v>107.08672667523933</v>
      </c>
      <c r="R1373" s="9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2811</v>
      </c>
      <c r="C1374" s="3" t="s">
        <v>2812</v>
      </c>
      <c r="D1374">
        <v>500</v>
      </c>
      <c r="E1374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s="15">
        <f t="shared" si="126"/>
        <v>41102.739953703705</v>
      </c>
      <c r="L1374" s="15">
        <f t="shared" si="127"/>
        <v>41072.739953703705</v>
      </c>
      <c r="M1374" t="b">
        <v>0</v>
      </c>
      <c r="N1374">
        <v>16</v>
      </c>
      <c r="O1374" t="b">
        <v>1</v>
      </c>
      <c r="P1374" t="s">
        <v>1614</v>
      </c>
      <c r="Q1374" s="7">
        <f t="shared" si="128"/>
        <v>124</v>
      </c>
      <c r="R1374" s="9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2813</v>
      </c>
      <c r="C1375" s="3" t="s">
        <v>2814</v>
      </c>
      <c r="D1375">
        <v>10000</v>
      </c>
      <c r="E1375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s="15">
        <f t="shared" si="126"/>
        <v>42734.95177083333</v>
      </c>
      <c r="L1375" s="15">
        <f t="shared" si="127"/>
        <v>42704.95177083333</v>
      </c>
      <c r="M1375" t="b">
        <v>0</v>
      </c>
      <c r="N1375">
        <v>52</v>
      </c>
      <c r="O1375" t="b">
        <v>1</v>
      </c>
      <c r="P1375" t="s">
        <v>1614</v>
      </c>
      <c r="Q1375" s="7">
        <f t="shared" si="128"/>
        <v>105.01</v>
      </c>
      <c r="R1375" s="9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2815</v>
      </c>
      <c r="C1376" s="3" t="s">
        <v>2816</v>
      </c>
      <c r="D1376">
        <v>1500</v>
      </c>
      <c r="E1376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s="15">
        <f t="shared" si="126"/>
        <v>42454.12023148148</v>
      </c>
      <c r="L1376" s="15">
        <f t="shared" si="127"/>
        <v>42424.161898148144</v>
      </c>
      <c r="M1376" t="b">
        <v>0</v>
      </c>
      <c r="N1376">
        <v>66</v>
      </c>
      <c r="O1376" t="b">
        <v>1</v>
      </c>
      <c r="P1376" t="s">
        <v>1614</v>
      </c>
      <c r="Q1376" s="7">
        <f t="shared" si="128"/>
        <v>189.46666666666667</v>
      </c>
      <c r="R1376" s="9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2817</v>
      </c>
      <c r="C1377" s="3" t="s">
        <v>2818</v>
      </c>
      <c r="D1377">
        <v>4000</v>
      </c>
      <c r="E1377">
        <v>6853</v>
      </c>
      <c r="F1377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s="15">
        <f t="shared" si="126"/>
        <v>42750.066192129627</v>
      </c>
      <c r="L1377" s="15">
        <f t="shared" si="127"/>
        <v>42720.066192129627</v>
      </c>
      <c r="M1377" t="b">
        <v>0</v>
      </c>
      <c r="N1377">
        <v>109</v>
      </c>
      <c r="O1377" t="b">
        <v>1</v>
      </c>
      <c r="P1377" t="s">
        <v>1614</v>
      </c>
      <c r="Q1377" s="7">
        <f t="shared" si="128"/>
        <v>171.32499999999999</v>
      </c>
      <c r="R1377" s="9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2819</v>
      </c>
      <c r="C1378" s="3" t="s">
        <v>2820</v>
      </c>
      <c r="D1378">
        <v>3700</v>
      </c>
      <c r="E1378">
        <v>9342</v>
      </c>
      <c r="F137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s="15">
        <f t="shared" si="126"/>
        <v>42707.710717592592</v>
      </c>
      <c r="L1378" s="15">
        <f t="shared" si="127"/>
        <v>42677.669050925921</v>
      </c>
      <c r="M1378" t="b">
        <v>0</v>
      </c>
      <c r="N1378">
        <v>168</v>
      </c>
      <c r="O1378" t="b">
        <v>1</v>
      </c>
      <c r="P1378" t="s">
        <v>1614</v>
      </c>
      <c r="Q1378" s="7">
        <f t="shared" si="128"/>
        <v>252.48648648648651</v>
      </c>
      <c r="R1378" s="9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2821</v>
      </c>
      <c r="C1379" s="3" t="s">
        <v>2822</v>
      </c>
      <c r="D1379">
        <v>1300</v>
      </c>
      <c r="E1379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s="15">
        <f t="shared" si="126"/>
        <v>42769.174305555556</v>
      </c>
      <c r="L1379" s="15">
        <f t="shared" si="127"/>
        <v>42747.219560185185</v>
      </c>
      <c r="M1379" t="b">
        <v>0</v>
      </c>
      <c r="N1379">
        <v>31</v>
      </c>
      <c r="O1379" t="b">
        <v>1</v>
      </c>
      <c r="P1379" t="s">
        <v>1614</v>
      </c>
      <c r="Q1379" s="7">
        <f t="shared" si="128"/>
        <v>116.15384615384616</v>
      </c>
      <c r="R1379" s="9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2823</v>
      </c>
      <c r="C1380" s="3" t="s">
        <v>2824</v>
      </c>
      <c r="D1380">
        <v>2000</v>
      </c>
      <c r="E1380">
        <v>4067</v>
      </c>
      <c r="F1380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s="15">
        <f t="shared" si="126"/>
        <v>42583.759375000001</v>
      </c>
      <c r="L1380" s="15">
        <f t="shared" si="127"/>
        <v>42568.759375000001</v>
      </c>
      <c r="M1380" t="b">
        <v>0</v>
      </c>
      <c r="N1380">
        <v>133</v>
      </c>
      <c r="O1380" t="b">
        <v>1</v>
      </c>
      <c r="P1380" t="s">
        <v>1614</v>
      </c>
      <c r="Q1380" s="7">
        <f t="shared" si="128"/>
        <v>203.35000000000002</v>
      </c>
      <c r="R1380" s="9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2825</v>
      </c>
      <c r="C1381" s="3" t="s">
        <v>2826</v>
      </c>
      <c r="D1381">
        <v>10000</v>
      </c>
      <c r="E1381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s="15">
        <f t="shared" si="126"/>
        <v>42160.491620370369</v>
      </c>
      <c r="L1381" s="15">
        <f t="shared" si="127"/>
        <v>42130.491620370369</v>
      </c>
      <c r="M1381" t="b">
        <v>0</v>
      </c>
      <c r="N1381">
        <v>151</v>
      </c>
      <c r="O1381" t="b">
        <v>1</v>
      </c>
      <c r="P1381" t="s">
        <v>1614</v>
      </c>
      <c r="Q1381" s="7">
        <f t="shared" si="128"/>
        <v>111.60000000000001</v>
      </c>
      <c r="R1381" s="9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2827</v>
      </c>
      <c r="C1382" s="3" t="s">
        <v>2828</v>
      </c>
      <c r="D1382">
        <v>25</v>
      </c>
      <c r="E1382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s="15">
        <f t="shared" si="126"/>
        <v>42164.083333333328</v>
      </c>
      <c r="L1382" s="15">
        <f t="shared" si="127"/>
        <v>42141.762800925921</v>
      </c>
      <c r="M1382" t="b">
        <v>0</v>
      </c>
      <c r="N1382">
        <v>5</v>
      </c>
      <c r="O1382" t="b">
        <v>1</v>
      </c>
      <c r="P1382" t="s">
        <v>1614</v>
      </c>
      <c r="Q1382" s="7">
        <f t="shared" si="128"/>
        <v>424</v>
      </c>
      <c r="R1382" s="9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2829</v>
      </c>
      <c r="C1383" s="3" t="s">
        <v>2830</v>
      </c>
      <c r="D1383">
        <v>5000</v>
      </c>
      <c r="E1383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s="15">
        <f t="shared" si="126"/>
        <v>42733.214409722219</v>
      </c>
      <c r="L1383" s="15">
        <f t="shared" si="127"/>
        <v>42703.214409722219</v>
      </c>
      <c r="M1383" t="b">
        <v>0</v>
      </c>
      <c r="N1383">
        <v>73</v>
      </c>
      <c r="O1383" t="b">
        <v>1</v>
      </c>
      <c r="P1383" t="s">
        <v>1614</v>
      </c>
      <c r="Q1383" s="7">
        <f t="shared" si="128"/>
        <v>107.1</v>
      </c>
      <c r="R1383" s="9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2831</v>
      </c>
      <c r="C1384" s="3" t="s">
        <v>2832</v>
      </c>
      <c r="D1384">
        <v>8000</v>
      </c>
      <c r="E1384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s="15">
        <f t="shared" si="126"/>
        <v>41400.800185185188</v>
      </c>
      <c r="L1384" s="15">
        <f t="shared" si="127"/>
        <v>41370.800185185188</v>
      </c>
      <c r="M1384" t="b">
        <v>0</v>
      </c>
      <c r="N1384">
        <v>148</v>
      </c>
      <c r="O1384" t="b">
        <v>1</v>
      </c>
      <c r="P1384" t="s">
        <v>1614</v>
      </c>
      <c r="Q1384" s="7">
        <f t="shared" si="128"/>
        <v>104.3625</v>
      </c>
      <c r="R1384" s="9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2833</v>
      </c>
      <c r="C1385" s="3" t="s">
        <v>2834</v>
      </c>
      <c r="D1385">
        <v>2200</v>
      </c>
      <c r="E1385">
        <v>4673</v>
      </c>
      <c r="F1385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s="15">
        <f t="shared" si="126"/>
        <v>42727.074976851851</v>
      </c>
      <c r="L1385" s="15">
        <f t="shared" si="127"/>
        <v>42707.074976851851</v>
      </c>
      <c r="M1385" t="b">
        <v>0</v>
      </c>
      <c r="N1385">
        <v>93</v>
      </c>
      <c r="O1385" t="b">
        <v>1</v>
      </c>
      <c r="P1385" t="s">
        <v>1614</v>
      </c>
      <c r="Q1385" s="7">
        <f t="shared" si="128"/>
        <v>212.40909090909091</v>
      </c>
      <c r="R1385" s="9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2835</v>
      </c>
      <c r="C1386" s="3" t="s">
        <v>2836</v>
      </c>
      <c r="D1386">
        <v>3500</v>
      </c>
      <c r="E1386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s="15">
        <f t="shared" si="126"/>
        <v>42190.735208333332</v>
      </c>
      <c r="L1386" s="15">
        <f t="shared" si="127"/>
        <v>42160.735208333332</v>
      </c>
      <c r="M1386" t="b">
        <v>0</v>
      </c>
      <c r="N1386">
        <v>63</v>
      </c>
      <c r="O1386" t="b">
        <v>1</v>
      </c>
      <c r="P1386" t="s">
        <v>1614</v>
      </c>
      <c r="Q1386" s="7">
        <f t="shared" si="128"/>
        <v>124.08571428571429</v>
      </c>
      <c r="R1386" s="9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2837</v>
      </c>
      <c r="C1387" s="3" t="s">
        <v>2838</v>
      </c>
      <c r="D1387">
        <v>8000</v>
      </c>
      <c r="E1387">
        <v>8832.49</v>
      </c>
      <c r="F1387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s="15">
        <f t="shared" si="126"/>
        <v>42489.507638888885</v>
      </c>
      <c r="L1387" s="15">
        <f t="shared" si="127"/>
        <v>42433.688900462963</v>
      </c>
      <c r="M1387" t="b">
        <v>0</v>
      </c>
      <c r="N1387">
        <v>134</v>
      </c>
      <c r="O1387" t="b">
        <v>1</v>
      </c>
      <c r="P1387" t="s">
        <v>1614</v>
      </c>
      <c r="Q1387" s="7">
        <f t="shared" si="128"/>
        <v>110.406125</v>
      </c>
      <c r="R1387" s="9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2839</v>
      </c>
      <c r="C1388" s="3" t="s">
        <v>2840</v>
      </c>
      <c r="D1388">
        <v>400</v>
      </c>
      <c r="E1388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s="15">
        <f t="shared" si="126"/>
        <v>42214.646863425922</v>
      </c>
      <c r="L1388" s="15">
        <f t="shared" si="127"/>
        <v>42184.646863425922</v>
      </c>
      <c r="M1388" t="b">
        <v>0</v>
      </c>
      <c r="N1388">
        <v>14</v>
      </c>
      <c r="O1388" t="b">
        <v>1</v>
      </c>
      <c r="P1388" t="s">
        <v>1614</v>
      </c>
      <c r="Q1388" s="7">
        <f t="shared" si="128"/>
        <v>218.75</v>
      </c>
      <c r="R1388" s="9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2841</v>
      </c>
      <c r="C1389" s="3" t="s">
        <v>2842</v>
      </c>
      <c r="D1389">
        <v>4000</v>
      </c>
      <c r="E1389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s="15">
        <f t="shared" si="126"/>
        <v>42158.1875</v>
      </c>
      <c r="L1389" s="15">
        <f t="shared" si="127"/>
        <v>42126.92123842593</v>
      </c>
      <c r="M1389" t="b">
        <v>0</v>
      </c>
      <c r="N1389">
        <v>78</v>
      </c>
      <c r="O1389" t="b">
        <v>1</v>
      </c>
      <c r="P1389" t="s">
        <v>1614</v>
      </c>
      <c r="Q1389" s="7">
        <f t="shared" si="128"/>
        <v>136.625</v>
      </c>
      <c r="R1389" s="9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2843</v>
      </c>
      <c r="C1390" s="3" t="s">
        <v>2844</v>
      </c>
      <c r="D1390">
        <v>5000</v>
      </c>
      <c r="E1390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s="15">
        <f t="shared" si="126"/>
        <v>42660.676388888889</v>
      </c>
      <c r="L1390" s="15">
        <f t="shared" si="127"/>
        <v>42634.614780092597</v>
      </c>
      <c r="M1390" t="b">
        <v>0</v>
      </c>
      <c r="N1390">
        <v>112</v>
      </c>
      <c r="O1390" t="b">
        <v>1</v>
      </c>
      <c r="P1390" t="s">
        <v>1614</v>
      </c>
      <c r="Q1390" s="7">
        <f t="shared" si="128"/>
        <v>134.8074</v>
      </c>
      <c r="R1390" s="9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2845</v>
      </c>
      <c r="C1391" s="3" t="s">
        <v>2846</v>
      </c>
      <c r="D1391">
        <v>500</v>
      </c>
      <c r="E1391">
        <v>727</v>
      </c>
      <c r="F1391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s="15">
        <f t="shared" si="126"/>
        <v>42595.480983796297</v>
      </c>
      <c r="L1391" s="15">
        <f t="shared" si="127"/>
        <v>42565.480983796297</v>
      </c>
      <c r="M1391" t="b">
        <v>0</v>
      </c>
      <c r="N1391">
        <v>34</v>
      </c>
      <c r="O1391" t="b">
        <v>1</v>
      </c>
      <c r="P1391" t="s">
        <v>1614</v>
      </c>
      <c r="Q1391" s="7">
        <f t="shared" si="128"/>
        <v>145.4</v>
      </c>
      <c r="R1391" s="9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2847</v>
      </c>
      <c r="C1392" s="3" t="s">
        <v>2848</v>
      </c>
      <c r="D1392">
        <v>2800</v>
      </c>
      <c r="E1392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s="15">
        <f t="shared" si="126"/>
        <v>42121.716666666667</v>
      </c>
      <c r="L1392" s="15">
        <f t="shared" si="127"/>
        <v>42087.803310185191</v>
      </c>
      <c r="M1392" t="b">
        <v>0</v>
      </c>
      <c r="N1392">
        <v>19</v>
      </c>
      <c r="O1392" t="b">
        <v>1</v>
      </c>
      <c r="P1392" t="s">
        <v>1614</v>
      </c>
      <c r="Q1392" s="7">
        <f t="shared" si="128"/>
        <v>109.10714285714285</v>
      </c>
      <c r="R1392" s="9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2849</v>
      </c>
      <c r="C1393" s="3" t="s">
        <v>2850</v>
      </c>
      <c r="D1393">
        <v>500</v>
      </c>
      <c r="E1393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s="15">
        <f t="shared" si="126"/>
        <v>42238.207638888889</v>
      </c>
      <c r="L1393" s="15">
        <f t="shared" si="127"/>
        <v>42193.650671296295</v>
      </c>
      <c r="M1393" t="b">
        <v>0</v>
      </c>
      <c r="N1393">
        <v>13</v>
      </c>
      <c r="O1393" t="b">
        <v>1</v>
      </c>
      <c r="P1393" t="s">
        <v>1614</v>
      </c>
      <c r="Q1393" s="7">
        <f t="shared" si="128"/>
        <v>110.2</v>
      </c>
      <c r="R1393" s="9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2851</v>
      </c>
      <c r="C1394" s="3" t="s">
        <v>2852</v>
      </c>
      <c r="D1394">
        <v>2500</v>
      </c>
      <c r="E1394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s="15">
        <f t="shared" si="126"/>
        <v>42432.154930555553</v>
      </c>
      <c r="L1394" s="15">
        <f t="shared" si="127"/>
        <v>42401.154930555553</v>
      </c>
      <c r="M1394" t="b">
        <v>0</v>
      </c>
      <c r="N1394">
        <v>104</v>
      </c>
      <c r="O1394" t="b">
        <v>1</v>
      </c>
      <c r="P1394" t="s">
        <v>1614</v>
      </c>
      <c r="Q1394" s="7">
        <f t="shared" si="128"/>
        <v>113.64000000000001</v>
      </c>
      <c r="R1394" s="9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2853</v>
      </c>
      <c r="C1395" s="3" t="s">
        <v>2854</v>
      </c>
      <c r="D1395">
        <v>10000</v>
      </c>
      <c r="E1395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s="15">
        <f t="shared" si="126"/>
        <v>42583.681979166664</v>
      </c>
      <c r="L1395" s="15">
        <f t="shared" si="127"/>
        <v>42553.681979166664</v>
      </c>
      <c r="M1395" t="b">
        <v>0</v>
      </c>
      <c r="N1395">
        <v>52</v>
      </c>
      <c r="O1395" t="b">
        <v>1</v>
      </c>
      <c r="P1395" t="s">
        <v>1614</v>
      </c>
      <c r="Q1395" s="7">
        <f t="shared" si="128"/>
        <v>102.35000000000001</v>
      </c>
      <c r="R1395" s="9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2855</v>
      </c>
      <c r="C1396" s="3" t="s">
        <v>2856</v>
      </c>
      <c r="D1396">
        <v>750</v>
      </c>
      <c r="E1396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s="15">
        <f t="shared" si="126"/>
        <v>42795.125</v>
      </c>
      <c r="L1396" s="15">
        <f t="shared" si="127"/>
        <v>42752.144976851851</v>
      </c>
      <c r="M1396" t="b">
        <v>0</v>
      </c>
      <c r="N1396">
        <v>17</v>
      </c>
      <c r="O1396" t="b">
        <v>1</v>
      </c>
      <c r="P1396" t="s">
        <v>1614</v>
      </c>
      <c r="Q1396" s="7">
        <f t="shared" si="128"/>
        <v>122.13333333333334</v>
      </c>
      <c r="R1396" s="9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2857</v>
      </c>
      <c r="C1397" s="3" t="s">
        <v>2858</v>
      </c>
      <c r="D1397">
        <v>3500</v>
      </c>
      <c r="E1397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s="15">
        <f t="shared" si="126"/>
        <v>42749.90834490741</v>
      </c>
      <c r="L1397" s="15">
        <f t="shared" si="127"/>
        <v>42719.90834490741</v>
      </c>
      <c r="M1397" t="b">
        <v>0</v>
      </c>
      <c r="N1397">
        <v>82</v>
      </c>
      <c r="O1397" t="b">
        <v>1</v>
      </c>
      <c r="P1397" t="s">
        <v>1614</v>
      </c>
      <c r="Q1397" s="7">
        <f t="shared" si="128"/>
        <v>111.88571428571427</v>
      </c>
      <c r="R1397" s="9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2859</v>
      </c>
      <c r="C1398" s="3" t="s">
        <v>2860</v>
      </c>
      <c r="D1398">
        <v>6000</v>
      </c>
      <c r="E1398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s="15">
        <f t="shared" si="126"/>
        <v>42048.99863425926</v>
      </c>
      <c r="L1398" s="15">
        <f t="shared" si="127"/>
        <v>42018.99863425926</v>
      </c>
      <c r="M1398" t="b">
        <v>0</v>
      </c>
      <c r="N1398">
        <v>73</v>
      </c>
      <c r="O1398" t="b">
        <v>1</v>
      </c>
      <c r="P1398" t="s">
        <v>1614</v>
      </c>
      <c r="Q1398" s="7">
        <f t="shared" si="128"/>
        <v>107.3</v>
      </c>
      <c r="R1398" s="9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2861</v>
      </c>
      <c r="C1399" s="3" t="s">
        <v>2862</v>
      </c>
      <c r="D1399">
        <v>10000</v>
      </c>
      <c r="E1399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s="15">
        <f t="shared" si="126"/>
        <v>42670.888194444444</v>
      </c>
      <c r="L1399" s="15">
        <f t="shared" si="127"/>
        <v>42640.917939814812</v>
      </c>
      <c r="M1399" t="b">
        <v>0</v>
      </c>
      <c r="N1399">
        <v>158</v>
      </c>
      <c r="O1399" t="b">
        <v>1</v>
      </c>
      <c r="P1399" t="s">
        <v>1614</v>
      </c>
      <c r="Q1399" s="7">
        <f t="shared" si="128"/>
        <v>113.85000000000001</v>
      </c>
      <c r="R1399" s="9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2863</v>
      </c>
      <c r="C1400" s="3" t="s">
        <v>2864</v>
      </c>
      <c r="D1400">
        <v>4400</v>
      </c>
      <c r="E1400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s="15">
        <f t="shared" si="126"/>
        <v>42556.874236111107</v>
      </c>
      <c r="L1400" s="15">
        <f t="shared" si="127"/>
        <v>42526.874236111107</v>
      </c>
      <c r="M1400" t="b">
        <v>0</v>
      </c>
      <c r="N1400">
        <v>65</v>
      </c>
      <c r="O1400" t="b">
        <v>1</v>
      </c>
      <c r="P1400" t="s">
        <v>1614</v>
      </c>
      <c r="Q1400" s="7">
        <f t="shared" si="128"/>
        <v>109.68181818181819</v>
      </c>
      <c r="R1400" s="9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2865</v>
      </c>
      <c r="C1401" s="3" t="s">
        <v>2866</v>
      </c>
      <c r="D1401">
        <v>9000</v>
      </c>
      <c r="E1401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s="15">
        <f t="shared" si="126"/>
        <v>41919.004317129627</v>
      </c>
      <c r="L1401" s="15">
        <f t="shared" si="127"/>
        <v>41889.004317129627</v>
      </c>
      <c r="M1401" t="b">
        <v>0</v>
      </c>
      <c r="N1401">
        <v>184</v>
      </c>
      <c r="O1401" t="b">
        <v>1</v>
      </c>
      <c r="P1401" t="s">
        <v>1614</v>
      </c>
      <c r="Q1401" s="7">
        <f t="shared" si="128"/>
        <v>126.14444444444443</v>
      </c>
      <c r="R1401" s="9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2867</v>
      </c>
      <c r="C1402" s="3" t="s">
        <v>2868</v>
      </c>
      <c r="D1402">
        <v>350</v>
      </c>
      <c r="E1402">
        <v>586</v>
      </c>
      <c r="F1402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s="15">
        <f t="shared" si="126"/>
        <v>42533.229166666672</v>
      </c>
      <c r="L1402" s="15">
        <f t="shared" si="127"/>
        <v>42498.341122685189</v>
      </c>
      <c r="M1402" t="b">
        <v>0</v>
      </c>
      <c r="N1402">
        <v>34</v>
      </c>
      <c r="O1402" t="b">
        <v>1</v>
      </c>
      <c r="P1402" t="s">
        <v>1614</v>
      </c>
      <c r="Q1402" s="7">
        <f t="shared" si="128"/>
        <v>167.42857142857144</v>
      </c>
      <c r="R1402" s="9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2869</v>
      </c>
      <c r="C1403" s="3" t="s">
        <v>2870</v>
      </c>
      <c r="D1403">
        <v>2500</v>
      </c>
      <c r="E1403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s="15">
        <f t="shared" si="126"/>
        <v>41420.99622685185</v>
      </c>
      <c r="L1403" s="15">
        <f t="shared" si="127"/>
        <v>41399.99622685185</v>
      </c>
      <c r="M1403" t="b">
        <v>0</v>
      </c>
      <c r="N1403">
        <v>240</v>
      </c>
      <c r="O1403" t="b">
        <v>1</v>
      </c>
      <c r="P1403" t="s">
        <v>1614</v>
      </c>
      <c r="Q1403" s="7">
        <f t="shared" si="128"/>
        <v>496.52000000000004</v>
      </c>
      <c r="R1403" s="9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2871</v>
      </c>
      <c r="C1404" s="3" t="s">
        <v>2872</v>
      </c>
      <c r="D1404">
        <v>2500</v>
      </c>
      <c r="E1404">
        <v>2729</v>
      </c>
      <c r="F1404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s="15">
        <f t="shared" si="126"/>
        <v>42125.011701388888</v>
      </c>
      <c r="L1404" s="15">
        <f t="shared" si="127"/>
        <v>42065.053368055553</v>
      </c>
      <c r="M1404" t="b">
        <v>0</v>
      </c>
      <c r="N1404">
        <v>113</v>
      </c>
      <c r="O1404" t="b">
        <v>1</v>
      </c>
      <c r="P1404" t="s">
        <v>1614</v>
      </c>
      <c r="Q1404" s="7">
        <f t="shared" si="128"/>
        <v>109.16</v>
      </c>
      <c r="R1404" s="9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2873</v>
      </c>
      <c r="C1405" s="3" t="s">
        <v>2874</v>
      </c>
      <c r="D1405">
        <v>4000</v>
      </c>
      <c r="E1405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s="15">
        <f t="shared" si="126"/>
        <v>41481.062905092593</v>
      </c>
      <c r="L1405" s="15">
        <f t="shared" si="127"/>
        <v>41451.062905092593</v>
      </c>
      <c r="M1405" t="b">
        <v>0</v>
      </c>
      <c r="N1405">
        <v>66</v>
      </c>
      <c r="O1405" t="b">
        <v>1</v>
      </c>
      <c r="P1405" t="s">
        <v>1614</v>
      </c>
      <c r="Q1405" s="7">
        <f t="shared" si="128"/>
        <v>102.57499999999999</v>
      </c>
      <c r="R1405" s="9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2875</v>
      </c>
      <c r="C1406" s="3" t="s">
        <v>2876</v>
      </c>
      <c r="D1406">
        <v>14500</v>
      </c>
      <c r="E1406">
        <v>241</v>
      </c>
      <c r="F1406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s="15">
        <f t="shared" si="126"/>
        <v>42057.510243055556</v>
      </c>
      <c r="L1406" s="15">
        <f t="shared" si="127"/>
        <v>42032.510243055556</v>
      </c>
      <c r="M1406" t="b">
        <v>1</v>
      </c>
      <c r="N1406">
        <v>5</v>
      </c>
      <c r="O1406" t="b">
        <v>0</v>
      </c>
      <c r="P1406" t="s">
        <v>2877</v>
      </c>
      <c r="Q1406" s="7">
        <f t="shared" si="128"/>
        <v>1.6620689655172414</v>
      </c>
      <c r="R1406" s="9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2878</v>
      </c>
      <c r="C1407" s="3" t="s">
        <v>2879</v>
      </c>
      <c r="D1407">
        <v>25000</v>
      </c>
      <c r="E1407">
        <v>105</v>
      </c>
      <c r="F1407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s="15">
        <f t="shared" si="126"/>
        <v>41971.722233796296</v>
      </c>
      <c r="L1407" s="15">
        <f t="shared" si="127"/>
        <v>41941.680567129632</v>
      </c>
      <c r="M1407" t="b">
        <v>1</v>
      </c>
      <c r="N1407">
        <v>17</v>
      </c>
      <c r="O1407" t="b">
        <v>0</v>
      </c>
      <c r="P1407" t="s">
        <v>2877</v>
      </c>
      <c r="Q1407" s="7">
        <f t="shared" si="128"/>
        <v>0.42</v>
      </c>
      <c r="R1407" s="9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2880</v>
      </c>
      <c r="C1408" s="3" t="s">
        <v>2881</v>
      </c>
      <c r="D1408">
        <v>12000</v>
      </c>
      <c r="E1408">
        <v>15</v>
      </c>
      <c r="F140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s="15">
        <f t="shared" si="126"/>
        <v>42350.416666666672</v>
      </c>
      <c r="L1408" s="15">
        <f t="shared" si="127"/>
        <v>42297.432951388888</v>
      </c>
      <c r="M1408" t="b">
        <v>0</v>
      </c>
      <c r="N1408">
        <v>3</v>
      </c>
      <c r="O1408" t="b">
        <v>0</v>
      </c>
      <c r="P1408" t="s">
        <v>2877</v>
      </c>
      <c r="Q1408" s="7">
        <f t="shared" si="128"/>
        <v>0.125</v>
      </c>
      <c r="R1408" s="9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2882</v>
      </c>
      <c r="C1409" s="3" t="s">
        <v>2883</v>
      </c>
      <c r="D1409">
        <v>3000</v>
      </c>
      <c r="E1409">
        <v>15</v>
      </c>
      <c r="F1409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s="15">
        <f t="shared" si="126"/>
        <v>41863.536782407406</v>
      </c>
      <c r="L1409" s="15">
        <f t="shared" si="127"/>
        <v>41838.536782407406</v>
      </c>
      <c r="M1409" t="b">
        <v>0</v>
      </c>
      <c r="N1409">
        <v>2</v>
      </c>
      <c r="O1409" t="b">
        <v>0</v>
      </c>
      <c r="P1409" t="s">
        <v>2877</v>
      </c>
      <c r="Q1409" s="7">
        <f t="shared" si="128"/>
        <v>0.5</v>
      </c>
      <c r="R1409" s="9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2884</v>
      </c>
      <c r="C1410" s="3" t="s">
        <v>2885</v>
      </c>
      <c r="D1410">
        <v>1000</v>
      </c>
      <c r="E1410">
        <v>72</v>
      </c>
      <c r="F1410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s="15">
        <f t="shared" si="126"/>
        <v>42321.913842592592</v>
      </c>
      <c r="L1410" s="15">
        <f t="shared" si="127"/>
        <v>42291.872175925921</v>
      </c>
      <c r="M1410" t="b">
        <v>0</v>
      </c>
      <c r="N1410">
        <v>6</v>
      </c>
      <c r="O1410" t="b">
        <v>0</v>
      </c>
      <c r="P1410" t="s">
        <v>2877</v>
      </c>
      <c r="Q1410" s="7">
        <f t="shared" si="128"/>
        <v>7.1999999999999993</v>
      </c>
      <c r="R1410" s="9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2886</v>
      </c>
      <c r="C1411" s="3" t="s">
        <v>2887</v>
      </c>
      <c r="D1411">
        <v>4000</v>
      </c>
      <c r="E1411">
        <v>0</v>
      </c>
      <c r="F1411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s="15">
        <f t="shared" ref="K1411:K1474" si="132">(I1411/86400)+DATE(1970,1,1)</f>
        <v>42005.175173611111</v>
      </c>
      <c r="L1411" s="15">
        <f t="shared" ref="L1411:L1474" si="133">(J1411/86400)+DATE(1970,1,1)</f>
        <v>41945.133506944447</v>
      </c>
      <c r="M1411" t="b">
        <v>0</v>
      </c>
      <c r="N1411">
        <v>0</v>
      </c>
      <c r="O1411" t="b">
        <v>0</v>
      </c>
      <c r="P1411" t="s">
        <v>2877</v>
      </c>
      <c r="Q1411" s="7">
        <f t="shared" ref="Q1411:Q1474" si="134">(E1411/D1411)*100</f>
        <v>0</v>
      </c>
      <c r="R1411" s="9" t="e">
        <f t="shared" ref="R1411:R1474" si="135">E1411/N1411</f>
        <v>#DIV/0!</v>
      </c>
      <c r="S1411" t="str">
        <f t="shared" ref="S1411:S1474" si="136">LEFT(P1411,FIND("/",P1411)-1)</f>
        <v>publishing</v>
      </c>
      <c r="T1411" t="str">
        <f t="shared" ref="T1411:T1474" si="137">REPLACE(P1411,1,FIND("/",P1411),"")</f>
        <v>translations</v>
      </c>
    </row>
    <row r="1412" spans="1:20" ht="48" x14ac:dyDescent="0.2">
      <c r="A1412">
        <v>1410</v>
      </c>
      <c r="B1412" s="3" t="s">
        <v>2888</v>
      </c>
      <c r="C1412" s="3" t="s">
        <v>2889</v>
      </c>
      <c r="D1412">
        <v>6000</v>
      </c>
      <c r="E1412">
        <v>1</v>
      </c>
      <c r="F1412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s="15">
        <f t="shared" si="132"/>
        <v>42524.318518518514</v>
      </c>
      <c r="L1412" s="15">
        <f t="shared" si="133"/>
        <v>42479.318518518514</v>
      </c>
      <c r="M1412" t="b">
        <v>0</v>
      </c>
      <c r="N1412">
        <v>1</v>
      </c>
      <c r="O1412" t="b">
        <v>0</v>
      </c>
      <c r="P1412" t="s">
        <v>2877</v>
      </c>
      <c r="Q1412" s="7">
        <f t="shared" si="134"/>
        <v>1.6666666666666666E-2</v>
      </c>
      <c r="R1412" s="9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2890</v>
      </c>
      <c r="C1413" s="3" t="s">
        <v>2891</v>
      </c>
      <c r="D1413">
        <v>3000</v>
      </c>
      <c r="E1413">
        <v>7</v>
      </c>
      <c r="F1413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s="15">
        <f t="shared" si="132"/>
        <v>42041.059027777781</v>
      </c>
      <c r="L1413" s="15">
        <f t="shared" si="133"/>
        <v>42013.059027777781</v>
      </c>
      <c r="M1413" t="b">
        <v>0</v>
      </c>
      <c r="N1413">
        <v>3</v>
      </c>
      <c r="O1413" t="b">
        <v>0</v>
      </c>
      <c r="P1413" t="s">
        <v>2877</v>
      </c>
      <c r="Q1413" s="7">
        <f t="shared" si="134"/>
        <v>0.23333333333333336</v>
      </c>
      <c r="R1413" s="9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2892</v>
      </c>
      <c r="C1414" s="3" t="s">
        <v>2893</v>
      </c>
      <c r="D1414">
        <v>7000</v>
      </c>
      <c r="E1414">
        <v>320</v>
      </c>
      <c r="F1414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s="15">
        <f t="shared" si="132"/>
        <v>41977.063645833332</v>
      </c>
      <c r="L1414" s="15">
        <f t="shared" si="133"/>
        <v>41947.063645833332</v>
      </c>
      <c r="M1414" t="b">
        <v>0</v>
      </c>
      <c r="N1414">
        <v>13</v>
      </c>
      <c r="O1414" t="b">
        <v>0</v>
      </c>
      <c r="P1414" t="s">
        <v>2877</v>
      </c>
      <c r="Q1414" s="7">
        <f t="shared" si="134"/>
        <v>4.5714285714285712</v>
      </c>
      <c r="R1414" s="9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2894</v>
      </c>
      <c r="C1415" s="3" t="s">
        <v>2895</v>
      </c>
      <c r="D1415">
        <v>2000</v>
      </c>
      <c r="E1415">
        <v>100</v>
      </c>
      <c r="F1415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s="15">
        <f t="shared" si="132"/>
        <v>42420.437152777777</v>
      </c>
      <c r="L1415" s="15">
        <f t="shared" si="133"/>
        <v>42360.437152777777</v>
      </c>
      <c r="M1415" t="b">
        <v>0</v>
      </c>
      <c r="N1415">
        <v>1</v>
      </c>
      <c r="O1415" t="b">
        <v>0</v>
      </c>
      <c r="P1415" t="s">
        <v>2877</v>
      </c>
      <c r="Q1415" s="7">
        <f t="shared" si="134"/>
        <v>5</v>
      </c>
      <c r="R1415" s="9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2896</v>
      </c>
      <c r="C1416" s="3" t="s">
        <v>2897</v>
      </c>
      <c r="D1416">
        <v>500</v>
      </c>
      <c r="E1416">
        <v>1</v>
      </c>
      <c r="F1416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s="15">
        <f t="shared" si="132"/>
        <v>42738.25309027778</v>
      </c>
      <c r="L1416" s="15">
        <f t="shared" si="133"/>
        <v>42708.25309027778</v>
      </c>
      <c r="M1416" t="b">
        <v>0</v>
      </c>
      <c r="N1416">
        <v>1</v>
      </c>
      <c r="O1416" t="b">
        <v>0</v>
      </c>
      <c r="P1416" t="s">
        <v>2877</v>
      </c>
      <c r="Q1416" s="7">
        <f t="shared" si="134"/>
        <v>0.2</v>
      </c>
      <c r="R1416" s="9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2898</v>
      </c>
      <c r="C1417" s="3" t="s">
        <v>2899</v>
      </c>
      <c r="D1417">
        <v>4400</v>
      </c>
      <c r="E1417">
        <v>800</v>
      </c>
      <c r="F1417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s="15">
        <f t="shared" si="132"/>
        <v>42232.675821759258</v>
      </c>
      <c r="L1417" s="15">
        <f t="shared" si="133"/>
        <v>42192.675821759258</v>
      </c>
      <c r="M1417" t="b">
        <v>0</v>
      </c>
      <c r="N1417">
        <v>9</v>
      </c>
      <c r="O1417" t="b">
        <v>0</v>
      </c>
      <c r="P1417" t="s">
        <v>2877</v>
      </c>
      <c r="Q1417" s="7">
        <f t="shared" si="134"/>
        <v>18.181818181818183</v>
      </c>
      <c r="R1417" s="9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2900</v>
      </c>
      <c r="C1418" s="3" t="s">
        <v>2901</v>
      </c>
      <c r="D1418">
        <v>50000</v>
      </c>
      <c r="E1418">
        <v>0</v>
      </c>
      <c r="F141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s="15">
        <f t="shared" si="132"/>
        <v>42329.967812499999</v>
      </c>
      <c r="L1418" s="15">
        <f t="shared" si="133"/>
        <v>42299.926145833335</v>
      </c>
      <c r="M1418" t="b">
        <v>0</v>
      </c>
      <c r="N1418">
        <v>0</v>
      </c>
      <c r="O1418" t="b">
        <v>0</v>
      </c>
      <c r="P1418" t="s">
        <v>2877</v>
      </c>
      <c r="Q1418" s="7">
        <f t="shared" si="134"/>
        <v>0</v>
      </c>
      <c r="R1418" s="9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2902</v>
      </c>
      <c r="C1419" s="3" t="s">
        <v>2903</v>
      </c>
      <c r="D1419">
        <v>4500</v>
      </c>
      <c r="E1419">
        <v>55</v>
      </c>
      <c r="F1419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s="15">
        <f t="shared" si="132"/>
        <v>42262.46597222222</v>
      </c>
      <c r="L1419" s="15">
        <f t="shared" si="133"/>
        <v>42232.15016203704</v>
      </c>
      <c r="M1419" t="b">
        <v>0</v>
      </c>
      <c r="N1419">
        <v>2</v>
      </c>
      <c r="O1419" t="b">
        <v>0</v>
      </c>
      <c r="P1419" t="s">
        <v>2877</v>
      </c>
      <c r="Q1419" s="7">
        <f t="shared" si="134"/>
        <v>1.2222222222222223</v>
      </c>
      <c r="R1419" s="9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2904</v>
      </c>
      <c r="C1420" s="3" t="s">
        <v>2905</v>
      </c>
      <c r="D1420">
        <v>3000</v>
      </c>
      <c r="E1420">
        <v>6</v>
      </c>
      <c r="F1420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s="15">
        <f t="shared" si="132"/>
        <v>42425.456412037034</v>
      </c>
      <c r="L1420" s="15">
        <f t="shared" si="133"/>
        <v>42395.456412037034</v>
      </c>
      <c r="M1420" t="b">
        <v>0</v>
      </c>
      <c r="N1420">
        <v>1</v>
      </c>
      <c r="O1420" t="b">
        <v>0</v>
      </c>
      <c r="P1420" t="s">
        <v>2877</v>
      </c>
      <c r="Q1420" s="7">
        <f t="shared" si="134"/>
        <v>0.2</v>
      </c>
      <c r="R1420" s="9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2906</v>
      </c>
      <c r="C1421" s="3" t="s">
        <v>2907</v>
      </c>
      <c r="D1421">
        <v>6300</v>
      </c>
      <c r="E1421">
        <v>445</v>
      </c>
      <c r="F1421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s="15">
        <f t="shared" si="132"/>
        <v>42652.456238425926</v>
      </c>
      <c r="L1421" s="15">
        <f t="shared" si="133"/>
        <v>42622.456238425926</v>
      </c>
      <c r="M1421" t="b">
        <v>0</v>
      </c>
      <c r="N1421">
        <v>10</v>
      </c>
      <c r="O1421" t="b">
        <v>0</v>
      </c>
      <c r="P1421" t="s">
        <v>2877</v>
      </c>
      <c r="Q1421" s="7">
        <f t="shared" si="134"/>
        <v>7.0634920634920633</v>
      </c>
      <c r="R1421" s="9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2908</v>
      </c>
      <c r="C1422" s="3" t="s">
        <v>2909</v>
      </c>
      <c r="D1422">
        <v>110</v>
      </c>
      <c r="E1422">
        <v>3</v>
      </c>
      <c r="F1422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s="15">
        <f t="shared" si="132"/>
        <v>42549.667662037042</v>
      </c>
      <c r="L1422" s="15">
        <f t="shared" si="133"/>
        <v>42524.667662037042</v>
      </c>
      <c r="M1422" t="b">
        <v>0</v>
      </c>
      <c r="N1422">
        <v>3</v>
      </c>
      <c r="O1422" t="b">
        <v>0</v>
      </c>
      <c r="P1422" t="s">
        <v>2877</v>
      </c>
      <c r="Q1422" s="7">
        <f t="shared" si="134"/>
        <v>2.7272727272727271</v>
      </c>
      <c r="R1422" s="9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2910</v>
      </c>
      <c r="C1423" s="3" t="s">
        <v>2911</v>
      </c>
      <c r="D1423">
        <v>200000</v>
      </c>
      <c r="E1423">
        <v>200</v>
      </c>
      <c r="F1423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s="15">
        <f t="shared" si="132"/>
        <v>42043.915613425925</v>
      </c>
      <c r="L1423" s="15">
        <f t="shared" si="133"/>
        <v>42013.915613425925</v>
      </c>
      <c r="M1423" t="b">
        <v>0</v>
      </c>
      <c r="N1423">
        <v>2</v>
      </c>
      <c r="O1423" t="b">
        <v>0</v>
      </c>
      <c r="P1423" t="s">
        <v>2877</v>
      </c>
      <c r="Q1423" s="7">
        <f t="shared" si="134"/>
        <v>0.1</v>
      </c>
      <c r="R1423" s="9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2912</v>
      </c>
      <c r="C1424" s="3" t="s">
        <v>2913</v>
      </c>
      <c r="D1424">
        <v>25000</v>
      </c>
      <c r="E1424">
        <v>26</v>
      </c>
      <c r="F1424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s="15">
        <f t="shared" si="132"/>
        <v>42634.239629629628</v>
      </c>
      <c r="L1424" s="15">
        <f t="shared" si="133"/>
        <v>42604.239629629628</v>
      </c>
      <c r="M1424" t="b">
        <v>0</v>
      </c>
      <c r="N1424">
        <v>2</v>
      </c>
      <c r="O1424" t="b">
        <v>0</v>
      </c>
      <c r="P1424" t="s">
        <v>2877</v>
      </c>
      <c r="Q1424" s="7">
        <f t="shared" si="134"/>
        <v>0.104</v>
      </c>
      <c r="R1424" s="9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2914</v>
      </c>
      <c r="C1425" s="3" t="s">
        <v>2915</v>
      </c>
      <c r="D1425">
        <v>30000</v>
      </c>
      <c r="E1425">
        <v>100</v>
      </c>
      <c r="F1425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s="15">
        <f t="shared" si="132"/>
        <v>42370.360312500001</v>
      </c>
      <c r="L1425" s="15">
        <f t="shared" si="133"/>
        <v>42340.360312500001</v>
      </c>
      <c r="M1425" t="b">
        <v>0</v>
      </c>
      <c r="N1425">
        <v>1</v>
      </c>
      <c r="O1425" t="b">
        <v>0</v>
      </c>
      <c r="P1425" t="s">
        <v>2877</v>
      </c>
      <c r="Q1425" s="7">
        <f t="shared" si="134"/>
        <v>0.33333333333333337</v>
      </c>
      <c r="R1425" s="9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2916</v>
      </c>
      <c r="C1426" s="3" t="s">
        <v>2917</v>
      </c>
      <c r="D1426">
        <v>7500</v>
      </c>
      <c r="E1426">
        <v>1527</v>
      </c>
      <c r="F1426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s="15">
        <f t="shared" si="132"/>
        <v>42689.759282407409</v>
      </c>
      <c r="L1426" s="15">
        <f t="shared" si="133"/>
        <v>42676.717615740738</v>
      </c>
      <c r="M1426" t="b">
        <v>0</v>
      </c>
      <c r="N1426">
        <v>14</v>
      </c>
      <c r="O1426" t="b">
        <v>0</v>
      </c>
      <c r="P1426" t="s">
        <v>2877</v>
      </c>
      <c r="Q1426" s="7">
        <f t="shared" si="134"/>
        <v>20.36</v>
      </c>
      <c r="R1426" s="9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2918</v>
      </c>
      <c r="C1427" s="3" t="s">
        <v>2919</v>
      </c>
      <c r="D1427">
        <v>13000</v>
      </c>
      <c r="E1427">
        <v>0</v>
      </c>
      <c r="F1427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s="15">
        <f t="shared" si="132"/>
        <v>42123.131469907406</v>
      </c>
      <c r="L1427" s="15">
        <f t="shared" si="133"/>
        <v>42093.131469907406</v>
      </c>
      <c r="M1427" t="b">
        <v>0</v>
      </c>
      <c r="N1427">
        <v>0</v>
      </c>
      <c r="O1427" t="b">
        <v>0</v>
      </c>
      <c r="P1427" t="s">
        <v>2877</v>
      </c>
      <c r="Q1427" s="7">
        <f t="shared" si="134"/>
        <v>0</v>
      </c>
      <c r="R1427" s="9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2920</v>
      </c>
      <c r="C1428" s="3" t="s">
        <v>2921</v>
      </c>
      <c r="D1428">
        <v>1000</v>
      </c>
      <c r="E1428">
        <v>0</v>
      </c>
      <c r="F142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s="15">
        <f t="shared" si="132"/>
        <v>42240.390277777777</v>
      </c>
      <c r="L1428" s="15">
        <f t="shared" si="133"/>
        <v>42180.390277777777</v>
      </c>
      <c r="M1428" t="b">
        <v>0</v>
      </c>
      <c r="N1428">
        <v>0</v>
      </c>
      <c r="O1428" t="b">
        <v>0</v>
      </c>
      <c r="P1428" t="s">
        <v>2877</v>
      </c>
      <c r="Q1428" s="7">
        <f t="shared" si="134"/>
        <v>0</v>
      </c>
      <c r="R1428" s="9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2922</v>
      </c>
      <c r="C1429" s="3" t="s">
        <v>2923</v>
      </c>
      <c r="D1429">
        <v>5000</v>
      </c>
      <c r="E1429">
        <v>419</v>
      </c>
      <c r="F1429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s="15">
        <f t="shared" si="132"/>
        <v>42631.851678240739</v>
      </c>
      <c r="L1429" s="15">
        <f t="shared" si="133"/>
        <v>42601.851678240739</v>
      </c>
      <c r="M1429" t="b">
        <v>0</v>
      </c>
      <c r="N1429">
        <v>4</v>
      </c>
      <c r="O1429" t="b">
        <v>0</v>
      </c>
      <c r="P1429" t="s">
        <v>2877</v>
      </c>
      <c r="Q1429" s="7">
        <f t="shared" si="134"/>
        <v>8.3800000000000008</v>
      </c>
      <c r="R1429" s="9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2924</v>
      </c>
      <c r="C1430" s="3" t="s">
        <v>2925</v>
      </c>
      <c r="D1430">
        <v>1000</v>
      </c>
      <c r="E1430">
        <v>45</v>
      </c>
      <c r="F1430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s="15">
        <f t="shared" si="132"/>
        <v>42462.338159722218</v>
      </c>
      <c r="L1430" s="15">
        <f t="shared" si="133"/>
        <v>42432.379826388889</v>
      </c>
      <c r="M1430" t="b">
        <v>0</v>
      </c>
      <c r="N1430">
        <v>3</v>
      </c>
      <c r="O1430" t="b">
        <v>0</v>
      </c>
      <c r="P1430" t="s">
        <v>2877</v>
      </c>
      <c r="Q1430" s="7">
        <f t="shared" si="134"/>
        <v>4.5</v>
      </c>
      <c r="R1430" s="9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2926</v>
      </c>
      <c r="C1431" s="3" t="s">
        <v>2927</v>
      </c>
      <c r="D1431">
        <v>10000</v>
      </c>
      <c r="E1431">
        <v>0</v>
      </c>
      <c r="F1431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s="15">
        <f t="shared" si="132"/>
        <v>42104.060671296298</v>
      </c>
      <c r="L1431" s="15">
        <f t="shared" si="133"/>
        <v>42074.060671296298</v>
      </c>
      <c r="M1431" t="b">
        <v>0</v>
      </c>
      <c r="N1431">
        <v>0</v>
      </c>
      <c r="O1431" t="b">
        <v>0</v>
      </c>
      <c r="P1431" t="s">
        <v>2877</v>
      </c>
      <c r="Q1431" s="7">
        <f t="shared" si="134"/>
        <v>0</v>
      </c>
      <c r="R1431" s="9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2928</v>
      </c>
      <c r="C1432" s="3" t="s">
        <v>2929</v>
      </c>
      <c r="D1432">
        <v>5000</v>
      </c>
      <c r="E1432">
        <v>403</v>
      </c>
      <c r="F1432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s="15">
        <f t="shared" si="132"/>
        <v>41992.813518518524</v>
      </c>
      <c r="L1432" s="15">
        <f t="shared" si="133"/>
        <v>41961.813518518524</v>
      </c>
      <c r="M1432" t="b">
        <v>0</v>
      </c>
      <c r="N1432">
        <v>5</v>
      </c>
      <c r="O1432" t="b">
        <v>0</v>
      </c>
      <c r="P1432" t="s">
        <v>2877</v>
      </c>
      <c r="Q1432" s="7">
        <f t="shared" si="134"/>
        <v>8.06</v>
      </c>
      <c r="R1432" s="9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2930</v>
      </c>
      <c r="C1433" s="3" t="s">
        <v>2931</v>
      </c>
      <c r="D1433">
        <v>17000</v>
      </c>
      <c r="E1433">
        <v>5431</v>
      </c>
      <c r="F1433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s="15">
        <f t="shared" si="132"/>
        <v>42334.252500000002</v>
      </c>
      <c r="L1433" s="15">
        <f t="shared" si="133"/>
        <v>42304.210833333331</v>
      </c>
      <c r="M1433" t="b">
        <v>0</v>
      </c>
      <c r="N1433">
        <v>47</v>
      </c>
      <c r="O1433" t="b">
        <v>0</v>
      </c>
      <c r="P1433" t="s">
        <v>2877</v>
      </c>
      <c r="Q1433" s="7">
        <f t="shared" si="134"/>
        <v>31.94705882352941</v>
      </c>
      <c r="R1433" s="9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2932</v>
      </c>
      <c r="C1434" s="3" t="s">
        <v>2933</v>
      </c>
      <c r="D1434">
        <v>40000</v>
      </c>
      <c r="E1434">
        <v>0</v>
      </c>
      <c r="F1434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s="15">
        <f t="shared" si="132"/>
        <v>42205.780416666668</v>
      </c>
      <c r="L1434" s="15">
        <f t="shared" si="133"/>
        <v>42175.780416666668</v>
      </c>
      <c r="M1434" t="b">
        <v>0</v>
      </c>
      <c r="N1434">
        <v>0</v>
      </c>
      <c r="O1434" t="b">
        <v>0</v>
      </c>
      <c r="P1434" t="s">
        <v>2877</v>
      </c>
      <c r="Q1434" s="7">
        <f t="shared" si="134"/>
        <v>0</v>
      </c>
      <c r="R1434" s="9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2934</v>
      </c>
      <c r="C1435" s="3" t="s">
        <v>2935</v>
      </c>
      <c r="D1435">
        <v>12000</v>
      </c>
      <c r="E1435">
        <v>805</v>
      </c>
      <c r="F1435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s="15">
        <f t="shared" si="132"/>
        <v>42714.458333333328</v>
      </c>
      <c r="L1435" s="15">
        <f t="shared" si="133"/>
        <v>42673.625868055555</v>
      </c>
      <c r="M1435" t="b">
        <v>0</v>
      </c>
      <c r="N1435">
        <v>10</v>
      </c>
      <c r="O1435" t="b">
        <v>0</v>
      </c>
      <c r="P1435" t="s">
        <v>2877</v>
      </c>
      <c r="Q1435" s="7">
        <f t="shared" si="134"/>
        <v>6.708333333333333</v>
      </c>
      <c r="R1435" s="9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2936</v>
      </c>
      <c r="C1436" s="3" t="s">
        <v>2937</v>
      </c>
      <c r="D1436">
        <v>82000</v>
      </c>
      <c r="E1436">
        <v>8190</v>
      </c>
      <c r="F1436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s="15">
        <f t="shared" si="132"/>
        <v>42163.625</v>
      </c>
      <c r="L1436" s="15">
        <f t="shared" si="133"/>
        <v>42142.767106481479</v>
      </c>
      <c r="M1436" t="b">
        <v>0</v>
      </c>
      <c r="N1436">
        <v>11</v>
      </c>
      <c r="O1436" t="b">
        <v>0</v>
      </c>
      <c r="P1436" t="s">
        <v>2877</v>
      </c>
      <c r="Q1436" s="7">
        <f t="shared" si="134"/>
        <v>9.9878048780487809</v>
      </c>
      <c r="R1436" s="9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2938</v>
      </c>
      <c r="C1437" s="3" t="s">
        <v>2939</v>
      </c>
      <c r="D1437">
        <v>15000</v>
      </c>
      <c r="E1437">
        <v>15</v>
      </c>
      <c r="F1437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s="15">
        <f t="shared" si="132"/>
        <v>42288.780324074076</v>
      </c>
      <c r="L1437" s="15">
        <f t="shared" si="133"/>
        <v>42258.780324074076</v>
      </c>
      <c r="M1437" t="b">
        <v>0</v>
      </c>
      <c r="N1437">
        <v>2</v>
      </c>
      <c r="O1437" t="b">
        <v>0</v>
      </c>
      <c r="P1437" t="s">
        <v>2877</v>
      </c>
      <c r="Q1437" s="7">
        <f t="shared" si="134"/>
        <v>0.1</v>
      </c>
      <c r="R1437" s="9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2940</v>
      </c>
      <c r="C1438" s="3" t="s">
        <v>2941</v>
      </c>
      <c r="D1438">
        <v>10000</v>
      </c>
      <c r="E1438">
        <v>77</v>
      </c>
      <c r="F143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s="15">
        <f t="shared" si="132"/>
        <v>42421.35019675926</v>
      </c>
      <c r="L1438" s="15">
        <f t="shared" si="133"/>
        <v>42391.35019675926</v>
      </c>
      <c r="M1438" t="b">
        <v>0</v>
      </c>
      <c r="N1438">
        <v>2</v>
      </c>
      <c r="O1438" t="b">
        <v>0</v>
      </c>
      <c r="P1438" t="s">
        <v>2877</v>
      </c>
      <c r="Q1438" s="7">
        <f t="shared" si="134"/>
        <v>0.77</v>
      </c>
      <c r="R1438" s="9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2942</v>
      </c>
      <c r="C1439" s="3" t="s">
        <v>2943</v>
      </c>
      <c r="D1439">
        <v>3000</v>
      </c>
      <c r="E1439">
        <v>807</v>
      </c>
      <c r="F1439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s="15">
        <f t="shared" si="132"/>
        <v>41833.207638888889</v>
      </c>
      <c r="L1439" s="15">
        <f t="shared" si="133"/>
        <v>41796.531701388885</v>
      </c>
      <c r="M1439" t="b">
        <v>0</v>
      </c>
      <c r="N1439">
        <v>22</v>
      </c>
      <c r="O1439" t="b">
        <v>0</v>
      </c>
      <c r="P1439" t="s">
        <v>2877</v>
      </c>
      <c r="Q1439" s="7">
        <f t="shared" si="134"/>
        <v>26.900000000000002</v>
      </c>
      <c r="R1439" s="9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2944</v>
      </c>
      <c r="C1440" s="3" t="s">
        <v>2945</v>
      </c>
      <c r="D1440">
        <v>20000</v>
      </c>
      <c r="E1440">
        <v>600</v>
      </c>
      <c r="F1440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s="15">
        <f t="shared" si="132"/>
        <v>42487.579861111109</v>
      </c>
      <c r="L1440" s="15">
        <f t="shared" si="133"/>
        <v>42457.871516203704</v>
      </c>
      <c r="M1440" t="b">
        <v>0</v>
      </c>
      <c r="N1440">
        <v>8</v>
      </c>
      <c r="O1440" t="b">
        <v>0</v>
      </c>
      <c r="P1440" t="s">
        <v>2877</v>
      </c>
      <c r="Q1440" s="7">
        <f t="shared" si="134"/>
        <v>3</v>
      </c>
      <c r="R1440" s="9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2946</v>
      </c>
      <c r="C1441" s="3" t="s">
        <v>2947</v>
      </c>
      <c r="D1441">
        <v>2725</v>
      </c>
      <c r="E1441">
        <v>180</v>
      </c>
      <c r="F1441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s="15">
        <f t="shared" si="132"/>
        <v>42070.829872685186</v>
      </c>
      <c r="L1441" s="15">
        <f t="shared" si="133"/>
        <v>42040.829872685186</v>
      </c>
      <c r="M1441" t="b">
        <v>0</v>
      </c>
      <c r="N1441">
        <v>6</v>
      </c>
      <c r="O1441" t="b">
        <v>0</v>
      </c>
      <c r="P1441" t="s">
        <v>2877</v>
      </c>
      <c r="Q1441" s="7">
        <f t="shared" si="134"/>
        <v>6.6055045871559637</v>
      </c>
      <c r="R1441" s="9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2948</v>
      </c>
      <c r="C1442" s="3" t="s">
        <v>2949</v>
      </c>
      <c r="D1442">
        <v>13000</v>
      </c>
      <c r="E1442">
        <v>1</v>
      </c>
      <c r="F1442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s="15">
        <f t="shared" si="132"/>
        <v>42516.748414351852</v>
      </c>
      <c r="L1442" s="15">
        <f t="shared" si="133"/>
        <v>42486.748414351852</v>
      </c>
      <c r="M1442" t="b">
        <v>0</v>
      </c>
      <c r="N1442">
        <v>1</v>
      </c>
      <c r="O1442" t="b">
        <v>0</v>
      </c>
      <c r="P1442" t="s">
        <v>2877</v>
      </c>
      <c r="Q1442" s="7">
        <f t="shared" si="134"/>
        <v>7.6923076923076927E-3</v>
      </c>
      <c r="R1442" s="9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2950</v>
      </c>
      <c r="C1443" s="3" t="s">
        <v>2951</v>
      </c>
      <c r="D1443">
        <v>180000</v>
      </c>
      <c r="E1443">
        <v>2020</v>
      </c>
      <c r="F1443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s="15">
        <f t="shared" si="132"/>
        <v>42258.765844907408</v>
      </c>
      <c r="L1443" s="15">
        <f t="shared" si="133"/>
        <v>42198.765844907408</v>
      </c>
      <c r="M1443" t="b">
        <v>0</v>
      </c>
      <c r="N1443">
        <v>3</v>
      </c>
      <c r="O1443" t="b">
        <v>0</v>
      </c>
      <c r="P1443" t="s">
        <v>2877</v>
      </c>
      <c r="Q1443" s="7">
        <f t="shared" si="134"/>
        <v>1.1222222222222222</v>
      </c>
      <c r="R1443" s="9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2952</v>
      </c>
      <c r="C1444" s="3" t="s">
        <v>2953</v>
      </c>
      <c r="D1444">
        <v>1500</v>
      </c>
      <c r="E1444">
        <v>0</v>
      </c>
      <c r="F1444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s="15">
        <f t="shared" si="132"/>
        <v>42515.64534722222</v>
      </c>
      <c r="L1444" s="15">
        <f t="shared" si="133"/>
        <v>42485.64534722222</v>
      </c>
      <c r="M1444" t="b">
        <v>0</v>
      </c>
      <c r="N1444">
        <v>0</v>
      </c>
      <c r="O1444" t="b">
        <v>0</v>
      </c>
      <c r="P1444" t="s">
        <v>2877</v>
      </c>
      <c r="Q1444" s="7">
        <f t="shared" si="134"/>
        <v>0</v>
      </c>
      <c r="R1444" s="9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2954</v>
      </c>
      <c r="C1445" s="3" t="s">
        <v>2955</v>
      </c>
      <c r="D1445">
        <v>13000</v>
      </c>
      <c r="E1445">
        <v>0</v>
      </c>
      <c r="F1445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s="15">
        <f t="shared" si="132"/>
        <v>42737.926030092596</v>
      </c>
      <c r="L1445" s="15">
        <f t="shared" si="133"/>
        <v>42707.926030092596</v>
      </c>
      <c r="M1445" t="b">
        <v>0</v>
      </c>
      <c r="N1445">
        <v>0</v>
      </c>
      <c r="O1445" t="b">
        <v>0</v>
      </c>
      <c r="P1445" t="s">
        <v>2877</v>
      </c>
      <c r="Q1445" s="7">
        <f t="shared" si="134"/>
        <v>0</v>
      </c>
      <c r="R1445" s="9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2956</v>
      </c>
      <c r="C1446" s="3" t="s">
        <v>2957</v>
      </c>
      <c r="D1446">
        <v>4950</v>
      </c>
      <c r="E1446">
        <v>0</v>
      </c>
      <c r="F1446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s="15">
        <f t="shared" si="132"/>
        <v>42259.873402777783</v>
      </c>
      <c r="L1446" s="15">
        <f t="shared" si="133"/>
        <v>42199.873402777783</v>
      </c>
      <c r="M1446" t="b">
        <v>0</v>
      </c>
      <c r="N1446">
        <v>0</v>
      </c>
      <c r="O1446" t="b">
        <v>0</v>
      </c>
      <c r="P1446" t="s">
        <v>2877</v>
      </c>
      <c r="Q1446" s="7">
        <f t="shared" si="134"/>
        <v>0</v>
      </c>
      <c r="R1446" s="9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2958</v>
      </c>
      <c r="C1447" s="3" t="s">
        <v>2959</v>
      </c>
      <c r="D1447">
        <v>130000</v>
      </c>
      <c r="E1447">
        <v>0</v>
      </c>
      <c r="F1447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s="15">
        <f t="shared" si="132"/>
        <v>42169.542303240742</v>
      </c>
      <c r="L1447" s="15">
        <f t="shared" si="133"/>
        <v>42139.542303240742</v>
      </c>
      <c r="M1447" t="b">
        <v>0</v>
      </c>
      <c r="N1447">
        <v>0</v>
      </c>
      <c r="O1447" t="b">
        <v>0</v>
      </c>
      <c r="P1447" t="s">
        <v>2877</v>
      </c>
      <c r="Q1447" s="7">
        <f t="shared" si="134"/>
        <v>0</v>
      </c>
      <c r="R1447" s="9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2960</v>
      </c>
      <c r="C1448" s="3" t="s">
        <v>2961</v>
      </c>
      <c r="D1448">
        <v>900</v>
      </c>
      <c r="E1448">
        <v>0</v>
      </c>
      <c r="F144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s="15">
        <f t="shared" si="132"/>
        <v>42481.447662037041</v>
      </c>
      <c r="L1448" s="15">
        <f t="shared" si="133"/>
        <v>42461.447662037041</v>
      </c>
      <c r="M1448" t="b">
        <v>0</v>
      </c>
      <c r="N1448">
        <v>0</v>
      </c>
      <c r="O1448" t="b">
        <v>0</v>
      </c>
      <c r="P1448" t="s">
        <v>2877</v>
      </c>
      <c r="Q1448" s="7">
        <f t="shared" si="134"/>
        <v>0</v>
      </c>
      <c r="R1448" s="9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2962</v>
      </c>
      <c r="C1449" s="3" t="s">
        <v>2963</v>
      </c>
      <c r="D1449">
        <v>500000</v>
      </c>
      <c r="E1449">
        <v>75</v>
      </c>
      <c r="F1449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s="15">
        <f t="shared" si="132"/>
        <v>42559.730717592596</v>
      </c>
      <c r="L1449" s="15">
        <f t="shared" si="133"/>
        <v>42529.730717592596</v>
      </c>
      <c r="M1449" t="b">
        <v>0</v>
      </c>
      <c r="N1449">
        <v>3</v>
      </c>
      <c r="O1449" t="b">
        <v>0</v>
      </c>
      <c r="P1449" t="s">
        <v>2877</v>
      </c>
      <c r="Q1449" s="7">
        <f t="shared" si="134"/>
        <v>1.4999999999999999E-2</v>
      </c>
      <c r="R1449" s="9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2964</v>
      </c>
      <c r="C1450" s="3" t="s">
        <v>2965</v>
      </c>
      <c r="D1450">
        <v>200000</v>
      </c>
      <c r="E1450">
        <v>0</v>
      </c>
      <c r="F1450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s="15">
        <f t="shared" si="132"/>
        <v>42146.225694444445</v>
      </c>
      <c r="L1450" s="15">
        <f t="shared" si="133"/>
        <v>42115.936550925922</v>
      </c>
      <c r="M1450" t="b">
        <v>0</v>
      </c>
      <c r="N1450">
        <v>0</v>
      </c>
      <c r="O1450" t="b">
        <v>0</v>
      </c>
      <c r="P1450" t="s">
        <v>2877</v>
      </c>
      <c r="Q1450" s="7">
        <f t="shared" si="134"/>
        <v>0</v>
      </c>
      <c r="R1450" s="9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2966</v>
      </c>
      <c r="C1451" s="3" t="s">
        <v>2967</v>
      </c>
      <c r="D1451">
        <v>8888</v>
      </c>
      <c r="E1451">
        <v>0</v>
      </c>
      <c r="F1451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s="15">
        <f t="shared" si="132"/>
        <v>42134.811400462961</v>
      </c>
      <c r="L1451" s="15">
        <f t="shared" si="133"/>
        <v>42086.811400462961</v>
      </c>
      <c r="M1451" t="b">
        <v>0</v>
      </c>
      <c r="N1451">
        <v>0</v>
      </c>
      <c r="O1451" t="b">
        <v>0</v>
      </c>
      <c r="P1451" t="s">
        <v>2877</v>
      </c>
      <c r="Q1451" s="7">
        <f t="shared" si="134"/>
        <v>0</v>
      </c>
      <c r="R1451" s="9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2968</v>
      </c>
      <c r="C1452" s="3" t="s">
        <v>2969</v>
      </c>
      <c r="D1452">
        <v>100000</v>
      </c>
      <c r="E1452">
        <v>1</v>
      </c>
      <c r="F1452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s="15">
        <f t="shared" si="132"/>
        <v>42420.171261574069</v>
      </c>
      <c r="L1452" s="15">
        <f t="shared" si="133"/>
        <v>42390.171261574069</v>
      </c>
      <c r="M1452" t="b">
        <v>0</v>
      </c>
      <c r="N1452">
        <v>1</v>
      </c>
      <c r="O1452" t="b">
        <v>0</v>
      </c>
      <c r="P1452" t="s">
        <v>2877</v>
      </c>
      <c r="Q1452" s="7">
        <f t="shared" si="134"/>
        <v>1E-3</v>
      </c>
      <c r="R1452" s="9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2970</v>
      </c>
      <c r="C1453" s="3" t="s">
        <v>2971</v>
      </c>
      <c r="D1453">
        <v>18950</v>
      </c>
      <c r="E1453">
        <v>2</v>
      </c>
      <c r="F1453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s="15">
        <f t="shared" si="132"/>
        <v>41962.00068287037</v>
      </c>
      <c r="L1453" s="15">
        <f t="shared" si="133"/>
        <v>41931.959016203706</v>
      </c>
      <c r="M1453" t="b">
        <v>0</v>
      </c>
      <c r="N1453">
        <v>2</v>
      </c>
      <c r="O1453" t="b">
        <v>0</v>
      </c>
      <c r="P1453" t="s">
        <v>2877</v>
      </c>
      <c r="Q1453" s="7">
        <f t="shared" si="134"/>
        <v>1.0554089709762533E-2</v>
      </c>
      <c r="R1453" s="9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2972</v>
      </c>
      <c r="C1454" s="3" t="s">
        <v>2973</v>
      </c>
      <c r="D1454">
        <v>14000</v>
      </c>
      <c r="E1454">
        <v>0</v>
      </c>
      <c r="F1454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s="15">
        <f t="shared" si="132"/>
        <v>41848.703275462962</v>
      </c>
      <c r="L1454" s="15">
        <f t="shared" si="133"/>
        <v>41818.703275462962</v>
      </c>
      <c r="M1454" t="b">
        <v>0</v>
      </c>
      <c r="N1454">
        <v>0</v>
      </c>
      <c r="O1454" t="b">
        <v>0</v>
      </c>
      <c r="P1454" t="s">
        <v>2877</v>
      </c>
      <c r="Q1454" s="7">
        <f t="shared" si="134"/>
        <v>0</v>
      </c>
      <c r="R1454" s="9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2974</v>
      </c>
      <c r="C1455" s="3" t="s">
        <v>2975</v>
      </c>
      <c r="D1455">
        <v>25000</v>
      </c>
      <c r="E1455">
        <v>0</v>
      </c>
      <c r="F1455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s="15">
        <f t="shared" si="132"/>
        <v>42840.654479166667</v>
      </c>
      <c r="L1455" s="15">
        <f t="shared" si="133"/>
        <v>42795.696145833332</v>
      </c>
      <c r="M1455" t="b">
        <v>0</v>
      </c>
      <c r="N1455">
        <v>0</v>
      </c>
      <c r="O1455" t="b">
        <v>0</v>
      </c>
      <c r="P1455" t="s">
        <v>2877</v>
      </c>
      <c r="Q1455" s="7">
        <f t="shared" si="134"/>
        <v>0</v>
      </c>
      <c r="R1455" s="9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2976</v>
      </c>
      <c r="C1456" s="3" t="s">
        <v>2977</v>
      </c>
      <c r="D1456">
        <v>1750</v>
      </c>
      <c r="E1456">
        <v>15</v>
      </c>
      <c r="F1456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s="15">
        <f t="shared" si="132"/>
        <v>42484.915972222225</v>
      </c>
      <c r="L1456" s="15">
        <f t="shared" si="133"/>
        <v>42463.866666666669</v>
      </c>
      <c r="M1456" t="b">
        <v>0</v>
      </c>
      <c r="N1456">
        <v>1</v>
      </c>
      <c r="O1456" t="b">
        <v>0</v>
      </c>
      <c r="P1456" t="s">
        <v>2877</v>
      </c>
      <c r="Q1456" s="7">
        <f t="shared" si="134"/>
        <v>0.85714285714285721</v>
      </c>
      <c r="R1456" s="9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2978</v>
      </c>
      <c r="C1457" s="3" t="s">
        <v>2979</v>
      </c>
      <c r="D1457">
        <v>15000</v>
      </c>
      <c r="E1457">
        <v>1575</v>
      </c>
      <c r="F1457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s="15">
        <f t="shared" si="132"/>
        <v>41887.568749999999</v>
      </c>
      <c r="L1457" s="15">
        <f t="shared" si="133"/>
        <v>41832.672685185185</v>
      </c>
      <c r="M1457" t="b">
        <v>0</v>
      </c>
      <c r="N1457">
        <v>7</v>
      </c>
      <c r="O1457" t="b">
        <v>0</v>
      </c>
      <c r="P1457" t="s">
        <v>2877</v>
      </c>
      <c r="Q1457" s="7">
        <f t="shared" si="134"/>
        <v>10.5</v>
      </c>
      <c r="R1457" s="9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2980</v>
      </c>
      <c r="C1458" s="3" t="s">
        <v>2981</v>
      </c>
      <c r="D1458">
        <v>5000</v>
      </c>
      <c r="E1458">
        <v>145</v>
      </c>
      <c r="F145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s="15">
        <f t="shared" si="132"/>
        <v>42738.668576388889</v>
      </c>
      <c r="L1458" s="15">
        <f t="shared" si="133"/>
        <v>42708.668576388889</v>
      </c>
      <c r="M1458" t="b">
        <v>0</v>
      </c>
      <c r="N1458">
        <v>3</v>
      </c>
      <c r="O1458" t="b">
        <v>0</v>
      </c>
      <c r="P1458" t="s">
        <v>2877</v>
      </c>
      <c r="Q1458" s="7">
        <f t="shared" si="134"/>
        <v>2.9000000000000004</v>
      </c>
      <c r="R1458" s="9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2982</v>
      </c>
      <c r="C1459" s="3" t="s">
        <v>2983</v>
      </c>
      <c r="D1459">
        <v>6000</v>
      </c>
      <c r="E1459">
        <v>0</v>
      </c>
      <c r="F1459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s="15">
        <f t="shared" si="132"/>
        <v>42319.938009259262</v>
      </c>
      <c r="L1459" s="15">
        <f t="shared" si="133"/>
        <v>42289.89634259259</v>
      </c>
      <c r="M1459" t="b">
        <v>0</v>
      </c>
      <c r="N1459">
        <v>0</v>
      </c>
      <c r="O1459" t="b">
        <v>0</v>
      </c>
      <c r="P1459" t="s">
        <v>2877</v>
      </c>
      <c r="Q1459" s="7">
        <f t="shared" si="134"/>
        <v>0</v>
      </c>
      <c r="R1459" s="9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2984</v>
      </c>
      <c r="C1460" s="3" t="s">
        <v>2985</v>
      </c>
      <c r="D1460">
        <v>5000</v>
      </c>
      <c r="E1460">
        <v>0</v>
      </c>
      <c r="F1460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s="15">
        <f t="shared" si="132"/>
        <v>41862.166666666664</v>
      </c>
      <c r="L1460" s="15">
        <f t="shared" si="133"/>
        <v>41831.705555555556</v>
      </c>
      <c r="M1460" t="b">
        <v>0</v>
      </c>
      <c r="N1460">
        <v>0</v>
      </c>
      <c r="O1460" t="b">
        <v>0</v>
      </c>
      <c r="P1460" t="s">
        <v>2877</v>
      </c>
      <c r="Q1460" s="7">
        <f t="shared" si="134"/>
        <v>0</v>
      </c>
      <c r="R1460" s="9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2986</v>
      </c>
      <c r="C1461" s="3" t="s">
        <v>2987</v>
      </c>
      <c r="D1461">
        <v>37000</v>
      </c>
      <c r="E1461">
        <v>0</v>
      </c>
      <c r="F1461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s="15">
        <f t="shared" si="132"/>
        <v>42340.725694444445</v>
      </c>
      <c r="L1461" s="15">
        <f t="shared" si="133"/>
        <v>42312.204814814817</v>
      </c>
      <c r="M1461" t="b">
        <v>0</v>
      </c>
      <c r="N1461">
        <v>0</v>
      </c>
      <c r="O1461" t="b">
        <v>0</v>
      </c>
      <c r="P1461" t="s">
        <v>2877</v>
      </c>
      <c r="Q1461" s="7">
        <f t="shared" si="134"/>
        <v>0</v>
      </c>
      <c r="R1461" s="9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2988</v>
      </c>
      <c r="C1462" s="3" t="s">
        <v>2989</v>
      </c>
      <c r="D1462">
        <v>25000000</v>
      </c>
      <c r="E1462">
        <v>0</v>
      </c>
      <c r="F1462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s="15">
        <f t="shared" si="132"/>
        <v>41973.989583333328</v>
      </c>
      <c r="L1462" s="15">
        <f t="shared" si="133"/>
        <v>41915.896967592591</v>
      </c>
      <c r="M1462" t="b">
        <v>0</v>
      </c>
      <c r="N1462">
        <v>0</v>
      </c>
      <c r="O1462" t="b">
        <v>0</v>
      </c>
      <c r="P1462" t="s">
        <v>2877</v>
      </c>
      <c r="Q1462" s="7">
        <f t="shared" si="134"/>
        <v>0</v>
      </c>
      <c r="R1462" s="9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2990</v>
      </c>
      <c r="C1463" s="3" t="s">
        <v>2991</v>
      </c>
      <c r="D1463">
        <v>15000</v>
      </c>
      <c r="E1463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s="15">
        <f t="shared" si="132"/>
        <v>41933</v>
      </c>
      <c r="L1463" s="15">
        <f t="shared" si="133"/>
        <v>41899.645300925928</v>
      </c>
      <c r="M1463" t="b">
        <v>1</v>
      </c>
      <c r="N1463">
        <v>340</v>
      </c>
      <c r="O1463" t="b">
        <v>1</v>
      </c>
      <c r="P1463" t="s">
        <v>2992</v>
      </c>
      <c r="Q1463" s="7">
        <f t="shared" si="134"/>
        <v>101.24459999999999</v>
      </c>
      <c r="R1463" s="9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2993</v>
      </c>
      <c r="C1464" s="3" t="s">
        <v>2994</v>
      </c>
      <c r="D1464">
        <v>4000</v>
      </c>
      <c r="E1464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s="15">
        <f t="shared" si="132"/>
        <v>41374.662858796299</v>
      </c>
      <c r="L1464" s="15">
        <f t="shared" si="133"/>
        <v>41344.662858796299</v>
      </c>
      <c r="M1464" t="b">
        <v>1</v>
      </c>
      <c r="N1464">
        <v>150</v>
      </c>
      <c r="O1464" t="b">
        <v>1</v>
      </c>
      <c r="P1464" t="s">
        <v>2992</v>
      </c>
      <c r="Q1464" s="7">
        <f t="shared" si="134"/>
        <v>108.5175</v>
      </c>
      <c r="R1464" s="9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2995</v>
      </c>
      <c r="C1465" s="3" t="s">
        <v>2996</v>
      </c>
      <c r="D1465">
        <v>600</v>
      </c>
      <c r="E1465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s="15">
        <f t="shared" si="132"/>
        <v>41371.869652777779</v>
      </c>
      <c r="L1465" s="15">
        <f t="shared" si="133"/>
        <v>41326.911319444444</v>
      </c>
      <c r="M1465" t="b">
        <v>1</v>
      </c>
      <c r="N1465">
        <v>25</v>
      </c>
      <c r="O1465" t="b">
        <v>1</v>
      </c>
      <c r="P1465" t="s">
        <v>2992</v>
      </c>
      <c r="Q1465" s="7">
        <f t="shared" si="134"/>
        <v>147.66666666666666</v>
      </c>
      <c r="R1465" s="9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2997</v>
      </c>
      <c r="C1466" s="3" t="s">
        <v>2998</v>
      </c>
      <c r="D1466">
        <v>5000</v>
      </c>
      <c r="E1466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s="15">
        <f t="shared" si="132"/>
        <v>41321.661550925928</v>
      </c>
      <c r="L1466" s="15">
        <f t="shared" si="133"/>
        <v>41291.661550925928</v>
      </c>
      <c r="M1466" t="b">
        <v>1</v>
      </c>
      <c r="N1466">
        <v>234</v>
      </c>
      <c r="O1466" t="b">
        <v>1</v>
      </c>
      <c r="P1466" t="s">
        <v>2992</v>
      </c>
      <c r="Q1466" s="7">
        <f t="shared" si="134"/>
        <v>163.19999999999999</v>
      </c>
      <c r="R1466" s="9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2999</v>
      </c>
      <c r="C1467" s="3" t="s">
        <v>3000</v>
      </c>
      <c r="D1467">
        <v>30000</v>
      </c>
      <c r="E1467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s="15">
        <f t="shared" si="132"/>
        <v>40990.125</v>
      </c>
      <c r="L1467" s="15">
        <f t="shared" si="133"/>
        <v>40959.734398148146</v>
      </c>
      <c r="M1467" t="b">
        <v>1</v>
      </c>
      <c r="N1467">
        <v>2602</v>
      </c>
      <c r="O1467" t="b">
        <v>1</v>
      </c>
      <c r="P1467" t="s">
        <v>2992</v>
      </c>
      <c r="Q1467" s="7">
        <f t="shared" si="134"/>
        <v>456.41449999999998</v>
      </c>
      <c r="R1467" s="9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3001</v>
      </c>
      <c r="C1468" s="3" t="s">
        <v>3002</v>
      </c>
      <c r="D1468">
        <v>16000</v>
      </c>
      <c r="E1468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s="15">
        <f t="shared" si="132"/>
        <v>42381.208333333328</v>
      </c>
      <c r="L1468" s="15">
        <f t="shared" si="133"/>
        <v>42340.172060185185</v>
      </c>
      <c r="M1468" t="b">
        <v>1</v>
      </c>
      <c r="N1468">
        <v>248</v>
      </c>
      <c r="O1468" t="b">
        <v>1</v>
      </c>
      <c r="P1468" t="s">
        <v>2992</v>
      </c>
      <c r="Q1468" s="7">
        <f t="shared" si="134"/>
        <v>107.87731249999999</v>
      </c>
      <c r="R1468" s="9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3003</v>
      </c>
      <c r="C1469" s="3" t="s">
        <v>3004</v>
      </c>
      <c r="D1469">
        <v>40000</v>
      </c>
      <c r="E1469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s="15">
        <f t="shared" si="132"/>
        <v>40993.760243055556</v>
      </c>
      <c r="L1469" s="15">
        <f t="shared" si="133"/>
        <v>40933.80190972222</v>
      </c>
      <c r="M1469" t="b">
        <v>1</v>
      </c>
      <c r="N1469">
        <v>600</v>
      </c>
      <c r="O1469" t="b">
        <v>1</v>
      </c>
      <c r="P1469" t="s">
        <v>2992</v>
      </c>
      <c r="Q1469" s="7">
        <f t="shared" si="134"/>
        <v>115.08</v>
      </c>
      <c r="R1469" s="9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3005</v>
      </c>
      <c r="C1470" s="3" t="s">
        <v>3006</v>
      </c>
      <c r="D1470">
        <v>9500</v>
      </c>
      <c r="E1470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s="15">
        <f t="shared" si="132"/>
        <v>40706.014456018514</v>
      </c>
      <c r="L1470" s="15">
        <f t="shared" si="133"/>
        <v>40646.014456018514</v>
      </c>
      <c r="M1470" t="b">
        <v>1</v>
      </c>
      <c r="N1470">
        <v>293</v>
      </c>
      <c r="O1470" t="b">
        <v>1</v>
      </c>
      <c r="P1470" t="s">
        <v>2992</v>
      </c>
      <c r="Q1470" s="7">
        <f t="shared" si="134"/>
        <v>102.36842105263158</v>
      </c>
      <c r="R1470" s="9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3007</v>
      </c>
      <c r="C1471" s="3" t="s">
        <v>3008</v>
      </c>
      <c r="D1471">
        <v>44250</v>
      </c>
      <c r="E1471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s="15">
        <f t="shared" si="132"/>
        <v>41320.598483796297</v>
      </c>
      <c r="L1471" s="15">
        <f t="shared" si="133"/>
        <v>41290.598483796297</v>
      </c>
      <c r="M1471" t="b">
        <v>1</v>
      </c>
      <c r="N1471">
        <v>321</v>
      </c>
      <c r="O1471" t="b">
        <v>1</v>
      </c>
      <c r="P1471" t="s">
        <v>2992</v>
      </c>
      <c r="Q1471" s="7">
        <f t="shared" si="134"/>
        <v>108.42485875706214</v>
      </c>
      <c r="R1471" s="9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3009</v>
      </c>
      <c r="C1472" s="3" t="s">
        <v>3010</v>
      </c>
      <c r="D1472">
        <v>1500</v>
      </c>
      <c r="E1472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s="15">
        <f t="shared" si="132"/>
        <v>41271.827118055553</v>
      </c>
      <c r="L1472" s="15">
        <f t="shared" si="133"/>
        <v>41250.827118055553</v>
      </c>
      <c r="M1472" t="b">
        <v>1</v>
      </c>
      <c r="N1472">
        <v>81</v>
      </c>
      <c r="O1472" t="b">
        <v>1</v>
      </c>
      <c r="P1472" t="s">
        <v>2992</v>
      </c>
      <c r="Q1472" s="7">
        <f t="shared" si="134"/>
        <v>125.13333333333334</v>
      </c>
      <c r="R1472" s="9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3011</v>
      </c>
      <c r="C1473" s="3" t="s">
        <v>3012</v>
      </c>
      <c r="D1473">
        <v>32000</v>
      </c>
      <c r="E1473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s="15">
        <f t="shared" si="132"/>
        <v>42103.957569444443</v>
      </c>
      <c r="L1473" s="15">
        <f t="shared" si="133"/>
        <v>42073.957569444443</v>
      </c>
      <c r="M1473" t="b">
        <v>1</v>
      </c>
      <c r="N1473">
        <v>343</v>
      </c>
      <c r="O1473" t="b">
        <v>1</v>
      </c>
      <c r="P1473" t="s">
        <v>2992</v>
      </c>
      <c r="Q1473" s="7">
        <f t="shared" si="134"/>
        <v>103.840625</v>
      </c>
      <c r="R1473" s="9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3013</v>
      </c>
      <c r="C1474" s="3" t="s">
        <v>3014</v>
      </c>
      <c r="D1474">
        <v>25000</v>
      </c>
      <c r="E1474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s="15">
        <f t="shared" si="132"/>
        <v>41563.542858796296</v>
      </c>
      <c r="L1474" s="15">
        <f t="shared" si="133"/>
        <v>41533.542858796296</v>
      </c>
      <c r="M1474" t="b">
        <v>1</v>
      </c>
      <c r="N1474">
        <v>336</v>
      </c>
      <c r="O1474" t="b">
        <v>1</v>
      </c>
      <c r="P1474" t="s">
        <v>2992</v>
      </c>
      <c r="Q1474" s="7">
        <f t="shared" si="134"/>
        <v>138.70400000000001</v>
      </c>
      <c r="R1474" s="9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3015</v>
      </c>
      <c r="C1475" s="3" t="s">
        <v>3016</v>
      </c>
      <c r="D1475">
        <v>1500</v>
      </c>
      <c r="E1475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s="15">
        <f t="shared" ref="K1475:K1538" si="138">(I1475/86400)+DATE(1970,1,1)</f>
        <v>40969.979618055557</v>
      </c>
      <c r="L1475" s="15">
        <f t="shared" ref="L1475:L1538" si="139">(J1475/86400)+DATE(1970,1,1)</f>
        <v>40939.979618055557</v>
      </c>
      <c r="M1475" t="b">
        <v>1</v>
      </c>
      <c r="N1475">
        <v>47</v>
      </c>
      <c r="O1475" t="b">
        <v>1</v>
      </c>
      <c r="P1475" t="s">
        <v>2992</v>
      </c>
      <c r="Q1475" s="7">
        <f t="shared" ref="Q1475:Q1538" si="140">(E1475/D1475)*100</f>
        <v>120.51600000000001</v>
      </c>
      <c r="R1475" s="9">
        <f t="shared" ref="R1475:R1538" si="141">E1475/N1475</f>
        <v>38.462553191489363</v>
      </c>
      <c r="S1475" t="str">
        <f t="shared" ref="S1475:S1538" si="142">LEFT(P1475,FIND("/",P1475)-1)</f>
        <v>publishing</v>
      </c>
      <c r="T1475" t="str">
        <f t="shared" ref="T1475:T1538" si="143">REPLACE(P1475,1,FIND("/",P1475),"")</f>
        <v>radio &amp; podcasts</v>
      </c>
    </row>
    <row r="1476" spans="1:20" ht="48" x14ac:dyDescent="0.2">
      <c r="A1476">
        <v>1474</v>
      </c>
      <c r="B1476" s="3" t="s">
        <v>3017</v>
      </c>
      <c r="C1476" s="3" t="s">
        <v>3018</v>
      </c>
      <c r="D1476">
        <v>3000</v>
      </c>
      <c r="E1476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s="15">
        <f t="shared" si="138"/>
        <v>41530.72791666667</v>
      </c>
      <c r="L1476" s="15">
        <f t="shared" si="139"/>
        <v>41500.72791666667</v>
      </c>
      <c r="M1476" t="b">
        <v>1</v>
      </c>
      <c r="N1476">
        <v>76</v>
      </c>
      <c r="O1476" t="b">
        <v>1</v>
      </c>
      <c r="P1476" t="s">
        <v>2992</v>
      </c>
      <c r="Q1476" s="7">
        <f t="shared" si="140"/>
        <v>112.26666666666667</v>
      </c>
      <c r="R1476" s="9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3019</v>
      </c>
      <c r="C1477" s="3" t="s">
        <v>3020</v>
      </c>
      <c r="D1477">
        <v>15000</v>
      </c>
      <c r="E1477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s="15">
        <f t="shared" si="138"/>
        <v>41993.207638888889</v>
      </c>
      <c r="L1477" s="15">
        <f t="shared" si="139"/>
        <v>41960.722951388889</v>
      </c>
      <c r="M1477" t="b">
        <v>1</v>
      </c>
      <c r="N1477">
        <v>441</v>
      </c>
      <c r="O1477" t="b">
        <v>1</v>
      </c>
      <c r="P1477" t="s">
        <v>2992</v>
      </c>
      <c r="Q1477" s="7">
        <f t="shared" si="140"/>
        <v>188.66966666666667</v>
      </c>
      <c r="R1477" s="9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3021</v>
      </c>
      <c r="C1478" s="3" t="s">
        <v>3022</v>
      </c>
      <c r="D1478">
        <v>6000</v>
      </c>
      <c r="E1478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s="15">
        <f t="shared" si="138"/>
        <v>40796.041921296295</v>
      </c>
      <c r="L1478" s="15">
        <f t="shared" si="139"/>
        <v>40766.041921296295</v>
      </c>
      <c r="M1478" t="b">
        <v>1</v>
      </c>
      <c r="N1478">
        <v>916</v>
      </c>
      <c r="O1478" t="b">
        <v>1</v>
      </c>
      <c r="P1478" t="s">
        <v>2992</v>
      </c>
      <c r="Q1478" s="7">
        <f t="shared" si="140"/>
        <v>661.55466666666666</v>
      </c>
      <c r="R1478" s="9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3023</v>
      </c>
      <c r="C1479" s="3" t="s">
        <v>3024</v>
      </c>
      <c r="D1479">
        <v>30000</v>
      </c>
      <c r="E1479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s="15">
        <f t="shared" si="138"/>
        <v>40900.125</v>
      </c>
      <c r="L1479" s="15">
        <f t="shared" si="139"/>
        <v>40840.615787037037</v>
      </c>
      <c r="M1479" t="b">
        <v>1</v>
      </c>
      <c r="N1479">
        <v>369</v>
      </c>
      <c r="O1479" t="b">
        <v>1</v>
      </c>
      <c r="P1479" t="s">
        <v>2992</v>
      </c>
      <c r="Q1479" s="7">
        <f t="shared" si="140"/>
        <v>111.31</v>
      </c>
      <c r="R1479" s="9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3025</v>
      </c>
      <c r="C1480" s="3" t="s">
        <v>3026</v>
      </c>
      <c r="D1480">
        <v>50000</v>
      </c>
      <c r="E1480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s="15">
        <f t="shared" si="138"/>
        <v>41408.871678240743</v>
      </c>
      <c r="L1480" s="15">
        <f t="shared" si="139"/>
        <v>41394.871678240743</v>
      </c>
      <c r="M1480" t="b">
        <v>1</v>
      </c>
      <c r="N1480">
        <v>20242</v>
      </c>
      <c r="O1480" t="b">
        <v>1</v>
      </c>
      <c r="P1480" t="s">
        <v>2992</v>
      </c>
      <c r="Q1480" s="7">
        <f t="shared" si="140"/>
        <v>1181.6142199999999</v>
      </c>
      <c r="R1480" s="9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3027</v>
      </c>
      <c r="C1481" s="3" t="s">
        <v>3028</v>
      </c>
      <c r="D1481">
        <v>1600</v>
      </c>
      <c r="E1481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s="15">
        <f t="shared" si="138"/>
        <v>41769.165972222225</v>
      </c>
      <c r="L1481" s="15">
        <f t="shared" si="139"/>
        <v>41754.745243055557</v>
      </c>
      <c r="M1481" t="b">
        <v>1</v>
      </c>
      <c r="N1481">
        <v>71</v>
      </c>
      <c r="O1481" t="b">
        <v>1</v>
      </c>
      <c r="P1481" t="s">
        <v>2992</v>
      </c>
      <c r="Q1481" s="7">
        <f t="shared" si="140"/>
        <v>137.375</v>
      </c>
      <c r="R1481" s="9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3029</v>
      </c>
      <c r="C1482" s="3" t="s">
        <v>3030</v>
      </c>
      <c r="D1482">
        <v>50000</v>
      </c>
      <c r="E1482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s="15">
        <f t="shared" si="138"/>
        <v>41481.708333333336</v>
      </c>
      <c r="L1482" s="15">
        <f t="shared" si="139"/>
        <v>41464.934016203704</v>
      </c>
      <c r="M1482" t="b">
        <v>1</v>
      </c>
      <c r="N1482">
        <v>635</v>
      </c>
      <c r="O1482" t="b">
        <v>1</v>
      </c>
      <c r="P1482" t="s">
        <v>2992</v>
      </c>
      <c r="Q1482" s="7">
        <f t="shared" si="140"/>
        <v>117.04040000000001</v>
      </c>
      <c r="R1482" s="9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3031</v>
      </c>
      <c r="C1483" s="3" t="s">
        <v>3032</v>
      </c>
      <c r="D1483">
        <v>5000</v>
      </c>
      <c r="E1483">
        <v>105</v>
      </c>
      <c r="F1483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s="15">
        <f t="shared" si="138"/>
        <v>41580.922974537039</v>
      </c>
      <c r="L1483" s="15">
        <f t="shared" si="139"/>
        <v>41550.922974537039</v>
      </c>
      <c r="M1483" t="b">
        <v>0</v>
      </c>
      <c r="N1483">
        <v>6</v>
      </c>
      <c r="O1483" t="b">
        <v>0</v>
      </c>
      <c r="P1483" t="s">
        <v>1573</v>
      </c>
      <c r="Q1483" s="7">
        <f t="shared" si="140"/>
        <v>2.1</v>
      </c>
      <c r="R1483" s="9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3033</v>
      </c>
      <c r="C1484" s="3" t="s">
        <v>3034</v>
      </c>
      <c r="D1484">
        <v>5000</v>
      </c>
      <c r="E1484">
        <v>5</v>
      </c>
      <c r="F1484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s="15">
        <f t="shared" si="138"/>
        <v>41159.327083333337</v>
      </c>
      <c r="L1484" s="15">
        <f t="shared" si="139"/>
        <v>41136.858055555553</v>
      </c>
      <c r="M1484" t="b">
        <v>0</v>
      </c>
      <c r="N1484">
        <v>1</v>
      </c>
      <c r="O1484" t="b">
        <v>0</v>
      </c>
      <c r="P1484" t="s">
        <v>1573</v>
      </c>
      <c r="Q1484" s="7">
        <f t="shared" si="140"/>
        <v>0.1</v>
      </c>
      <c r="R1484" s="9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3035</v>
      </c>
      <c r="C1485" s="3" t="s">
        <v>3036</v>
      </c>
      <c r="D1485">
        <v>7000</v>
      </c>
      <c r="E1485">
        <v>50</v>
      </c>
      <c r="F1485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s="15">
        <f t="shared" si="138"/>
        <v>42573.192997685182</v>
      </c>
      <c r="L1485" s="15">
        <f t="shared" si="139"/>
        <v>42548.192997685182</v>
      </c>
      <c r="M1485" t="b">
        <v>0</v>
      </c>
      <c r="N1485">
        <v>2</v>
      </c>
      <c r="O1485" t="b">
        <v>0</v>
      </c>
      <c r="P1485" t="s">
        <v>1573</v>
      </c>
      <c r="Q1485" s="7">
        <f t="shared" si="140"/>
        <v>0.7142857142857143</v>
      </c>
      <c r="R1485" s="9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3037</v>
      </c>
      <c r="C1486" s="3" t="s">
        <v>3038</v>
      </c>
      <c r="D1486">
        <v>2000</v>
      </c>
      <c r="E1486">
        <v>0</v>
      </c>
      <c r="F1486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s="15">
        <f t="shared" si="138"/>
        <v>41111.618750000001</v>
      </c>
      <c r="L1486" s="15">
        <f t="shared" si="139"/>
        <v>41053.200960648144</v>
      </c>
      <c r="M1486" t="b">
        <v>0</v>
      </c>
      <c r="N1486">
        <v>0</v>
      </c>
      <c r="O1486" t="b">
        <v>0</v>
      </c>
      <c r="P1486" t="s">
        <v>1573</v>
      </c>
      <c r="Q1486" s="7">
        <f t="shared" si="140"/>
        <v>0</v>
      </c>
      <c r="R1486" s="9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3039</v>
      </c>
      <c r="C1487" s="3" t="s">
        <v>3040</v>
      </c>
      <c r="D1487">
        <v>6700</v>
      </c>
      <c r="E1487">
        <v>150</v>
      </c>
      <c r="F1487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s="15">
        <f t="shared" si="138"/>
        <v>42175.795983796299</v>
      </c>
      <c r="L1487" s="15">
        <f t="shared" si="139"/>
        <v>42130.795983796299</v>
      </c>
      <c r="M1487" t="b">
        <v>0</v>
      </c>
      <c r="N1487">
        <v>3</v>
      </c>
      <c r="O1487" t="b">
        <v>0</v>
      </c>
      <c r="P1487" t="s">
        <v>1573</v>
      </c>
      <c r="Q1487" s="7">
        <f t="shared" si="140"/>
        <v>2.2388059701492535</v>
      </c>
      <c r="R1487" s="9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3041</v>
      </c>
      <c r="C1488" s="3" t="s">
        <v>3042</v>
      </c>
      <c r="D1488">
        <v>20000</v>
      </c>
      <c r="E1488">
        <v>48</v>
      </c>
      <c r="F148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s="15">
        <f t="shared" si="138"/>
        <v>42062.168530092589</v>
      </c>
      <c r="L1488" s="15">
        <f t="shared" si="139"/>
        <v>42032.168530092589</v>
      </c>
      <c r="M1488" t="b">
        <v>0</v>
      </c>
      <c r="N1488">
        <v>3</v>
      </c>
      <c r="O1488" t="b">
        <v>0</v>
      </c>
      <c r="P1488" t="s">
        <v>1573</v>
      </c>
      <c r="Q1488" s="7">
        <f t="shared" si="140"/>
        <v>0.24</v>
      </c>
      <c r="R1488" s="9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3043</v>
      </c>
      <c r="C1489" s="3" t="s">
        <v>3044</v>
      </c>
      <c r="D1489">
        <v>10000</v>
      </c>
      <c r="E1489">
        <v>0</v>
      </c>
      <c r="F1489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s="15">
        <f t="shared" si="138"/>
        <v>42584.917488425926</v>
      </c>
      <c r="L1489" s="15">
        <f t="shared" si="139"/>
        <v>42554.917488425926</v>
      </c>
      <c r="M1489" t="b">
        <v>0</v>
      </c>
      <c r="N1489">
        <v>0</v>
      </c>
      <c r="O1489" t="b">
        <v>0</v>
      </c>
      <c r="P1489" t="s">
        <v>1573</v>
      </c>
      <c r="Q1489" s="7">
        <f t="shared" si="140"/>
        <v>0</v>
      </c>
      <c r="R1489" s="9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3045</v>
      </c>
      <c r="C1490" s="3" t="s">
        <v>3046</v>
      </c>
      <c r="D1490">
        <v>15000</v>
      </c>
      <c r="E1490">
        <v>360</v>
      </c>
      <c r="F1490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s="15">
        <f t="shared" si="138"/>
        <v>41644.563194444447</v>
      </c>
      <c r="L1490" s="15">
        <f t="shared" si="139"/>
        <v>41614.563194444447</v>
      </c>
      <c r="M1490" t="b">
        <v>0</v>
      </c>
      <c r="N1490">
        <v>6</v>
      </c>
      <c r="O1490" t="b">
        <v>0</v>
      </c>
      <c r="P1490" t="s">
        <v>1573</v>
      </c>
      <c r="Q1490" s="7">
        <f t="shared" si="140"/>
        <v>2.4</v>
      </c>
      <c r="R1490" s="9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3047</v>
      </c>
      <c r="C1491" s="3" t="s">
        <v>3048</v>
      </c>
      <c r="D1491">
        <v>5000</v>
      </c>
      <c r="E1491">
        <v>0</v>
      </c>
      <c r="F1491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s="15">
        <f t="shared" si="138"/>
        <v>41228.653379629628</v>
      </c>
      <c r="L1491" s="15">
        <f t="shared" si="139"/>
        <v>41198.611712962964</v>
      </c>
      <c r="M1491" t="b">
        <v>0</v>
      </c>
      <c r="N1491">
        <v>0</v>
      </c>
      <c r="O1491" t="b">
        <v>0</v>
      </c>
      <c r="P1491" t="s">
        <v>1573</v>
      </c>
      <c r="Q1491" s="7">
        <f t="shared" si="140"/>
        <v>0</v>
      </c>
      <c r="R1491" s="9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3049</v>
      </c>
      <c r="C1492" s="3" t="s">
        <v>3050</v>
      </c>
      <c r="D1492">
        <v>2900</v>
      </c>
      <c r="E1492">
        <v>895</v>
      </c>
      <c r="F1492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s="15">
        <f t="shared" si="138"/>
        <v>41549.561041666668</v>
      </c>
      <c r="L1492" s="15">
        <f t="shared" si="139"/>
        <v>41520.561041666668</v>
      </c>
      <c r="M1492" t="b">
        <v>0</v>
      </c>
      <c r="N1492">
        <v>19</v>
      </c>
      <c r="O1492" t="b">
        <v>0</v>
      </c>
      <c r="P1492" t="s">
        <v>1573</v>
      </c>
      <c r="Q1492" s="7">
        <f t="shared" si="140"/>
        <v>30.862068965517242</v>
      </c>
      <c r="R1492" s="9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3051</v>
      </c>
      <c r="C1493" s="3" t="s">
        <v>3052</v>
      </c>
      <c r="D1493">
        <v>1200</v>
      </c>
      <c r="E1493">
        <v>100</v>
      </c>
      <c r="F1493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s="15">
        <f t="shared" si="138"/>
        <v>42050.651388888888</v>
      </c>
      <c r="L1493" s="15">
        <f t="shared" si="139"/>
        <v>41991.713460648149</v>
      </c>
      <c r="M1493" t="b">
        <v>0</v>
      </c>
      <c r="N1493">
        <v>1</v>
      </c>
      <c r="O1493" t="b">
        <v>0</v>
      </c>
      <c r="P1493" t="s">
        <v>1573</v>
      </c>
      <c r="Q1493" s="7">
        <f t="shared" si="140"/>
        <v>8.3333333333333321</v>
      </c>
      <c r="R1493" s="9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3053</v>
      </c>
      <c r="C1494" s="3" t="s">
        <v>3054</v>
      </c>
      <c r="D1494">
        <v>4000</v>
      </c>
      <c r="E1494">
        <v>30</v>
      </c>
      <c r="F1494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s="15">
        <f t="shared" si="138"/>
        <v>40712.884791666671</v>
      </c>
      <c r="L1494" s="15">
        <f t="shared" si="139"/>
        <v>40682.884791666671</v>
      </c>
      <c r="M1494" t="b">
        <v>0</v>
      </c>
      <c r="N1494">
        <v>2</v>
      </c>
      <c r="O1494" t="b">
        <v>0</v>
      </c>
      <c r="P1494" t="s">
        <v>1573</v>
      </c>
      <c r="Q1494" s="7">
        <f t="shared" si="140"/>
        <v>0.75</v>
      </c>
      <c r="R1494" s="9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3055</v>
      </c>
      <c r="C1495" s="3" t="s">
        <v>3056</v>
      </c>
      <c r="D1495">
        <v>2400</v>
      </c>
      <c r="E1495">
        <v>0</v>
      </c>
      <c r="F1495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s="15">
        <f t="shared" si="138"/>
        <v>41441.866608796292</v>
      </c>
      <c r="L1495" s="15">
        <f t="shared" si="139"/>
        <v>41411.866608796292</v>
      </c>
      <c r="M1495" t="b">
        <v>0</v>
      </c>
      <c r="N1495">
        <v>0</v>
      </c>
      <c r="O1495" t="b">
        <v>0</v>
      </c>
      <c r="P1495" t="s">
        <v>1573</v>
      </c>
      <c r="Q1495" s="7">
        <f t="shared" si="140"/>
        <v>0</v>
      </c>
      <c r="R1495" s="9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3057</v>
      </c>
      <c r="C1496" s="3" t="s">
        <v>3058</v>
      </c>
      <c r="D1496">
        <v>5000</v>
      </c>
      <c r="E1496">
        <v>445</v>
      </c>
      <c r="F1496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s="15">
        <f t="shared" si="138"/>
        <v>42097.651388888888</v>
      </c>
      <c r="L1496" s="15">
        <f t="shared" si="139"/>
        <v>42067.722372685181</v>
      </c>
      <c r="M1496" t="b">
        <v>0</v>
      </c>
      <c r="N1496">
        <v>11</v>
      </c>
      <c r="O1496" t="b">
        <v>0</v>
      </c>
      <c r="P1496" t="s">
        <v>1573</v>
      </c>
      <c r="Q1496" s="7">
        <f t="shared" si="140"/>
        <v>8.9</v>
      </c>
      <c r="R1496" s="9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3059</v>
      </c>
      <c r="C1497" s="3" t="s">
        <v>3060</v>
      </c>
      <c r="D1497">
        <v>2000</v>
      </c>
      <c r="E1497">
        <v>0</v>
      </c>
      <c r="F1497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s="15">
        <f t="shared" si="138"/>
        <v>40782.789710648147</v>
      </c>
      <c r="L1497" s="15">
        <f t="shared" si="139"/>
        <v>40752.789710648147</v>
      </c>
      <c r="M1497" t="b">
        <v>0</v>
      </c>
      <c r="N1497">
        <v>0</v>
      </c>
      <c r="O1497" t="b">
        <v>0</v>
      </c>
      <c r="P1497" t="s">
        <v>1573</v>
      </c>
      <c r="Q1497" s="7">
        <f t="shared" si="140"/>
        <v>0</v>
      </c>
      <c r="R1497" s="9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3061</v>
      </c>
      <c r="C1498" s="3" t="s">
        <v>3062</v>
      </c>
      <c r="D1498">
        <v>1500</v>
      </c>
      <c r="E1498">
        <v>0</v>
      </c>
      <c r="F149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s="15">
        <f t="shared" si="138"/>
        <v>41898.475219907406</v>
      </c>
      <c r="L1498" s="15">
        <f t="shared" si="139"/>
        <v>41838.475219907406</v>
      </c>
      <c r="M1498" t="b">
        <v>0</v>
      </c>
      <c r="N1498">
        <v>0</v>
      </c>
      <c r="O1498" t="b">
        <v>0</v>
      </c>
      <c r="P1498" t="s">
        <v>1573</v>
      </c>
      <c r="Q1498" s="7">
        <f t="shared" si="140"/>
        <v>0</v>
      </c>
      <c r="R1498" s="9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3063</v>
      </c>
      <c r="C1499" s="3" t="s">
        <v>3064</v>
      </c>
      <c r="D1499">
        <v>15000</v>
      </c>
      <c r="E1499">
        <v>1</v>
      </c>
      <c r="F1499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s="15">
        <f t="shared" si="138"/>
        <v>41486.821527777778</v>
      </c>
      <c r="L1499" s="15">
        <f t="shared" si="139"/>
        <v>41444.64261574074</v>
      </c>
      <c r="M1499" t="b">
        <v>0</v>
      </c>
      <c r="N1499">
        <v>1</v>
      </c>
      <c r="O1499" t="b">
        <v>0</v>
      </c>
      <c r="P1499" t="s">
        <v>1573</v>
      </c>
      <c r="Q1499" s="7">
        <f t="shared" si="140"/>
        <v>6.6666666666666671E-3</v>
      </c>
      <c r="R1499" s="9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3065</v>
      </c>
      <c r="C1500" s="3" t="s">
        <v>3066</v>
      </c>
      <c r="D1500">
        <v>3000</v>
      </c>
      <c r="E1500">
        <v>57</v>
      </c>
      <c r="F1500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s="15">
        <f t="shared" si="138"/>
        <v>41885.983541666668</v>
      </c>
      <c r="L1500" s="15">
        <f t="shared" si="139"/>
        <v>41840.983541666668</v>
      </c>
      <c r="M1500" t="b">
        <v>0</v>
      </c>
      <c r="N1500">
        <v>3</v>
      </c>
      <c r="O1500" t="b">
        <v>0</v>
      </c>
      <c r="P1500" t="s">
        <v>1573</v>
      </c>
      <c r="Q1500" s="7">
        <f t="shared" si="140"/>
        <v>1.9</v>
      </c>
      <c r="R1500" s="9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3067</v>
      </c>
      <c r="C1501" s="3" t="s">
        <v>3068</v>
      </c>
      <c r="D1501">
        <v>2000</v>
      </c>
      <c r="E1501">
        <v>5</v>
      </c>
      <c r="F1501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s="15">
        <f t="shared" si="138"/>
        <v>42587.007326388892</v>
      </c>
      <c r="L1501" s="15">
        <f t="shared" si="139"/>
        <v>42527.007326388892</v>
      </c>
      <c r="M1501" t="b">
        <v>0</v>
      </c>
      <c r="N1501">
        <v>1</v>
      </c>
      <c r="O1501" t="b">
        <v>0</v>
      </c>
      <c r="P1501" t="s">
        <v>1573</v>
      </c>
      <c r="Q1501" s="7">
        <f t="shared" si="140"/>
        <v>0.25</v>
      </c>
      <c r="R1501" s="9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3069</v>
      </c>
      <c r="C1502" s="3" t="s">
        <v>3070</v>
      </c>
      <c r="D1502">
        <v>2800</v>
      </c>
      <c r="E1502">
        <v>701</v>
      </c>
      <c r="F1502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s="15">
        <f t="shared" si="138"/>
        <v>41395.904594907406</v>
      </c>
      <c r="L1502" s="15">
        <f t="shared" si="139"/>
        <v>41365.904594907406</v>
      </c>
      <c r="M1502" t="b">
        <v>0</v>
      </c>
      <c r="N1502">
        <v>15</v>
      </c>
      <c r="O1502" t="b">
        <v>0</v>
      </c>
      <c r="P1502" t="s">
        <v>1573</v>
      </c>
      <c r="Q1502" s="7">
        <f t="shared" si="140"/>
        <v>25.035714285714285</v>
      </c>
      <c r="R1502" s="9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3071</v>
      </c>
      <c r="C1503" s="3" t="s">
        <v>3072</v>
      </c>
      <c r="D1503">
        <v>52000</v>
      </c>
      <c r="E1503">
        <v>86492</v>
      </c>
      <c r="F1503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s="15">
        <f t="shared" si="138"/>
        <v>42193.583599537036</v>
      </c>
      <c r="L1503" s="15">
        <f t="shared" si="139"/>
        <v>42163.583599537036</v>
      </c>
      <c r="M1503" t="b">
        <v>1</v>
      </c>
      <c r="N1503">
        <v>885</v>
      </c>
      <c r="O1503" t="b">
        <v>1</v>
      </c>
      <c r="P1503" t="s">
        <v>2434</v>
      </c>
      <c r="Q1503" s="7">
        <f t="shared" si="140"/>
        <v>166.33076923076925</v>
      </c>
      <c r="R1503" s="9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3073</v>
      </c>
      <c r="C1504" s="3" t="s">
        <v>3074</v>
      </c>
      <c r="D1504">
        <v>22000</v>
      </c>
      <c r="E1504">
        <v>22318</v>
      </c>
      <c r="F1504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s="15">
        <f t="shared" si="138"/>
        <v>42454.916666666672</v>
      </c>
      <c r="L1504" s="15">
        <f t="shared" si="139"/>
        <v>42426.542592592596</v>
      </c>
      <c r="M1504" t="b">
        <v>1</v>
      </c>
      <c r="N1504">
        <v>329</v>
      </c>
      <c r="O1504" t="b">
        <v>1</v>
      </c>
      <c r="P1504" t="s">
        <v>2434</v>
      </c>
      <c r="Q1504" s="7">
        <f t="shared" si="140"/>
        <v>101.44545454545455</v>
      </c>
      <c r="R1504" s="9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3075</v>
      </c>
      <c r="C1505" s="3" t="s">
        <v>3076</v>
      </c>
      <c r="D1505">
        <v>3750</v>
      </c>
      <c r="E1505">
        <v>4045.93</v>
      </c>
      <c r="F1505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s="15">
        <f t="shared" si="138"/>
        <v>42666.347233796296</v>
      </c>
      <c r="L1505" s="15">
        <f t="shared" si="139"/>
        <v>42606.347233796296</v>
      </c>
      <c r="M1505" t="b">
        <v>1</v>
      </c>
      <c r="N1505">
        <v>71</v>
      </c>
      <c r="O1505" t="b">
        <v>1</v>
      </c>
      <c r="P1505" t="s">
        <v>2434</v>
      </c>
      <c r="Q1505" s="7">
        <f t="shared" si="140"/>
        <v>107.89146666666667</v>
      </c>
      <c r="R1505" s="9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3078</v>
      </c>
      <c r="C1506" s="3" t="s">
        <v>3079</v>
      </c>
      <c r="D1506">
        <v>6500</v>
      </c>
      <c r="E1506">
        <v>18066</v>
      </c>
      <c r="F1506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s="15">
        <f t="shared" si="138"/>
        <v>41800.356249999997</v>
      </c>
      <c r="L1506" s="15">
        <f t="shared" si="139"/>
        <v>41772.657685185186</v>
      </c>
      <c r="M1506" t="b">
        <v>1</v>
      </c>
      <c r="N1506">
        <v>269</v>
      </c>
      <c r="O1506" t="b">
        <v>1</v>
      </c>
      <c r="P1506" t="s">
        <v>2434</v>
      </c>
      <c r="Q1506" s="7">
        <f t="shared" si="140"/>
        <v>277.93846153846158</v>
      </c>
      <c r="R1506" s="9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3080</v>
      </c>
      <c r="C1507" s="3" t="s">
        <v>3081</v>
      </c>
      <c r="D1507">
        <v>16000</v>
      </c>
      <c r="E1507">
        <v>16573</v>
      </c>
      <c r="F1507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s="15">
        <f t="shared" si="138"/>
        <v>42451.834027777775</v>
      </c>
      <c r="L1507" s="15">
        <f t="shared" si="139"/>
        <v>42414.44332175926</v>
      </c>
      <c r="M1507" t="b">
        <v>1</v>
      </c>
      <c r="N1507">
        <v>345</v>
      </c>
      <c r="O1507" t="b">
        <v>1</v>
      </c>
      <c r="P1507" t="s">
        <v>2434</v>
      </c>
      <c r="Q1507" s="7">
        <f t="shared" si="140"/>
        <v>103.58125</v>
      </c>
      <c r="R1507" s="9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3082</v>
      </c>
      <c r="C1508" s="3" t="s">
        <v>3083</v>
      </c>
      <c r="D1508">
        <v>1500</v>
      </c>
      <c r="E1508">
        <v>1671</v>
      </c>
      <c r="F150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s="15">
        <f t="shared" si="138"/>
        <v>41844.785925925928</v>
      </c>
      <c r="L1508" s="15">
        <f t="shared" si="139"/>
        <v>41814.785925925928</v>
      </c>
      <c r="M1508" t="b">
        <v>1</v>
      </c>
      <c r="N1508">
        <v>43</v>
      </c>
      <c r="O1508" t="b">
        <v>1</v>
      </c>
      <c r="P1508" t="s">
        <v>2434</v>
      </c>
      <c r="Q1508" s="7">
        <f t="shared" si="140"/>
        <v>111.4</v>
      </c>
      <c r="R1508" s="9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3084</v>
      </c>
      <c r="C1509" s="3" t="s">
        <v>3085</v>
      </c>
      <c r="D1509">
        <v>1200</v>
      </c>
      <c r="E1509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s="15">
        <f t="shared" si="138"/>
        <v>40313.340277777781</v>
      </c>
      <c r="L1509" s="15">
        <f t="shared" si="139"/>
        <v>40254.450335648144</v>
      </c>
      <c r="M1509" t="b">
        <v>1</v>
      </c>
      <c r="N1509">
        <v>33</v>
      </c>
      <c r="O1509" t="b">
        <v>1</v>
      </c>
      <c r="P1509" t="s">
        <v>2434</v>
      </c>
      <c r="Q1509" s="7">
        <f t="shared" si="140"/>
        <v>215</v>
      </c>
      <c r="R1509" s="9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3086</v>
      </c>
      <c r="C1510" s="3" t="s">
        <v>3087</v>
      </c>
      <c r="D1510">
        <v>18500</v>
      </c>
      <c r="E1510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s="15">
        <f t="shared" si="138"/>
        <v>41817.614363425928</v>
      </c>
      <c r="L1510" s="15">
        <f t="shared" si="139"/>
        <v>41786.614363425928</v>
      </c>
      <c r="M1510" t="b">
        <v>1</v>
      </c>
      <c r="N1510">
        <v>211</v>
      </c>
      <c r="O1510" t="b">
        <v>1</v>
      </c>
      <c r="P1510" t="s">
        <v>2434</v>
      </c>
      <c r="Q1510" s="7">
        <f t="shared" si="140"/>
        <v>110.76216216216217</v>
      </c>
      <c r="R1510" s="9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3088</v>
      </c>
      <c r="C1511" s="3" t="s">
        <v>3089</v>
      </c>
      <c r="D1511">
        <v>17500</v>
      </c>
      <c r="E1511">
        <v>21637.22</v>
      </c>
      <c r="F1511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s="15">
        <f t="shared" si="138"/>
        <v>42780.957638888889</v>
      </c>
      <c r="L1511" s="15">
        <f t="shared" si="139"/>
        <v>42751.533391203702</v>
      </c>
      <c r="M1511" t="b">
        <v>1</v>
      </c>
      <c r="N1511">
        <v>196</v>
      </c>
      <c r="O1511" t="b">
        <v>1</v>
      </c>
      <c r="P1511" t="s">
        <v>2434</v>
      </c>
      <c r="Q1511" s="7">
        <f t="shared" si="140"/>
        <v>123.64125714285714</v>
      </c>
      <c r="R1511" s="9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3090</v>
      </c>
      <c r="C1512" s="3" t="s">
        <v>3091</v>
      </c>
      <c r="D1512">
        <v>16000</v>
      </c>
      <c r="E1512">
        <v>16165.6</v>
      </c>
      <c r="F1512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s="15">
        <f t="shared" si="138"/>
        <v>41839.385162037041</v>
      </c>
      <c r="L1512" s="15">
        <f t="shared" si="139"/>
        <v>41809.385162037041</v>
      </c>
      <c r="M1512" t="b">
        <v>1</v>
      </c>
      <c r="N1512">
        <v>405</v>
      </c>
      <c r="O1512" t="b">
        <v>1</v>
      </c>
      <c r="P1512" t="s">
        <v>2434</v>
      </c>
      <c r="Q1512" s="7">
        <f t="shared" si="140"/>
        <v>101.03500000000001</v>
      </c>
      <c r="R1512" s="9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3092</v>
      </c>
      <c r="C1513" s="3" t="s">
        <v>3093</v>
      </c>
      <c r="D1513">
        <v>14000</v>
      </c>
      <c r="E1513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s="15">
        <f t="shared" si="138"/>
        <v>42326.625046296293</v>
      </c>
      <c r="L1513" s="15">
        <f t="shared" si="139"/>
        <v>42296.583379629628</v>
      </c>
      <c r="M1513" t="b">
        <v>1</v>
      </c>
      <c r="N1513">
        <v>206</v>
      </c>
      <c r="O1513" t="b">
        <v>1</v>
      </c>
      <c r="P1513" t="s">
        <v>2434</v>
      </c>
      <c r="Q1513" s="7">
        <f t="shared" si="140"/>
        <v>111.79285714285714</v>
      </c>
      <c r="R1513" s="9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3094</v>
      </c>
      <c r="C1514" s="3" t="s">
        <v>3095</v>
      </c>
      <c r="D1514">
        <v>3500</v>
      </c>
      <c r="E1514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s="15">
        <f t="shared" si="138"/>
        <v>42771.684479166666</v>
      </c>
      <c r="L1514" s="15">
        <f t="shared" si="139"/>
        <v>42741.684479166666</v>
      </c>
      <c r="M1514" t="b">
        <v>1</v>
      </c>
      <c r="N1514">
        <v>335</v>
      </c>
      <c r="O1514" t="b">
        <v>1</v>
      </c>
      <c r="P1514" t="s">
        <v>2434</v>
      </c>
      <c r="Q1514" s="7">
        <f t="shared" si="140"/>
        <v>558.7714285714286</v>
      </c>
      <c r="R1514" s="9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3096</v>
      </c>
      <c r="C1515" s="3" t="s">
        <v>3097</v>
      </c>
      <c r="D1515">
        <v>8000</v>
      </c>
      <c r="E1515">
        <v>12001.5</v>
      </c>
      <c r="F1515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s="15">
        <f t="shared" si="138"/>
        <v>41836.637337962966</v>
      </c>
      <c r="L1515" s="15">
        <f t="shared" si="139"/>
        <v>41806.637337962966</v>
      </c>
      <c r="M1515" t="b">
        <v>1</v>
      </c>
      <c r="N1515">
        <v>215</v>
      </c>
      <c r="O1515" t="b">
        <v>1</v>
      </c>
      <c r="P1515" t="s">
        <v>2434</v>
      </c>
      <c r="Q1515" s="7">
        <f t="shared" si="140"/>
        <v>150.01875000000001</v>
      </c>
      <c r="R1515" s="9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3098</v>
      </c>
      <c r="C1516" s="3" t="s">
        <v>3099</v>
      </c>
      <c r="D1516">
        <v>25000</v>
      </c>
      <c r="E1516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s="15">
        <f t="shared" si="138"/>
        <v>42274.597685185188</v>
      </c>
      <c r="L1516" s="15">
        <f t="shared" si="139"/>
        <v>42234.597685185188</v>
      </c>
      <c r="M1516" t="b">
        <v>1</v>
      </c>
      <c r="N1516">
        <v>176</v>
      </c>
      <c r="O1516" t="b">
        <v>1</v>
      </c>
      <c r="P1516" t="s">
        <v>2434</v>
      </c>
      <c r="Q1516" s="7">
        <f t="shared" si="140"/>
        <v>106.476</v>
      </c>
      <c r="R1516" s="9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3100</v>
      </c>
      <c r="C1517" s="3" t="s">
        <v>3101</v>
      </c>
      <c r="D1517">
        <v>300000</v>
      </c>
      <c r="E1517">
        <v>471567</v>
      </c>
      <c r="F1517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s="15">
        <f t="shared" si="138"/>
        <v>42445.211770833332</v>
      </c>
      <c r="L1517" s="15">
        <f t="shared" si="139"/>
        <v>42415.253437499996</v>
      </c>
      <c r="M1517" t="b">
        <v>1</v>
      </c>
      <c r="N1517">
        <v>555</v>
      </c>
      <c r="O1517" t="b">
        <v>1</v>
      </c>
      <c r="P1517" t="s">
        <v>2434</v>
      </c>
      <c r="Q1517" s="7">
        <f t="shared" si="140"/>
        <v>157.18899999999999</v>
      </c>
      <c r="R1517" s="9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3102</v>
      </c>
      <c r="C1518" s="3" t="s">
        <v>3103</v>
      </c>
      <c r="D1518">
        <v>17000</v>
      </c>
      <c r="E1518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s="15">
        <f t="shared" si="138"/>
        <v>42649.583333333328</v>
      </c>
      <c r="L1518" s="15">
        <f t="shared" si="139"/>
        <v>42619.466342592597</v>
      </c>
      <c r="M1518" t="b">
        <v>1</v>
      </c>
      <c r="N1518">
        <v>116</v>
      </c>
      <c r="O1518" t="b">
        <v>1</v>
      </c>
      <c r="P1518" t="s">
        <v>2434</v>
      </c>
      <c r="Q1518" s="7">
        <f t="shared" si="140"/>
        <v>108.65882352941176</v>
      </c>
      <c r="R1518" s="9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3104</v>
      </c>
      <c r="C1519" s="3" t="s">
        <v>3105</v>
      </c>
      <c r="D1519">
        <v>15000</v>
      </c>
      <c r="E1519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s="15">
        <f t="shared" si="138"/>
        <v>41979.25</v>
      </c>
      <c r="L1519" s="15">
        <f t="shared" si="139"/>
        <v>41948.56658564815</v>
      </c>
      <c r="M1519" t="b">
        <v>1</v>
      </c>
      <c r="N1519">
        <v>615</v>
      </c>
      <c r="O1519" t="b">
        <v>1</v>
      </c>
      <c r="P1519" t="s">
        <v>2434</v>
      </c>
      <c r="Q1519" s="7">
        <f t="shared" si="140"/>
        <v>161.97999999999999</v>
      </c>
      <c r="R1519" s="9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3106</v>
      </c>
      <c r="C1520" s="3" t="s">
        <v>3107</v>
      </c>
      <c r="D1520">
        <v>15000</v>
      </c>
      <c r="E1520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s="15">
        <f t="shared" si="138"/>
        <v>41790.8200462963</v>
      </c>
      <c r="L1520" s="15">
        <f t="shared" si="139"/>
        <v>41760.8200462963</v>
      </c>
      <c r="M1520" t="b">
        <v>1</v>
      </c>
      <c r="N1520">
        <v>236</v>
      </c>
      <c r="O1520" t="b">
        <v>1</v>
      </c>
      <c r="P1520" t="s">
        <v>2434</v>
      </c>
      <c r="Q1520" s="7">
        <f t="shared" si="140"/>
        <v>205.36666666666665</v>
      </c>
      <c r="R1520" s="9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3108</v>
      </c>
      <c r="C1521" s="3" t="s">
        <v>3109</v>
      </c>
      <c r="D1521">
        <v>9000</v>
      </c>
      <c r="E1521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s="15">
        <f t="shared" si="138"/>
        <v>41810.915972222225</v>
      </c>
      <c r="L1521" s="15">
        <f t="shared" si="139"/>
        <v>41782.741701388892</v>
      </c>
      <c r="M1521" t="b">
        <v>1</v>
      </c>
      <c r="N1521">
        <v>145</v>
      </c>
      <c r="O1521" t="b">
        <v>1</v>
      </c>
      <c r="P1521" t="s">
        <v>2434</v>
      </c>
      <c r="Q1521" s="7">
        <f t="shared" si="140"/>
        <v>103.36388888888889</v>
      </c>
      <c r="R1521" s="9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3110</v>
      </c>
      <c r="C1522" s="3" t="s">
        <v>3111</v>
      </c>
      <c r="D1522">
        <v>18000</v>
      </c>
      <c r="E1522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s="15">
        <f t="shared" si="138"/>
        <v>41992.166666666672</v>
      </c>
      <c r="L1522" s="15">
        <f t="shared" si="139"/>
        <v>41955.857789351852</v>
      </c>
      <c r="M1522" t="b">
        <v>1</v>
      </c>
      <c r="N1522">
        <v>167</v>
      </c>
      <c r="O1522" t="b">
        <v>1</v>
      </c>
      <c r="P1522" t="s">
        <v>2434</v>
      </c>
      <c r="Q1522" s="7">
        <f t="shared" si="140"/>
        <v>103.47222222222223</v>
      </c>
      <c r="R1522" s="9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3112</v>
      </c>
      <c r="C1523" s="3" t="s">
        <v>3113</v>
      </c>
      <c r="D1523">
        <v>37500</v>
      </c>
      <c r="E1523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s="15">
        <f t="shared" si="138"/>
        <v>42528.167719907404</v>
      </c>
      <c r="L1523" s="15">
        <f t="shared" si="139"/>
        <v>42493.167719907404</v>
      </c>
      <c r="M1523" t="b">
        <v>1</v>
      </c>
      <c r="N1523">
        <v>235</v>
      </c>
      <c r="O1523" t="b">
        <v>1</v>
      </c>
      <c r="P1523" t="s">
        <v>2434</v>
      </c>
      <c r="Q1523" s="7">
        <f t="shared" si="140"/>
        <v>106.81333333333333</v>
      </c>
      <c r="R1523" s="9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3114</v>
      </c>
      <c r="C1524" s="3" t="s">
        <v>3115</v>
      </c>
      <c r="D1524">
        <v>43500</v>
      </c>
      <c r="E1524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s="15">
        <f t="shared" si="138"/>
        <v>41929.830312500002</v>
      </c>
      <c r="L1524" s="15">
        <f t="shared" si="139"/>
        <v>41899.830312500002</v>
      </c>
      <c r="M1524" t="b">
        <v>1</v>
      </c>
      <c r="N1524">
        <v>452</v>
      </c>
      <c r="O1524" t="b">
        <v>1</v>
      </c>
      <c r="P1524" t="s">
        <v>2434</v>
      </c>
      <c r="Q1524" s="7">
        <f t="shared" si="140"/>
        <v>138.96574712643678</v>
      </c>
      <c r="R1524" s="9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3116</v>
      </c>
      <c r="C1525" s="3" t="s">
        <v>3117</v>
      </c>
      <c r="D1525">
        <v>18500</v>
      </c>
      <c r="E1525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s="15">
        <f t="shared" si="138"/>
        <v>41996</v>
      </c>
      <c r="L1525" s="15">
        <f t="shared" si="139"/>
        <v>41964.751342592594</v>
      </c>
      <c r="M1525" t="b">
        <v>1</v>
      </c>
      <c r="N1525">
        <v>241</v>
      </c>
      <c r="O1525" t="b">
        <v>1</v>
      </c>
      <c r="P1525" t="s">
        <v>2434</v>
      </c>
      <c r="Q1525" s="7">
        <f t="shared" si="140"/>
        <v>124.84324324324325</v>
      </c>
      <c r="R1525" s="9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3118</v>
      </c>
      <c r="C1526" s="3" t="s">
        <v>3119</v>
      </c>
      <c r="D1526">
        <v>3000</v>
      </c>
      <c r="E1526">
        <v>6210</v>
      </c>
      <c r="F1526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s="15">
        <f t="shared" si="138"/>
        <v>42786.501041666663</v>
      </c>
      <c r="L1526" s="15">
        <f t="shared" si="139"/>
        <v>42756.501041666663</v>
      </c>
      <c r="M1526" t="b">
        <v>1</v>
      </c>
      <c r="N1526">
        <v>28</v>
      </c>
      <c r="O1526" t="b">
        <v>1</v>
      </c>
      <c r="P1526" t="s">
        <v>2434</v>
      </c>
      <c r="Q1526" s="7">
        <f t="shared" si="140"/>
        <v>206.99999999999997</v>
      </c>
      <c r="R1526" s="9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3120</v>
      </c>
      <c r="C1527" s="3" t="s">
        <v>3121</v>
      </c>
      <c r="D1527">
        <v>2600</v>
      </c>
      <c r="E1527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s="15">
        <f t="shared" si="138"/>
        <v>42600.702986111108</v>
      </c>
      <c r="L1527" s="15">
        <f t="shared" si="139"/>
        <v>42570.702986111108</v>
      </c>
      <c r="M1527" t="b">
        <v>1</v>
      </c>
      <c r="N1527">
        <v>140</v>
      </c>
      <c r="O1527" t="b">
        <v>1</v>
      </c>
      <c r="P1527" t="s">
        <v>2434</v>
      </c>
      <c r="Q1527" s="7">
        <f t="shared" si="140"/>
        <v>174.00576923076923</v>
      </c>
      <c r="R1527" s="9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3122</v>
      </c>
      <c r="C1528" s="3" t="s">
        <v>3123</v>
      </c>
      <c r="D1528">
        <v>23000</v>
      </c>
      <c r="E1528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s="15">
        <f t="shared" si="138"/>
        <v>42388.276006944448</v>
      </c>
      <c r="L1528" s="15">
        <f t="shared" si="139"/>
        <v>42339.276006944448</v>
      </c>
      <c r="M1528" t="b">
        <v>1</v>
      </c>
      <c r="N1528">
        <v>280</v>
      </c>
      <c r="O1528" t="b">
        <v>1</v>
      </c>
      <c r="P1528" t="s">
        <v>2434</v>
      </c>
      <c r="Q1528" s="7">
        <f t="shared" si="140"/>
        <v>120.32608695652173</v>
      </c>
      <c r="R1528" s="9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3124</v>
      </c>
      <c r="C1529" s="3" t="s">
        <v>3125</v>
      </c>
      <c r="D1529">
        <v>3500</v>
      </c>
      <c r="E1529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s="15">
        <f t="shared" si="138"/>
        <v>42808.558865740742</v>
      </c>
      <c r="L1529" s="15">
        <f t="shared" si="139"/>
        <v>42780.600532407407</v>
      </c>
      <c r="M1529" t="b">
        <v>1</v>
      </c>
      <c r="N1529">
        <v>70</v>
      </c>
      <c r="O1529" t="b">
        <v>1</v>
      </c>
      <c r="P1529" t="s">
        <v>2434</v>
      </c>
      <c r="Q1529" s="7">
        <f t="shared" si="140"/>
        <v>110.44428571428573</v>
      </c>
      <c r="R1529" s="9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3126</v>
      </c>
      <c r="C1530" s="3" t="s">
        <v>3127</v>
      </c>
      <c r="D1530">
        <v>3000</v>
      </c>
      <c r="E1530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s="15">
        <f t="shared" si="138"/>
        <v>42767</v>
      </c>
      <c r="L1530" s="15">
        <f t="shared" si="139"/>
        <v>42736.732893518521</v>
      </c>
      <c r="M1530" t="b">
        <v>1</v>
      </c>
      <c r="N1530">
        <v>160</v>
      </c>
      <c r="O1530" t="b">
        <v>1</v>
      </c>
      <c r="P1530" t="s">
        <v>2434</v>
      </c>
      <c r="Q1530" s="7">
        <f t="shared" si="140"/>
        <v>281.56666666666666</v>
      </c>
      <c r="R1530" s="9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3128</v>
      </c>
      <c r="C1531" s="3" t="s">
        <v>3129</v>
      </c>
      <c r="D1531">
        <v>19000</v>
      </c>
      <c r="E1531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s="15">
        <f t="shared" si="138"/>
        <v>42082.587037037039</v>
      </c>
      <c r="L1531" s="15">
        <f t="shared" si="139"/>
        <v>42052.628703703704</v>
      </c>
      <c r="M1531" t="b">
        <v>1</v>
      </c>
      <c r="N1531">
        <v>141</v>
      </c>
      <c r="O1531" t="b">
        <v>1</v>
      </c>
      <c r="P1531" t="s">
        <v>2434</v>
      </c>
      <c r="Q1531" s="7">
        <f t="shared" si="140"/>
        <v>100.67894736842105</v>
      </c>
      <c r="R1531" s="9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3130</v>
      </c>
      <c r="C1532" s="3" t="s">
        <v>3131</v>
      </c>
      <c r="D1532">
        <v>35000</v>
      </c>
      <c r="E1532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s="15">
        <f t="shared" si="138"/>
        <v>42300.76730324074</v>
      </c>
      <c r="L1532" s="15">
        <f t="shared" si="139"/>
        <v>42275.76730324074</v>
      </c>
      <c r="M1532" t="b">
        <v>1</v>
      </c>
      <c r="N1532">
        <v>874</v>
      </c>
      <c r="O1532" t="b">
        <v>1</v>
      </c>
      <c r="P1532" t="s">
        <v>2434</v>
      </c>
      <c r="Q1532" s="7">
        <f t="shared" si="140"/>
        <v>134.82571428571427</v>
      </c>
      <c r="R1532" s="9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3132</v>
      </c>
      <c r="C1533" s="3" t="s">
        <v>3133</v>
      </c>
      <c r="D1533">
        <v>2350</v>
      </c>
      <c r="E1533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s="15">
        <f t="shared" si="138"/>
        <v>41974.125</v>
      </c>
      <c r="L1533" s="15">
        <f t="shared" si="139"/>
        <v>41941.802384259259</v>
      </c>
      <c r="M1533" t="b">
        <v>1</v>
      </c>
      <c r="N1533">
        <v>73</v>
      </c>
      <c r="O1533" t="b">
        <v>1</v>
      </c>
      <c r="P1533" t="s">
        <v>2434</v>
      </c>
      <c r="Q1533" s="7">
        <f t="shared" si="140"/>
        <v>175.95744680851064</v>
      </c>
      <c r="R1533" s="9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3134</v>
      </c>
      <c r="C1534" s="3" t="s">
        <v>3135</v>
      </c>
      <c r="D1534">
        <v>5000</v>
      </c>
      <c r="E1534">
        <v>24201</v>
      </c>
      <c r="F1534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s="15">
        <f t="shared" si="138"/>
        <v>42415.625</v>
      </c>
      <c r="L1534" s="15">
        <f t="shared" si="139"/>
        <v>42391.475289351853</v>
      </c>
      <c r="M1534" t="b">
        <v>1</v>
      </c>
      <c r="N1534">
        <v>294</v>
      </c>
      <c r="O1534" t="b">
        <v>1</v>
      </c>
      <c r="P1534" t="s">
        <v>2434</v>
      </c>
      <c r="Q1534" s="7">
        <f t="shared" si="140"/>
        <v>484.02000000000004</v>
      </c>
      <c r="R1534" s="9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3136</v>
      </c>
      <c r="C1535" s="3" t="s">
        <v>3137</v>
      </c>
      <c r="D1535">
        <v>45000</v>
      </c>
      <c r="E1535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s="15">
        <f t="shared" si="138"/>
        <v>42492.165972222225</v>
      </c>
      <c r="L1535" s="15">
        <f t="shared" si="139"/>
        <v>42443.00204861111</v>
      </c>
      <c r="M1535" t="b">
        <v>1</v>
      </c>
      <c r="N1535">
        <v>740</v>
      </c>
      <c r="O1535" t="b">
        <v>1</v>
      </c>
      <c r="P1535" t="s">
        <v>2434</v>
      </c>
      <c r="Q1535" s="7">
        <f t="shared" si="140"/>
        <v>145.14000000000001</v>
      </c>
      <c r="R1535" s="9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3138</v>
      </c>
      <c r="C1536" s="3" t="s">
        <v>3139</v>
      </c>
      <c r="D1536">
        <v>7500</v>
      </c>
      <c r="E1536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s="15">
        <f t="shared" si="138"/>
        <v>42251.674328703702</v>
      </c>
      <c r="L1536" s="15">
        <f t="shared" si="139"/>
        <v>42221.674328703702</v>
      </c>
      <c r="M1536" t="b">
        <v>1</v>
      </c>
      <c r="N1536">
        <v>369</v>
      </c>
      <c r="O1536" t="b">
        <v>1</v>
      </c>
      <c r="P1536" t="s">
        <v>2434</v>
      </c>
      <c r="Q1536" s="7">
        <f t="shared" si="140"/>
        <v>417.73333333333335</v>
      </c>
      <c r="R1536" s="9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3140</v>
      </c>
      <c r="C1537" s="3" t="s">
        <v>3141</v>
      </c>
      <c r="D1537">
        <v>4000</v>
      </c>
      <c r="E1537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s="15">
        <f t="shared" si="138"/>
        <v>42513.916666666672</v>
      </c>
      <c r="L1537" s="15">
        <f t="shared" si="139"/>
        <v>42484.829062500001</v>
      </c>
      <c r="M1537" t="b">
        <v>1</v>
      </c>
      <c r="N1537">
        <v>110</v>
      </c>
      <c r="O1537" t="b">
        <v>1</v>
      </c>
      <c r="P1537" t="s">
        <v>2434</v>
      </c>
      <c r="Q1537" s="7">
        <f t="shared" si="140"/>
        <v>132.42499999999998</v>
      </c>
      <c r="R1537" s="9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3142</v>
      </c>
      <c r="C1538" s="3" t="s">
        <v>3143</v>
      </c>
      <c r="D1538">
        <v>12000</v>
      </c>
      <c r="E1538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s="15">
        <f t="shared" si="138"/>
        <v>42243.802199074074</v>
      </c>
      <c r="L1538" s="15">
        <f t="shared" si="139"/>
        <v>42213.802199074074</v>
      </c>
      <c r="M1538" t="b">
        <v>1</v>
      </c>
      <c r="N1538">
        <v>455</v>
      </c>
      <c r="O1538" t="b">
        <v>1</v>
      </c>
      <c r="P1538" t="s">
        <v>2434</v>
      </c>
      <c r="Q1538" s="7">
        <f t="shared" si="140"/>
        <v>250.30841666666666</v>
      </c>
      <c r="R1538" s="9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3144</v>
      </c>
      <c r="C1539" s="3" t="s">
        <v>3145</v>
      </c>
      <c r="D1539">
        <v>12000</v>
      </c>
      <c r="E1539">
        <v>21588</v>
      </c>
      <c r="F1539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s="15">
        <f t="shared" ref="K1539:K1602" si="144">(I1539/86400)+DATE(1970,1,1)</f>
        <v>42588.75</v>
      </c>
      <c r="L1539" s="15">
        <f t="shared" ref="L1539:L1602" si="145">(J1539/86400)+DATE(1970,1,1)</f>
        <v>42552.315127314811</v>
      </c>
      <c r="M1539" t="b">
        <v>1</v>
      </c>
      <c r="N1539">
        <v>224</v>
      </c>
      <c r="O1539" t="b">
        <v>1</v>
      </c>
      <c r="P1539" t="s">
        <v>2434</v>
      </c>
      <c r="Q1539" s="7">
        <f t="shared" ref="Q1539:Q1602" si="146">(E1539/D1539)*100</f>
        <v>179.9</v>
      </c>
      <c r="R1539" s="9">
        <f t="shared" ref="R1539:R1602" si="147">E1539/N1539</f>
        <v>96.375</v>
      </c>
      <c r="S1539" t="str">
        <f t="shared" ref="S1539:S1602" si="148">LEFT(P1539,FIND("/",P1539)-1)</f>
        <v>photography</v>
      </c>
      <c r="T1539" t="str">
        <f t="shared" ref="T1539:T1602" si="149">REPLACE(P1539,1,FIND("/",P1539),"")</f>
        <v>photobooks</v>
      </c>
    </row>
    <row r="1540" spans="1:20" ht="48" x14ac:dyDescent="0.2">
      <c r="A1540">
        <v>1538</v>
      </c>
      <c r="B1540" s="3" t="s">
        <v>3146</v>
      </c>
      <c r="C1540" s="3" t="s">
        <v>3147</v>
      </c>
      <c r="D1540">
        <v>7000</v>
      </c>
      <c r="E1540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s="15">
        <f t="shared" si="144"/>
        <v>42026.782060185185</v>
      </c>
      <c r="L1540" s="15">
        <f t="shared" si="145"/>
        <v>41981.782060185185</v>
      </c>
      <c r="M1540" t="b">
        <v>1</v>
      </c>
      <c r="N1540">
        <v>46</v>
      </c>
      <c r="O1540" t="b">
        <v>1</v>
      </c>
      <c r="P1540" t="s">
        <v>2434</v>
      </c>
      <c r="Q1540" s="7">
        <f t="shared" si="146"/>
        <v>102.62857142857142</v>
      </c>
      <c r="R1540" s="9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3148</v>
      </c>
      <c r="C1541" s="3" t="s">
        <v>3149</v>
      </c>
      <c r="D1541">
        <v>20000</v>
      </c>
      <c r="E1541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s="15">
        <f t="shared" si="144"/>
        <v>42738.91920138889</v>
      </c>
      <c r="L1541" s="15">
        <f t="shared" si="145"/>
        <v>42705.91920138889</v>
      </c>
      <c r="M1541" t="b">
        <v>0</v>
      </c>
      <c r="N1541">
        <v>284</v>
      </c>
      <c r="O1541" t="b">
        <v>1</v>
      </c>
      <c r="P1541" t="s">
        <v>2434</v>
      </c>
      <c r="Q1541" s="7">
        <f t="shared" si="146"/>
        <v>135.98609999999999</v>
      </c>
      <c r="R1541" s="9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3150</v>
      </c>
      <c r="C1542" s="3" t="s">
        <v>3151</v>
      </c>
      <c r="D1542">
        <v>15000</v>
      </c>
      <c r="E1542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s="15">
        <f t="shared" si="144"/>
        <v>41969.052083333328</v>
      </c>
      <c r="L1542" s="15">
        <f t="shared" si="145"/>
        <v>41939.00712962963</v>
      </c>
      <c r="M1542" t="b">
        <v>1</v>
      </c>
      <c r="N1542">
        <v>98</v>
      </c>
      <c r="O1542" t="b">
        <v>1</v>
      </c>
      <c r="P1542" t="s">
        <v>2434</v>
      </c>
      <c r="Q1542" s="7">
        <f t="shared" si="146"/>
        <v>117.86666666666667</v>
      </c>
      <c r="R1542" s="9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3152</v>
      </c>
      <c r="C1543" s="3" t="s">
        <v>3153</v>
      </c>
      <c r="D1543">
        <v>18000</v>
      </c>
      <c r="E1543">
        <v>6</v>
      </c>
      <c r="F1543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s="15">
        <f t="shared" si="144"/>
        <v>42004.712245370371</v>
      </c>
      <c r="L1543" s="15">
        <f t="shared" si="145"/>
        <v>41974.712245370371</v>
      </c>
      <c r="M1543" t="b">
        <v>0</v>
      </c>
      <c r="N1543">
        <v>2</v>
      </c>
      <c r="O1543" t="b">
        <v>0</v>
      </c>
      <c r="P1543" t="s">
        <v>3154</v>
      </c>
      <c r="Q1543" s="7">
        <f t="shared" si="146"/>
        <v>3.3333333333333333E-2</v>
      </c>
      <c r="R1543" s="9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3155</v>
      </c>
      <c r="C1544" s="3" t="s">
        <v>3156</v>
      </c>
      <c r="D1544">
        <v>500</v>
      </c>
      <c r="E1544">
        <v>20</v>
      </c>
      <c r="F1544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s="15">
        <f t="shared" si="144"/>
        <v>42185.996527777781</v>
      </c>
      <c r="L1544" s="15">
        <f t="shared" si="145"/>
        <v>42170.996527777781</v>
      </c>
      <c r="M1544" t="b">
        <v>0</v>
      </c>
      <c r="N1544">
        <v>1</v>
      </c>
      <c r="O1544" t="b">
        <v>0</v>
      </c>
      <c r="P1544" t="s">
        <v>3154</v>
      </c>
      <c r="Q1544" s="7">
        <f t="shared" si="146"/>
        <v>4</v>
      </c>
      <c r="R1544" s="9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3157</v>
      </c>
      <c r="C1545" s="3" t="s">
        <v>3158</v>
      </c>
      <c r="D1545">
        <v>2250</v>
      </c>
      <c r="E1545">
        <v>10</v>
      </c>
      <c r="F1545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s="15">
        <f t="shared" si="144"/>
        <v>41965.551319444443</v>
      </c>
      <c r="L1545" s="15">
        <f t="shared" si="145"/>
        <v>41935.509652777779</v>
      </c>
      <c r="M1545" t="b">
        <v>0</v>
      </c>
      <c r="N1545">
        <v>1</v>
      </c>
      <c r="O1545" t="b">
        <v>0</v>
      </c>
      <c r="P1545" t="s">
        <v>3154</v>
      </c>
      <c r="Q1545" s="7">
        <f t="shared" si="146"/>
        <v>0.44444444444444442</v>
      </c>
      <c r="R1545" s="9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3159</v>
      </c>
      <c r="C1546" s="3" t="s">
        <v>3160</v>
      </c>
      <c r="D1546">
        <v>1000</v>
      </c>
      <c r="E1546">
        <v>0</v>
      </c>
      <c r="F1546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s="15">
        <f t="shared" si="144"/>
        <v>42095.012499999997</v>
      </c>
      <c r="L1546" s="15">
        <f t="shared" si="145"/>
        <v>42053.051203703704</v>
      </c>
      <c r="M1546" t="b">
        <v>0</v>
      </c>
      <c r="N1546">
        <v>0</v>
      </c>
      <c r="O1546" t="b">
        <v>0</v>
      </c>
      <c r="P1546" t="s">
        <v>3154</v>
      </c>
      <c r="Q1546" s="7">
        <f t="shared" si="146"/>
        <v>0</v>
      </c>
      <c r="R1546" s="9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3161</v>
      </c>
      <c r="C1547" s="3" t="s">
        <v>3162</v>
      </c>
      <c r="D1547">
        <v>3000</v>
      </c>
      <c r="E1547">
        <v>1</v>
      </c>
      <c r="F1547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s="15">
        <f t="shared" si="144"/>
        <v>42065.886111111111</v>
      </c>
      <c r="L1547" s="15">
        <f t="shared" si="145"/>
        <v>42031.884652777779</v>
      </c>
      <c r="M1547" t="b">
        <v>0</v>
      </c>
      <c r="N1547">
        <v>1</v>
      </c>
      <c r="O1547" t="b">
        <v>0</v>
      </c>
      <c r="P1547" t="s">
        <v>3154</v>
      </c>
      <c r="Q1547" s="7">
        <f t="shared" si="146"/>
        <v>3.3333333333333333E-2</v>
      </c>
      <c r="R1547" s="9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3163</v>
      </c>
      <c r="C1548" s="3" t="s">
        <v>3164</v>
      </c>
      <c r="D1548">
        <v>1000</v>
      </c>
      <c r="E1548">
        <v>289</v>
      </c>
      <c r="F154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s="15">
        <f t="shared" si="144"/>
        <v>41899.212951388887</v>
      </c>
      <c r="L1548" s="15">
        <f t="shared" si="145"/>
        <v>41839.212951388887</v>
      </c>
      <c r="M1548" t="b">
        <v>0</v>
      </c>
      <c r="N1548">
        <v>11</v>
      </c>
      <c r="O1548" t="b">
        <v>0</v>
      </c>
      <c r="P1548" t="s">
        <v>3154</v>
      </c>
      <c r="Q1548" s="7">
        <f t="shared" si="146"/>
        <v>28.9</v>
      </c>
      <c r="R1548" s="9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3165</v>
      </c>
      <c r="C1549" s="3" t="s">
        <v>3166</v>
      </c>
      <c r="D1549">
        <v>20</v>
      </c>
      <c r="E1549">
        <v>0</v>
      </c>
      <c r="F1549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s="15">
        <f t="shared" si="144"/>
        <v>42789.426875000005</v>
      </c>
      <c r="L1549" s="15">
        <f t="shared" si="145"/>
        <v>42782.426875000005</v>
      </c>
      <c r="M1549" t="b">
        <v>0</v>
      </c>
      <c r="N1549">
        <v>0</v>
      </c>
      <c r="O1549" t="b">
        <v>0</v>
      </c>
      <c r="P1549" t="s">
        <v>3154</v>
      </c>
      <c r="Q1549" s="7">
        <f t="shared" si="146"/>
        <v>0</v>
      </c>
      <c r="R1549" s="9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3167</v>
      </c>
      <c r="C1550" s="3" t="s">
        <v>3168</v>
      </c>
      <c r="D1550">
        <v>700</v>
      </c>
      <c r="E1550">
        <v>60</v>
      </c>
      <c r="F1550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s="15">
        <f t="shared" si="144"/>
        <v>42316.923842592594</v>
      </c>
      <c r="L1550" s="15">
        <f t="shared" si="145"/>
        <v>42286.88217592593</v>
      </c>
      <c r="M1550" t="b">
        <v>0</v>
      </c>
      <c r="N1550">
        <v>1</v>
      </c>
      <c r="O1550" t="b">
        <v>0</v>
      </c>
      <c r="P1550" t="s">
        <v>3154</v>
      </c>
      <c r="Q1550" s="7">
        <f t="shared" si="146"/>
        <v>8.5714285714285712</v>
      </c>
      <c r="R1550" s="9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3169</v>
      </c>
      <c r="C1551" s="3" t="s">
        <v>3170</v>
      </c>
      <c r="D1551">
        <v>500</v>
      </c>
      <c r="E1551">
        <v>170</v>
      </c>
      <c r="F1551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s="15">
        <f t="shared" si="144"/>
        <v>42311.177766203706</v>
      </c>
      <c r="L1551" s="15">
        <f t="shared" si="145"/>
        <v>42281.136099537034</v>
      </c>
      <c r="M1551" t="b">
        <v>0</v>
      </c>
      <c r="N1551">
        <v>6</v>
      </c>
      <c r="O1551" t="b">
        <v>0</v>
      </c>
      <c r="P1551" t="s">
        <v>3154</v>
      </c>
      <c r="Q1551" s="7">
        <f t="shared" si="146"/>
        <v>34</v>
      </c>
      <c r="R1551" s="9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3171</v>
      </c>
      <c r="C1552" s="3" t="s">
        <v>3172</v>
      </c>
      <c r="D1552">
        <v>750</v>
      </c>
      <c r="E1552">
        <v>101</v>
      </c>
      <c r="F1552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s="15">
        <f t="shared" si="144"/>
        <v>42502.449467592596</v>
      </c>
      <c r="L1552" s="15">
        <f t="shared" si="145"/>
        <v>42472.449467592596</v>
      </c>
      <c r="M1552" t="b">
        <v>0</v>
      </c>
      <c r="N1552">
        <v>7</v>
      </c>
      <c r="O1552" t="b">
        <v>0</v>
      </c>
      <c r="P1552" t="s">
        <v>3154</v>
      </c>
      <c r="Q1552" s="7">
        <f t="shared" si="146"/>
        <v>13.466666666666665</v>
      </c>
      <c r="R1552" s="9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3173</v>
      </c>
      <c r="C1553" s="3" t="s">
        <v>3174</v>
      </c>
      <c r="D1553">
        <v>3500</v>
      </c>
      <c r="E1553">
        <v>0</v>
      </c>
      <c r="F1553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s="15">
        <f t="shared" si="144"/>
        <v>42151.824525462958</v>
      </c>
      <c r="L1553" s="15">
        <f t="shared" si="145"/>
        <v>42121.824525462958</v>
      </c>
      <c r="M1553" t="b">
        <v>0</v>
      </c>
      <c r="N1553">
        <v>0</v>
      </c>
      <c r="O1553" t="b">
        <v>0</v>
      </c>
      <c r="P1553" t="s">
        <v>3154</v>
      </c>
      <c r="Q1553" s="7">
        <f t="shared" si="146"/>
        <v>0</v>
      </c>
      <c r="R1553" s="9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3175</v>
      </c>
      <c r="C1554" s="3" t="s">
        <v>3176</v>
      </c>
      <c r="D1554">
        <v>4300</v>
      </c>
      <c r="E1554">
        <v>2115</v>
      </c>
      <c r="F1554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s="15">
        <f t="shared" si="144"/>
        <v>41913.165972222225</v>
      </c>
      <c r="L1554" s="15">
        <f t="shared" si="145"/>
        <v>41892.688750000001</v>
      </c>
      <c r="M1554" t="b">
        <v>0</v>
      </c>
      <c r="N1554">
        <v>16</v>
      </c>
      <c r="O1554" t="b">
        <v>0</v>
      </c>
      <c r="P1554" t="s">
        <v>3154</v>
      </c>
      <c r="Q1554" s="7">
        <f t="shared" si="146"/>
        <v>49.186046511627907</v>
      </c>
      <c r="R1554" s="9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3177</v>
      </c>
      <c r="C1555" s="3" t="s">
        <v>3178</v>
      </c>
      <c r="D1555">
        <v>6000</v>
      </c>
      <c r="E1555">
        <v>0</v>
      </c>
      <c r="F1555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s="15">
        <f t="shared" si="144"/>
        <v>42249.282951388886</v>
      </c>
      <c r="L1555" s="15">
        <f t="shared" si="145"/>
        <v>42219.282951388886</v>
      </c>
      <c r="M1555" t="b">
        <v>0</v>
      </c>
      <c r="N1555">
        <v>0</v>
      </c>
      <c r="O1555" t="b">
        <v>0</v>
      </c>
      <c r="P1555" t="s">
        <v>3154</v>
      </c>
      <c r="Q1555" s="7">
        <f t="shared" si="146"/>
        <v>0</v>
      </c>
      <c r="R1555" s="9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3179</v>
      </c>
      <c r="C1556" s="3" t="s">
        <v>3180</v>
      </c>
      <c r="D1556">
        <v>20000</v>
      </c>
      <c r="E1556">
        <v>0</v>
      </c>
      <c r="F1556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s="15">
        <f t="shared" si="144"/>
        <v>42218.252199074079</v>
      </c>
      <c r="L1556" s="15">
        <f t="shared" si="145"/>
        <v>42188.252199074079</v>
      </c>
      <c r="M1556" t="b">
        <v>0</v>
      </c>
      <c r="N1556">
        <v>0</v>
      </c>
      <c r="O1556" t="b">
        <v>0</v>
      </c>
      <c r="P1556" t="s">
        <v>3154</v>
      </c>
      <c r="Q1556" s="7">
        <f t="shared" si="146"/>
        <v>0</v>
      </c>
      <c r="R1556" s="9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3181</v>
      </c>
      <c r="C1557" s="3" t="s">
        <v>3182</v>
      </c>
      <c r="D1557">
        <v>750</v>
      </c>
      <c r="E1557">
        <v>0</v>
      </c>
      <c r="F1557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s="15">
        <f t="shared" si="144"/>
        <v>42264.708333333328</v>
      </c>
      <c r="L1557" s="15">
        <f t="shared" si="145"/>
        <v>42241.613796296297</v>
      </c>
      <c r="M1557" t="b">
        <v>0</v>
      </c>
      <c r="N1557">
        <v>0</v>
      </c>
      <c r="O1557" t="b">
        <v>0</v>
      </c>
      <c r="P1557" t="s">
        <v>3154</v>
      </c>
      <c r="Q1557" s="7">
        <f t="shared" si="146"/>
        <v>0</v>
      </c>
      <c r="R1557" s="9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3183</v>
      </c>
      <c r="C1558" s="3" t="s">
        <v>3184</v>
      </c>
      <c r="D1558">
        <v>1500</v>
      </c>
      <c r="E1558">
        <v>677</v>
      </c>
      <c r="F155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s="15">
        <f t="shared" si="144"/>
        <v>42555.153055555551</v>
      </c>
      <c r="L1558" s="15">
        <f t="shared" si="145"/>
        <v>42525.153055555551</v>
      </c>
      <c r="M1558" t="b">
        <v>0</v>
      </c>
      <c r="N1558">
        <v>12</v>
      </c>
      <c r="O1558" t="b">
        <v>0</v>
      </c>
      <c r="P1558" t="s">
        <v>3154</v>
      </c>
      <c r="Q1558" s="7">
        <f t="shared" si="146"/>
        <v>45.133333333333333</v>
      </c>
      <c r="R1558" s="9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3185</v>
      </c>
      <c r="C1559" s="3" t="s">
        <v>3186</v>
      </c>
      <c r="D1559">
        <v>2500</v>
      </c>
      <c r="E1559">
        <v>100</v>
      </c>
      <c r="F1559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s="15">
        <f t="shared" si="144"/>
        <v>41902.65315972222</v>
      </c>
      <c r="L1559" s="15">
        <f t="shared" si="145"/>
        <v>41871.65315972222</v>
      </c>
      <c r="M1559" t="b">
        <v>0</v>
      </c>
      <c r="N1559">
        <v>1</v>
      </c>
      <c r="O1559" t="b">
        <v>0</v>
      </c>
      <c r="P1559" t="s">
        <v>3154</v>
      </c>
      <c r="Q1559" s="7">
        <f t="shared" si="146"/>
        <v>4</v>
      </c>
      <c r="R1559" s="9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3187</v>
      </c>
      <c r="C1560" s="3" t="s">
        <v>3188</v>
      </c>
      <c r="D1560">
        <v>750</v>
      </c>
      <c r="E1560">
        <v>35</v>
      </c>
      <c r="F1560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s="15">
        <f t="shared" si="144"/>
        <v>42244.508333333331</v>
      </c>
      <c r="L1560" s="15">
        <f t="shared" si="145"/>
        <v>42185.397673611107</v>
      </c>
      <c r="M1560" t="b">
        <v>0</v>
      </c>
      <c r="N1560">
        <v>3</v>
      </c>
      <c r="O1560" t="b">
        <v>0</v>
      </c>
      <c r="P1560" t="s">
        <v>3154</v>
      </c>
      <c r="Q1560" s="7">
        <f t="shared" si="146"/>
        <v>4.666666666666667</v>
      </c>
      <c r="R1560" s="9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3189</v>
      </c>
      <c r="C1561" s="3" t="s">
        <v>3190</v>
      </c>
      <c r="D1561">
        <v>15000</v>
      </c>
      <c r="E1561">
        <v>50</v>
      </c>
      <c r="F1561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s="15">
        <f t="shared" si="144"/>
        <v>42123.053229166668</v>
      </c>
      <c r="L1561" s="15">
        <f t="shared" si="145"/>
        <v>42108.053229166668</v>
      </c>
      <c r="M1561" t="b">
        <v>0</v>
      </c>
      <c r="N1561">
        <v>1</v>
      </c>
      <c r="O1561" t="b">
        <v>0</v>
      </c>
      <c r="P1561" t="s">
        <v>3154</v>
      </c>
      <c r="Q1561" s="7">
        <f t="shared" si="146"/>
        <v>0.33333333333333337</v>
      </c>
      <c r="R1561" s="9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3191</v>
      </c>
      <c r="C1562" s="3" t="s">
        <v>3192</v>
      </c>
      <c r="D1562">
        <v>2500</v>
      </c>
      <c r="E1562">
        <v>94</v>
      </c>
      <c r="F1562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s="15">
        <f t="shared" si="144"/>
        <v>41956.062418981484</v>
      </c>
      <c r="L1562" s="15">
        <f t="shared" si="145"/>
        <v>41936.020752314813</v>
      </c>
      <c r="M1562" t="b">
        <v>0</v>
      </c>
      <c r="N1562">
        <v>4</v>
      </c>
      <c r="O1562" t="b">
        <v>0</v>
      </c>
      <c r="P1562" t="s">
        <v>3154</v>
      </c>
      <c r="Q1562" s="7">
        <f t="shared" si="146"/>
        <v>3.7600000000000002</v>
      </c>
      <c r="R1562" s="9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3193</v>
      </c>
      <c r="C1563" s="3" t="s">
        <v>3194</v>
      </c>
      <c r="D1563">
        <v>10000</v>
      </c>
      <c r="E1563">
        <v>67</v>
      </c>
      <c r="F1563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s="15">
        <f t="shared" si="144"/>
        <v>41585.083368055552</v>
      </c>
      <c r="L1563" s="15">
        <f t="shared" si="145"/>
        <v>41555.041701388887</v>
      </c>
      <c r="M1563" t="b">
        <v>0</v>
      </c>
      <c r="N1563">
        <v>1</v>
      </c>
      <c r="O1563" t="b">
        <v>0</v>
      </c>
      <c r="P1563" t="s">
        <v>3195</v>
      </c>
      <c r="Q1563" s="7">
        <f t="shared" si="146"/>
        <v>0.67</v>
      </c>
      <c r="R1563" s="9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3196</v>
      </c>
      <c r="C1564" s="3" t="s">
        <v>3197</v>
      </c>
      <c r="D1564">
        <v>4000</v>
      </c>
      <c r="E1564">
        <v>0</v>
      </c>
      <c r="F1564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s="15">
        <f t="shared" si="144"/>
        <v>40149.034722222219</v>
      </c>
      <c r="L1564" s="15">
        <f t="shared" si="145"/>
        <v>40079.566157407404</v>
      </c>
      <c r="M1564" t="b">
        <v>0</v>
      </c>
      <c r="N1564">
        <v>0</v>
      </c>
      <c r="O1564" t="b">
        <v>0</v>
      </c>
      <c r="P1564" t="s">
        <v>3195</v>
      </c>
      <c r="Q1564" s="7">
        <f t="shared" si="146"/>
        <v>0</v>
      </c>
      <c r="R1564" s="9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3198</v>
      </c>
      <c r="C1565" s="3" t="s">
        <v>3199</v>
      </c>
      <c r="D1565">
        <v>6000</v>
      </c>
      <c r="E1565">
        <v>85</v>
      </c>
      <c r="F1565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s="15">
        <f t="shared" si="144"/>
        <v>41712.700821759259</v>
      </c>
      <c r="L1565" s="15">
        <f t="shared" si="145"/>
        <v>41652.742488425924</v>
      </c>
      <c r="M1565" t="b">
        <v>0</v>
      </c>
      <c r="N1565">
        <v>2</v>
      </c>
      <c r="O1565" t="b">
        <v>0</v>
      </c>
      <c r="P1565" t="s">
        <v>3195</v>
      </c>
      <c r="Q1565" s="7">
        <f t="shared" si="146"/>
        <v>1.4166666666666665</v>
      </c>
      <c r="R1565" s="9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3200</v>
      </c>
      <c r="C1566" s="3" t="s">
        <v>3201</v>
      </c>
      <c r="D1566">
        <v>10000</v>
      </c>
      <c r="E1566">
        <v>10</v>
      </c>
      <c r="F1566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s="15">
        <f t="shared" si="144"/>
        <v>42152.836805555555</v>
      </c>
      <c r="L1566" s="15">
        <f t="shared" si="145"/>
        <v>42121.367002314815</v>
      </c>
      <c r="M1566" t="b">
        <v>0</v>
      </c>
      <c r="N1566">
        <v>1</v>
      </c>
      <c r="O1566" t="b">
        <v>0</v>
      </c>
      <c r="P1566" t="s">
        <v>3195</v>
      </c>
      <c r="Q1566" s="7">
        <f t="shared" si="146"/>
        <v>0.1</v>
      </c>
      <c r="R1566" s="9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3202</v>
      </c>
      <c r="C1567" s="3" t="s">
        <v>3203</v>
      </c>
      <c r="D1567">
        <v>4000</v>
      </c>
      <c r="E1567">
        <v>100</v>
      </c>
      <c r="F1567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s="15">
        <f t="shared" si="144"/>
        <v>40702.729872685188</v>
      </c>
      <c r="L1567" s="15">
        <f t="shared" si="145"/>
        <v>40672.729872685188</v>
      </c>
      <c r="M1567" t="b">
        <v>0</v>
      </c>
      <c r="N1567">
        <v>1</v>
      </c>
      <c r="O1567" t="b">
        <v>0</v>
      </c>
      <c r="P1567" t="s">
        <v>3195</v>
      </c>
      <c r="Q1567" s="7">
        <f t="shared" si="146"/>
        <v>2.5</v>
      </c>
      <c r="R1567" s="9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3204</v>
      </c>
      <c r="C1568" s="3" t="s">
        <v>3205</v>
      </c>
      <c r="D1568">
        <v>30000</v>
      </c>
      <c r="E1568">
        <v>6375</v>
      </c>
      <c r="F156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s="15">
        <f t="shared" si="144"/>
        <v>42578.916666666672</v>
      </c>
      <c r="L1568" s="15">
        <f t="shared" si="145"/>
        <v>42549.916712962964</v>
      </c>
      <c r="M1568" t="b">
        <v>0</v>
      </c>
      <c r="N1568">
        <v>59</v>
      </c>
      <c r="O1568" t="b">
        <v>0</v>
      </c>
      <c r="P1568" t="s">
        <v>3195</v>
      </c>
      <c r="Q1568" s="7">
        <f t="shared" si="146"/>
        <v>21.25</v>
      </c>
      <c r="R1568" s="9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3206</v>
      </c>
      <c r="C1569" s="3" t="s">
        <v>3207</v>
      </c>
      <c r="D1569">
        <v>8500</v>
      </c>
      <c r="E1569">
        <v>350</v>
      </c>
      <c r="F1569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s="15">
        <f t="shared" si="144"/>
        <v>41687</v>
      </c>
      <c r="L1569" s="15">
        <f t="shared" si="145"/>
        <v>41671.93686342593</v>
      </c>
      <c r="M1569" t="b">
        <v>0</v>
      </c>
      <c r="N1569">
        <v>13</v>
      </c>
      <c r="O1569" t="b">
        <v>0</v>
      </c>
      <c r="P1569" t="s">
        <v>3195</v>
      </c>
      <c r="Q1569" s="7">
        <f t="shared" si="146"/>
        <v>4.117647058823529</v>
      </c>
      <c r="R1569" s="9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3208</v>
      </c>
      <c r="C1570" s="3" t="s">
        <v>3209</v>
      </c>
      <c r="D1570">
        <v>25000</v>
      </c>
      <c r="E1570">
        <v>3410</v>
      </c>
      <c r="F1570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s="15">
        <f t="shared" si="144"/>
        <v>41997.062326388885</v>
      </c>
      <c r="L1570" s="15">
        <f t="shared" si="145"/>
        <v>41962.062326388885</v>
      </c>
      <c r="M1570" t="b">
        <v>0</v>
      </c>
      <c r="N1570">
        <v>22</v>
      </c>
      <c r="O1570" t="b">
        <v>0</v>
      </c>
      <c r="P1570" t="s">
        <v>3195</v>
      </c>
      <c r="Q1570" s="7">
        <f t="shared" si="146"/>
        <v>13.639999999999999</v>
      </c>
      <c r="R1570" s="9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3210</v>
      </c>
      <c r="C1571" s="3" t="s">
        <v>3211</v>
      </c>
      <c r="D1571">
        <v>30000</v>
      </c>
      <c r="E1571">
        <v>0</v>
      </c>
      <c r="F1571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s="15">
        <f t="shared" si="144"/>
        <v>41419.679560185185</v>
      </c>
      <c r="L1571" s="15">
        <f t="shared" si="145"/>
        <v>41389.679560185185</v>
      </c>
      <c r="M1571" t="b">
        <v>0</v>
      </c>
      <c r="N1571">
        <v>0</v>
      </c>
      <c r="O1571" t="b">
        <v>0</v>
      </c>
      <c r="P1571" t="s">
        <v>3195</v>
      </c>
      <c r="Q1571" s="7">
        <f t="shared" si="146"/>
        <v>0</v>
      </c>
      <c r="R1571" s="9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3212</v>
      </c>
      <c r="C1572" s="3" t="s">
        <v>3213</v>
      </c>
      <c r="D1572">
        <v>6000</v>
      </c>
      <c r="E1572">
        <v>2484</v>
      </c>
      <c r="F1572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s="15">
        <f t="shared" si="144"/>
        <v>42468.771782407406</v>
      </c>
      <c r="L1572" s="15">
        <f t="shared" si="145"/>
        <v>42438.813449074078</v>
      </c>
      <c r="M1572" t="b">
        <v>0</v>
      </c>
      <c r="N1572">
        <v>52</v>
      </c>
      <c r="O1572" t="b">
        <v>0</v>
      </c>
      <c r="P1572" t="s">
        <v>3195</v>
      </c>
      <c r="Q1572" s="7">
        <f t="shared" si="146"/>
        <v>41.4</v>
      </c>
      <c r="R1572" s="9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3214</v>
      </c>
      <c r="C1573" s="3" t="s">
        <v>3215</v>
      </c>
      <c r="D1573">
        <v>12100</v>
      </c>
      <c r="E1573">
        <v>80</v>
      </c>
      <c r="F1573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s="15">
        <f t="shared" si="144"/>
        <v>42174.769479166665</v>
      </c>
      <c r="L1573" s="15">
        <f t="shared" si="145"/>
        <v>42144.769479166665</v>
      </c>
      <c r="M1573" t="b">
        <v>0</v>
      </c>
      <c r="N1573">
        <v>4</v>
      </c>
      <c r="O1573" t="b">
        <v>0</v>
      </c>
      <c r="P1573" t="s">
        <v>3195</v>
      </c>
      <c r="Q1573" s="7">
        <f t="shared" si="146"/>
        <v>0.66115702479338845</v>
      </c>
      <c r="R1573" s="9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3216</v>
      </c>
      <c r="C1574" s="3" t="s">
        <v>3217</v>
      </c>
      <c r="D1574">
        <v>2500</v>
      </c>
      <c r="E1574">
        <v>125</v>
      </c>
      <c r="F1574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s="15">
        <f t="shared" si="144"/>
        <v>42428.999305555553</v>
      </c>
      <c r="L1574" s="15">
        <f t="shared" si="145"/>
        <v>42404.033090277779</v>
      </c>
      <c r="M1574" t="b">
        <v>0</v>
      </c>
      <c r="N1574">
        <v>3</v>
      </c>
      <c r="O1574" t="b">
        <v>0</v>
      </c>
      <c r="P1574" t="s">
        <v>3195</v>
      </c>
      <c r="Q1574" s="7">
        <f t="shared" si="146"/>
        <v>5</v>
      </c>
      <c r="R1574" s="9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3218</v>
      </c>
      <c r="C1575" s="3" t="s">
        <v>3219</v>
      </c>
      <c r="D1575">
        <v>9000</v>
      </c>
      <c r="E1575">
        <v>223</v>
      </c>
      <c r="F1575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s="15">
        <f t="shared" si="144"/>
        <v>42826.165972222225</v>
      </c>
      <c r="L1575" s="15">
        <f t="shared" si="145"/>
        <v>42786.000023148154</v>
      </c>
      <c r="M1575" t="b">
        <v>0</v>
      </c>
      <c r="N1575">
        <v>3</v>
      </c>
      <c r="O1575" t="b">
        <v>0</v>
      </c>
      <c r="P1575" t="s">
        <v>3195</v>
      </c>
      <c r="Q1575" s="7">
        <f t="shared" si="146"/>
        <v>2.4777777777777779</v>
      </c>
      <c r="R1575" s="9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3220</v>
      </c>
      <c r="C1576" s="3" t="s">
        <v>3221</v>
      </c>
      <c r="D1576">
        <v>10000</v>
      </c>
      <c r="E1576">
        <v>506</v>
      </c>
      <c r="F1576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s="15">
        <f t="shared" si="144"/>
        <v>42052.927418981482</v>
      </c>
      <c r="L1576" s="15">
        <f t="shared" si="145"/>
        <v>42017.927418981482</v>
      </c>
      <c r="M1576" t="b">
        <v>0</v>
      </c>
      <c r="N1576">
        <v>6</v>
      </c>
      <c r="O1576" t="b">
        <v>0</v>
      </c>
      <c r="P1576" t="s">
        <v>3195</v>
      </c>
      <c r="Q1576" s="7">
        <f t="shared" si="146"/>
        <v>5.0599999999999996</v>
      </c>
      <c r="R1576" s="9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3222</v>
      </c>
      <c r="C1577" s="3" t="s">
        <v>3223</v>
      </c>
      <c r="D1577">
        <v>10000</v>
      </c>
      <c r="E1577">
        <v>2291</v>
      </c>
      <c r="F1577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s="15">
        <f t="shared" si="144"/>
        <v>41829.524259259255</v>
      </c>
      <c r="L1577" s="15">
        <f t="shared" si="145"/>
        <v>41799.524259259255</v>
      </c>
      <c r="M1577" t="b">
        <v>0</v>
      </c>
      <c r="N1577">
        <v>35</v>
      </c>
      <c r="O1577" t="b">
        <v>0</v>
      </c>
      <c r="P1577" t="s">
        <v>3195</v>
      </c>
      <c r="Q1577" s="7">
        <f t="shared" si="146"/>
        <v>22.91</v>
      </c>
      <c r="R1577" s="9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3224</v>
      </c>
      <c r="C1578" s="3" t="s">
        <v>3225</v>
      </c>
      <c r="D1578">
        <v>5000</v>
      </c>
      <c r="E1578">
        <v>650</v>
      </c>
      <c r="F157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s="15">
        <f t="shared" si="144"/>
        <v>42185.879259259258</v>
      </c>
      <c r="L1578" s="15">
        <f t="shared" si="145"/>
        <v>42140.879259259258</v>
      </c>
      <c r="M1578" t="b">
        <v>0</v>
      </c>
      <c r="N1578">
        <v>10</v>
      </c>
      <c r="O1578" t="b">
        <v>0</v>
      </c>
      <c r="P1578" t="s">
        <v>3195</v>
      </c>
      <c r="Q1578" s="7">
        <f t="shared" si="146"/>
        <v>13</v>
      </c>
      <c r="R1578" s="9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3226</v>
      </c>
      <c r="C1579" s="3" t="s">
        <v>3227</v>
      </c>
      <c r="D1579">
        <v>10000</v>
      </c>
      <c r="E1579">
        <v>55</v>
      </c>
      <c r="F1579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s="15">
        <f t="shared" si="144"/>
        <v>41114.847777777773</v>
      </c>
      <c r="L1579" s="15">
        <f t="shared" si="145"/>
        <v>41054.847777777773</v>
      </c>
      <c r="M1579" t="b">
        <v>0</v>
      </c>
      <c r="N1579">
        <v>2</v>
      </c>
      <c r="O1579" t="b">
        <v>0</v>
      </c>
      <c r="P1579" t="s">
        <v>3195</v>
      </c>
      <c r="Q1579" s="7">
        <f t="shared" si="146"/>
        <v>0.54999999999999993</v>
      </c>
      <c r="R1579" s="9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3228</v>
      </c>
      <c r="C1580" s="3" t="s">
        <v>3229</v>
      </c>
      <c r="D1580">
        <v>1897</v>
      </c>
      <c r="E1580">
        <v>205</v>
      </c>
      <c r="F1580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s="15">
        <f t="shared" si="144"/>
        <v>40423.083333333336</v>
      </c>
      <c r="L1580" s="15">
        <f t="shared" si="145"/>
        <v>40399.065868055557</v>
      </c>
      <c r="M1580" t="b">
        <v>0</v>
      </c>
      <c r="N1580">
        <v>4</v>
      </c>
      <c r="O1580" t="b">
        <v>0</v>
      </c>
      <c r="P1580" t="s">
        <v>3195</v>
      </c>
      <c r="Q1580" s="7">
        <f t="shared" si="146"/>
        <v>10.806536636794938</v>
      </c>
      <c r="R1580" s="9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3230</v>
      </c>
      <c r="C1581" s="3" t="s">
        <v>3231</v>
      </c>
      <c r="D1581">
        <v>3333</v>
      </c>
      <c r="E1581">
        <v>28</v>
      </c>
      <c r="F1581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s="15">
        <f t="shared" si="144"/>
        <v>41514.996423611112</v>
      </c>
      <c r="L1581" s="15">
        <f t="shared" si="145"/>
        <v>41481.996423611112</v>
      </c>
      <c r="M1581" t="b">
        <v>0</v>
      </c>
      <c r="N1581">
        <v>2</v>
      </c>
      <c r="O1581" t="b">
        <v>0</v>
      </c>
      <c r="P1581" t="s">
        <v>3195</v>
      </c>
      <c r="Q1581" s="7">
        <f t="shared" si="146"/>
        <v>0.84008400840084008</v>
      </c>
      <c r="R1581" s="9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3232</v>
      </c>
      <c r="C1582" s="3" t="s">
        <v>3233</v>
      </c>
      <c r="D1582">
        <v>1750</v>
      </c>
      <c r="E1582">
        <v>0</v>
      </c>
      <c r="F1582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s="15">
        <f t="shared" si="144"/>
        <v>41050.050069444442</v>
      </c>
      <c r="L1582" s="15">
        <f t="shared" si="145"/>
        <v>40990.050069444442</v>
      </c>
      <c r="M1582" t="b">
        <v>0</v>
      </c>
      <c r="N1582">
        <v>0</v>
      </c>
      <c r="O1582" t="b">
        <v>0</v>
      </c>
      <c r="P1582" t="s">
        <v>3195</v>
      </c>
      <c r="Q1582" s="7">
        <f t="shared" si="146"/>
        <v>0</v>
      </c>
      <c r="R1582" s="9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3234</v>
      </c>
      <c r="C1583" s="3" t="s">
        <v>3235</v>
      </c>
      <c r="D1583">
        <v>1000</v>
      </c>
      <c r="E1583">
        <v>5</v>
      </c>
      <c r="F1583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s="15">
        <f t="shared" si="144"/>
        <v>42357.448958333334</v>
      </c>
      <c r="L1583" s="15">
        <f t="shared" si="145"/>
        <v>42325.448958333334</v>
      </c>
      <c r="M1583" t="b">
        <v>0</v>
      </c>
      <c r="N1583">
        <v>1</v>
      </c>
      <c r="O1583" t="b">
        <v>0</v>
      </c>
      <c r="P1583" t="s">
        <v>3236</v>
      </c>
      <c r="Q1583" s="7">
        <f t="shared" si="146"/>
        <v>0.5</v>
      </c>
      <c r="R1583" s="9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3237</v>
      </c>
      <c r="C1584" s="3" t="s">
        <v>3238</v>
      </c>
      <c r="D1584">
        <v>1000</v>
      </c>
      <c r="E1584">
        <v>93</v>
      </c>
      <c r="F1584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s="15">
        <f t="shared" si="144"/>
        <v>42303.888888888891</v>
      </c>
      <c r="L1584" s="15">
        <f t="shared" si="145"/>
        <v>42246.789965277778</v>
      </c>
      <c r="M1584" t="b">
        <v>0</v>
      </c>
      <c r="N1584">
        <v>3</v>
      </c>
      <c r="O1584" t="b">
        <v>0</v>
      </c>
      <c r="P1584" t="s">
        <v>3236</v>
      </c>
      <c r="Q1584" s="7">
        <f t="shared" si="146"/>
        <v>9.3000000000000007</v>
      </c>
      <c r="R1584" s="9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3239</v>
      </c>
      <c r="C1585" s="3" t="s">
        <v>3240</v>
      </c>
      <c r="D1585">
        <v>20000</v>
      </c>
      <c r="E1585">
        <v>15</v>
      </c>
      <c r="F1585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s="15">
        <f t="shared" si="144"/>
        <v>41907.904988425929</v>
      </c>
      <c r="L1585" s="15">
        <f t="shared" si="145"/>
        <v>41877.904988425929</v>
      </c>
      <c r="M1585" t="b">
        <v>0</v>
      </c>
      <c r="N1585">
        <v>1</v>
      </c>
      <c r="O1585" t="b">
        <v>0</v>
      </c>
      <c r="P1585" t="s">
        <v>3236</v>
      </c>
      <c r="Q1585" s="7">
        <f t="shared" si="146"/>
        <v>7.4999999999999997E-2</v>
      </c>
      <c r="R1585" s="9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3241</v>
      </c>
      <c r="C1586" s="3" t="s">
        <v>3242</v>
      </c>
      <c r="D1586">
        <v>1200</v>
      </c>
      <c r="E1586">
        <v>0</v>
      </c>
      <c r="F1586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s="15">
        <f t="shared" si="144"/>
        <v>41789.649317129632</v>
      </c>
      <c r="L1586" s="15">
        <f t="shared" si="145"/>
        <v>41779.649317129632</v>
      </c>
      <c r="M1586" t="b">
        <v>0</v>
      </c>
      <c r="N1586">
        <v>0</v>
      </c>
      <c r="O1586" t="b">
        <v>0</v>
      </c>
      <c r="P1586" t="s">
        <v>3236</v>
      </c>
      <c r="Q1586" s="7">
        <f t="shared" si="146"/>
        <v>0</v>
      </c>
      <c r="R1586" s="9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3243</v>
      </c>
      <c r="C1587" s="3" t="s">
        <v>3244</v>
      </c>
      <c r="D1587">
        <v>2000</v>
      </c>
      <c r="E1587">
        <v>1580</v>
      </c>
      <c r="F1587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s="15">
        <f t="shared" si="144"/>
        <v>42729.458333333328</v>
      </c>
      <c r="L1587" s="15">
        <f t="shared" si="145"/>
        <v>42707.895462962959</v>
      </c>
      <c r="M1587" t="b">
        <v>0</v>
      </c>
      <c r="N1587">
        <v>12</v>
      </c>
      <c r="O1587" t="b">
        <v>0</v>
      </c>
      <c r="P1587" t="s">
        <v>3236</v>
      </c>
      <c r="Q1587" s="7">
        <f t="shared" si="146"/>
        <v>79</v>
      </c>
      <c r="R1587" s="9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3245</v>
      </c>
      <c r="C1588" s="3" t="s">
        <v>3246</v>
      </c>
      <c r="D1588">
        <v>1500</v>
      </c>
      <c r="E1588">
        <v>0</v>
      </c>
      <c r="F158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s="15">
        <f t="shared" si="144"/>
        <v>42099.062754629631</v>
      </c>
      <c r="L1588" s="15">
        <f t="shared" si="145"/>
        <v>42069.104421296295</v>
      </c>
      <c r="M1588" t="b">
        <v>0</v>
      </c>
      <c r="N1588">
        <v>0</v>
      </c>
      <c r="O1588" t="b">
        <v>0</v>
      </c>
      <c r="P1588" t="s">
        <v>3236</v>
      </c>
      <c r="Q1588" s="7">
        <f t="shared" si="146"/>
        <v>0</v>
      </c>
      <c r="R1588" s="9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3247</v>
      </c>
      <c r="C1589" s="3" t="s">
        <v>3248</v>
      </c>
      <c r="D1589">
        <v>7500</v>
      </c>
      <c r="E1589">
        <v>1</v>
      </c>
      <c r="F1589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s="15">
        <f t="shared" si="144"/>
        <v>41986.950983796298</v>
      </c>
      <c r="L1589" s="15">
        <f t="shared" si="145"/>
        <v>41956.950983796298</v>
      </c>
      <c r="M1589" t="b">
        <v>0</v>
      </c>
      <c r="N1589">
        <v>1</v>
      </c>
      <c r="O1589" t="b">
        <v>0</v>
      </c>
      <c r="P1589" t="s">
        <v>3236</v>
      </c>
      <c r="Q1589" s="7">
        <f t="shared" si="146"/>
        <v>1.3333333333333334E-2</v>
      </c>
      <c r="R1589" s="9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3249</v>
      </c>
      <c r="C1590" s="3" t="s">
        <v>3250</v>
      </c>
      <c r="D1590">
        <v>516</v>
      </c>
      <c r="E1590">
        <v>0</v>
      </c>
      <c r="F1590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s="15">
        <f t="shared" si="144"/>
        <v>42035.841666666667</v>
      </c>
      <c r="L1590" s="15">
        <f t="shared" si="145"/>
        <v>42005.24998842593</v>
      </c>
      <c r="M1590" t="b">
        <v>0</v>
      </c>
      <c r="N1590">
        <v>0</v>
      </c>
      <c r="O1590" t="b">
        <v>0</v>
      </c>
      <c r="P1590" t="s">
        <v>3236</v>
      </c>
      <c r="Q1590" s="7">
        <f t="shared" si="146"/>
        <v>0</v>
      </c>
      <c r="R1590" s="9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3251</v>
      </c>
      <c r="C1591" s="3" t="s">
        <v>3252</v>
      </c>
      <c r="D1591">
        <v>1200</v>
      </c>
      <c r="E1591">
        <v>0</v>
      </c>
      <c r="F1591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s="15">
        <f t="shared" si="144"/>
        <v>42286.984791666662</v>
      </c>
      <c r="L1591" s="15">
        <f t="shared" si="145"/>
        <v>42256.984791666662</v>
      </c>
      <c r="M1591" t="b">
        <v>0</v>
      </c>
      <c r="N1591">
        <v>0</v>
      </c>
      <c r="O1591" t="b">
        <v>0</v>
      </c>
      <c r="P1591" t="s">
        <v>3236</v>
      </c>
      <c r="Q1591" s="7">
        <f t="shared" si="146"/>
        <v>0</v>
      </c>
      <c r="R1591" s="9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3253</v>
      </c>
      <c r="C1592" s="3" t="s">
        <v>3254</v>
      </c>
      <c r="D1592">
        <v>60000</v>
      </c>
      <c r="E1592">
        <v>1020</v>
      </c>
      <c r="F1592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s="15">
        <f t="shared" si="144"/>
        <v>42270.857222222221</v>
      </c>
      <c r="L1592" s="15">
        <f t="shared" si="145"/>
        <v>42240.857222222221</v>
      </c>
      <c r="M1592" t="b">
        <v>0</v>
      </c>
      <c r="N1592">
        <v>2</v>
      </c>
      <c r="O1592" t="b">
        <v>0</v>
      </c>
      <c r="P1592" t="s">
        <v>3236</v>
      </c>
      <c r="Q1592" s="7">
        <f t="shared" si="146"/>
        <v>1.7000000000000002</v>
      </c>
      <c r="R1592" s="9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3255</v>
      </c>
      <c r="C1593" s="3" t="s">
        <v>3256</v>
      </c>
      <c r="D1593">
        <v>14000</v>
      </c>
      <c r="E1593">
        <v>4092</v>
      </c>
      <c r="F1593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s="15">
        <f t="shared" si="144"/>
        <v>42463.68450231482</v>
      </c>
      <c r="L1593" s="15">
        <f t="shared" si="145"/>
        <v>42433.726168981477</v>
      </c>
      <c r="M1593" t="b">
        <v>0</v>
      </c>
      <c r="N1593">
        <v>92</v>
      </c>
      <c r="O1593" t="b">
        <v>0</v>
      </c>
      <c r="P1593" t="s">
        <v>3236</v>
      </c>
      <c r="Q1593" s="7">
        <f t="shared" si="146"/>
        <v>29.228571428571428</v>
      </c>
      <c r="R1593" s="9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3257</v>
      </c>
      <c r="C1594" s="3" t="s">
        <v>3258</v>
      </c>
      <c r="D1594">
        <v>25</v>
      </c>
      <c r="E1594">
        <v>0</v>
      </c>
      <c r="F1594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s="15">
        <f t="shared" si="144"/>
        <v>42091.031076388885</v>
      </c>
      <c r="L1594" s="15">
        <f t="shared" si="145"/>
        <v>42046.072743055556</v>
      </c>
      <c r="M1594" t="b">
        <v>0</v>
      </c>
      <c r="N1594">
        <v>0</v>
      </c>
      <c r="O1594" t="b">
        <v>0</v>
      </c>
      <c r="P1594" t="s">
        <v>3236</v>
      </c>
      <c r="Q1594" s="7">
        <f t="shared" si="146"/>
        <v>0</v>
      </c>
      <c r="R1594" s="9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3259</v>
      </c>
      <c r="C1595" s="3" t="s">
        <v>3260</v>
      </c>
      <c r="D1595">
        <v>22000</v>
      </c>
      <c r="E1595">
        <v>3</v>
      </c>
      <c r="F1595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s="15">
        <f t="shared" si="144"/>
        <v>42063.845543981486</v>
      </c>
      <c r="L1595" s="15">
        <f t="shared" si="145"/>
        <v>42033.845543981486</v>
      </c>
      <c r="M1595" t="b">
        <v>0</v>
      </c>
      <c r="N1595">
        <v>3</v>
      </c>
      <c r="O1595" t="b">
        <v>0</v>
      </c>
      <c r="P1595" t="s">
        <v>3236</v>
      </c>
      <c r="Q1595" s="7">
        <f t="shared" si="146"/>
        <v>1.3636363636363637E-2</v>
      </c>
      <c r="R1595" s="9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3261</v>
      </c>
      <c r="C1596" s="3" t="s">
        <v>3262</v>
      </c>
      <c r="D1596">
        <v>1000</v>
      </c>
      <c r="E1596">
        <v>205</v>
      </c>
      <c r="F1596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s="15">
        <f t="shared" si="144"/>
        <v>42505.681250000001</v>
      </c>
      <c r="L1596" s="15">
        <f t="shared" si="145"/>
        <v>42445.712754629625</v>
      </c>
      <c r="M1596" t="b">
        <v>0</v>
      </c>
      <c r="N1596">
        <v>10</v>
      </c>
      <c r="O1596" t="b">
        <v>0</v>
      </c>
      <c r="P1596" t="s">
        <v>3236</v>
      </c>
      <c r="Q1596" s="7">
        <f t="shared" si="146"/>
        <v>20.5</v>
      </c>
      <c r="R1596" s="9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3263</v>
      </c>
      <c r="C1597" s="3" t="s">
        <v>3264</v>
      </c>
      <c r="D1597">
        <v>100000</v>
      </c>
      <c r="E1597">
        <v>280</v>
      </c>
      <c r="F1597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s="15">
        <f t="shared" si="144"/>
        <v>41808.842361111107</v>
      </c>
      <c r="L1597" s="15">
        <f t="shared" si="145"/>
        <v>41780.050092592595</v>
      </c>
      <c r="M1597" t="b">
        <v>0</v>
      </c>
      <c r="N1597">
        <v>7</v>
      </c>
      <c r="O1597" t="b">
        <v>0</v>
      </c>
      <c r="P1597" t="s">
        <v>3236</v>
      </c>
      <c r="Q1597" s="7">
        <f t="shared" si="146"/>
        <v>0.27999999999999997</v>
      </c>
      <c r="R1597" s="9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3265</v>
      </c>
      <c r="C1598" s="3" t="s">
        <v>3266</v>
      </c>
      <c r="D1598">
        <v>3250</v>
      </c>
      <c r="E1598">
        <v>75</v>
      </c>
      <c r="F159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s="15">
        <f t="shared" si="144"/>
        <v>41986.471863425926</v>
      </c>
      <c r="L1598" s="15">
        <f t="shared" si="145"/>
        <v>41941.430196759262</v>
      </c>
      <c r="M1598" t="b">
        <v>0</v>
      </c>
      <c r="N1598">
        <v>3</v>
      </c>
      <c r="O1598" t="b">
        <v>0</v>
      </c>
      <c r="P1598" t="s">
        <v>3236</v>
      </c>
      <c r="Q1598" s="7">
        <f t="shared" si="146"/>
        <v>2.3076923076923079</v>
      </c>
      <c r="R1598" s="9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3267</v>
      </c>
      <c r="C1599" s="3" t="s">
        <v>3268</v>
      </c>
      <c r="D1599">
        <v>15000</v>
      </c>
      <c r="E1599">
        <v>0</v>
      </c>
      <c r="F1599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s="15">
        <f t="shared" si="144"/>
        <v>42633.354131944448</v>
      </c>
      <c r="L1599" s="15">
        <f t="shared" si="145"/>
        <v>42603.354131944448</v>
      </c>
      <c r="M1599" t="b">
        <v>0</v>
      </c>
      <c r="N1599">
        <v>0</v>
      </c>
      <c r="O1599" t="b">
        <v>0</v>
      </c>
      <c r="P1599" t="s">
        <v>3236</v>
      </c>
      <c r="Q1599" s="7">
        <f t="shared" si="146"/>
        <v>0</v>
      </c>
      <c r="R1599" s="9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3269</v>
      </c>
      <c r="C1600" s="3" t="s">
        <v>3270</v>
      </c>
      <c r="D1600">
        <v>800</v>
      </c>
      <c r="E1600">
        <v>1</v>
      </c>
      <c r="F1600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s="15">
        <f t="shared" si="144"/>
        <v>42211.667337962965</v>
      </c>
      <c r="L1600" s="15">
        <f t="shared" si="145"/>
        <v>42151.667337962965</v>
      </c>
      <c r="M1600" t="b">
        <v>0</v>
      </c>
      <c r="N1600">
        <v>1</v>
      </c>
      <c r="O1600" t="b">
        <v>0</v>
      </c>
      <c r="P1600" t="s">
        <v>3236</v>
      </c>
      <c r="Q1600" s="7">
        <f t="shared" si="146"/>
        <v>0.125</v>
      </c>
      <c r="R1600" s="9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3271</v>
      </c>
      <c r="C1601" s="3" t="s">
        <v>3272</v>
      </c>
      <c r="D1601">
        <v>500</v>
      </c>
      <c r="E1601">
        <v>0</v>
      </c>
      <c r="F1601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s="15">
        <f t="shared" si="144"/>
        <v>42468.497407407413</v>
      </c>
      <c r="L1601" s="15">
        <f t="shared" si="145"/>
        <v>42438.53907407407</v>
      </c>
      <c r="M1601" t="b">
        <v>0</v>
      </c>
      <c r="N1601">
        <v>0</v>
      </c>
      <c r="O1601" t="b">
        <v>0</v>
      </c>
      <c r="P1601" t="s">
        <v>3236</v>
      </c>
      <c r="Q1601" s="7">
        <f t="shared" si="146"/>
        <v>0</v>
      </c>
      <c r="R1601" s="9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3273</v>
      </c>
      <c r="C1602" s="3" t="s">
        <v>3274</v>
      </c>
      <c r="D1602">
        <v>5000</v>
      </c>
      <c r="E1602">
        <v>367</v>
      </c>
      <c r="F1602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s="15">
        <f t="shared" si="144"/>
        <v>41835.21597222222</v>
      </c>
      <c r="L1602" s="15">
        <f t="shared" si="145"/>
        <v>41791.057314814811</v>
      </c>
      <c r="M1602" t="b">
        <v>0</v>
      </c>
      <c r="N1602">
        <v>9</v>
      </c>
      <c r="O1602" t="b">
        <v>0</v>
      </c>
      <c r="P1602" t="s">
        <v>3236</v>
      </c>
      <c r="Q1602" s="7">
        <f t="shared" si="146"/>
        <v>7.3400000000000007</v>
      </c>
      <c r="R1602" s="9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3275</v>
      </c>
      <c r="C1603" s="3" t="s">
        <v>3276</v>
      </c>
      <c r="D1603">
        <v>2500</v>
      </c>
      <c r="E1603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s="15">
        <f t="shared" ref="K1603:K1666" si="150">(I1603/86400)+DATE(1970,1,1)</f>
        <v>40668.092974537038</v>
      </c>
      <c r="L1603" s="15">
        <f t="shared" ref="L1603:L1666" si="151">(J1603/86400)+DATE(1970,1,1)</f>
        <v>40638.092974537038</v>
      </c>
      <c r="M1603" t="b">
        <v>0</v>
      </c>
      <c r="N1603">
        <v>56</v>
      </c>
      <c r="O1603" t="b">
        <v>1</v>
      </c>
      <c r="P1603" t="s">
        <v>1614</v>
      </c>
      <c r="Q1603" s="7">
        <f t="shared" ref="Q1603:Q1666" si="152">(E1603/D1603)*100</f>
        <v>108.2492</v>
      </c>
      <c r="R1603" s="9">
        <f t="shared" ref="R1603:R1666" si="153">E1603/N1603</f>
        <v>48.325535714285714</v>
      </c>
      <c r="S1603" t="str">
        <f t="shared" ref="S1603:S1666" si="154">LEFT(P1603,FIND("/",P1603)-1)</f>
        <v>music</v>
      </c>
      <c r="T1603" t="str">
        <f t="shared" ref="T1603:T1666" si="155">REPLACE(P1603,1,FIND("/",P1603),"")</f>
        <v>rock</v>
      </c>
    </row>
    <row r="1604" spans="1:20" ht="48" x14ac:dyDescent="0.2">
      <c r="A1604">
        <v>1602</v>
      </c>
      <c r="B1604" s="3" t="s">
        <v>3277</v>
      </c>
      <c r="C1604" s="3" t="s">
        <v>3278</v>
      </c>
      <c r="D1604">
        <v>1500</v>
      </c>
      <c r="E1604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s="15">
        <f t="shared" si="150"/>
        <v>40830.958333333336</v>
      </c>
      <c r="L1604" s="15">
        <f t="shared" si="151"/>
        <v>40788.297650462962</v>
      </c>
      <c r="M1604" t="b">
        <v>0</v>
      </c>
      <c r="N1604">
        <v>32</v>
      </c>
      <c r="O1604" t="b">
        <v>1</v>
      </c>
      <c r="P1604" t="s">
        <v>1614</v>
      </c>
      <c r="Q1604" s="7">
        <f t="shared" si="152"/>
        <v>100.16666666666667</v>
      </c>
      <c r="R1604" s="9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3279</v>
      </c>
      <c r="C1605" s="3" t="s">
        <v>3280</v>
      </c>
      <c r="D1605">
        <v>2000</v>
      </c>
      <c r="E1605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s="15">
        <f t="shared" si="150"/>
        <v>40936.169664351852</v>
      </c>
      <c r="L1605" s="15">
        <f t="shared" si="151"/>
        <v>40876.169664351852</v>
      </c>
      <c r="M1605" t="b">
        <v>0</v>
      </c>
      <c r="N1605">
        <v>30</v>
      </c>
      <c r="O1605" t="b">
        <v>1</v>
      </c>
      <c r="P1605" t="s">
        <v>1614</v>
      </c>
      <c r="Q1605" s="7">
        <f t="shared" si="152"/>
        <v>100.03299999999999</v>
      </c>
      <c r="R1605" s="9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3281</v>
      </c>
      <c r="C1606" s="3" t="s">
        <v>3282</v>
      </c>
      <c r="D1606">
        <v>2800</v>
      </c>
      <c r="E1606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s="15">
        <f t="shared" si="150"/>
        <v>40985.803645833337</v>
      </c>
      <c r="L1606" s="15">
        <f t="shared" si="151"/>
        <v>40945.845312500001</v>
      </c>
      <c r="M1606" t="b">
        <v>0</v>
      </c>
      <c r="N1606">
        <v>70</v>
      </c>
      <c r="O1606" t="b">
        <v>1</v>
      </c>
      <c r="P1606" t="s">
        <v>1614</v>
      </c>
      <c r="Q1606" s="7">
        <f t="shared" si="152"/>
        <v>122.10714285714286</v>
      </c>
      <c r="R1606" s="9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3283</v>
      </c>
      <c r="C1607" s="3" t="s">
        <v>3284</v>
      </c>
      <c r="D1607">
        <v>6000</v>
      </c>
      <c r="E1607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s="15">
        <f t="shared" si="150"/>
        <v>40756.291666666664</v>
      </c>
      <c r="L1607" s="15">
        <f t="shared" si="151"/>
        <v>40747.012881944444</v>
      </c>
      <c r="M1607" t="b">
        <v>0</v>
      </c>
      <c r="N1607">
        <v>44</v>
      </c>
      <c r="O1607" t="b">
        <v>1</v>
      </c>
      <c r="P1607" t="s">
        <v>1614</v>
      </c>
      <c r="Q1607" s="7">
        <f t="shared" si="152"/>
        <v>100.69333333333334</v>
      </c>
      <c r="R1607" s="9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3285</v>
      </c>
      <c r="C1608" s="3" t="s">
        <v>3286</v>
      </c>
      <c r="D1608">
        <v>8000</v>
      </c>
      <c r="E1608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s="15">
        <f t="shared" si="150"/>
        <v>40626.069884259261</v>
      </c>
      <c r="L1608" s="15">
        <f t="shared" si="151"/>
        <v>40536.111550925925</v>
      </c>
      <c r="M1608" t="b">
        <v>0</v>
      </c>
      <c r="N1608">
        <v>92</v>
      </c>
      <c r="O1608" t="b">
        <v>1</v>
      </c>
      <c r="P1608" t="s">
        <v>1614</v>
      </c>
      <c r="Q1608" s="7">
        <f t="shared" si="152"/>
        <v>101.004125</v>
      </c>
      <c r="R1608" s="9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3287</v>
      </c>
      <c r="C1609" s="3" t="s">
        <v>3288</v>
      </c>
      <c r="D1609">
        <v>10000</v>
      </c>
      <c r="E1609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s="15">
        <f t="shared" si="150"/>
        <v>41074.80846064815</v>
      </c>
      <c r="L1609" s="15">
        <f t="shared" si="151"/>
        <v>41053.80846064815</v>
      </c>
      <c r="M1609" t="b">
        <v>0</v>
      </c>
      <c r="N1609">
        <v>205</v>
      </c>
      <c r="O1609" t="b">
        <v>1</v>
      </c>
      <c r="P1609" t="s">
        <v>1614</v>
      </c>
      <c r="Q1609" s="7">
        <f t="shared" si="152"/>
        <v>145.11000000000001</v>
      </c>
      <c r="R1609" s="9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3289</v>
      </c>
      <c r="C1610" s="3" t="s">
        <v>3290</v>
      </c>
      <c r="D1610">
        <v>1200</v>
      </c>
      <c r="E1610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s="15">
        <f t="shared" si="150"/>
        <v>41640.226388888885</v>
      </c>
      <c r="L1610" s="15">
        <f t="shared" si="151"/>
        <v>41607.83085648148</v>
      </c>
      <c r="M1610" t="b">
        <v>0</v>
      </c>
      <c r="N1610">
        <v>23</v>
      </c>
      <c r="O1610" t="b">
        <v>1</v>
      </c>
      <c r="P1610" t="s">
        <v>1614</v>
      </c>
      <c r="Q1610" s="7">
        <f t="shared" si="152"/>
        <v>101.25</v>
      </c>
      <c r="R1610" s="9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3291</v>
      </c>
      <c r="C1611" s="3" t="s">
        <v>3292</v>
      </c>
      <c r="D1611">
        <v>1500</v>
      </c>
      <c r="E1611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s="15">
        <f t="shared" si="150"/>
        <v>40849.333333333336</v>
      </c>
      <c r="L1611" s="15">
        <f t="shared" si="151"/>
        <v>40796.001261574071</v>
      </c>
      <c r="M1611" t="b">
        <v>0</v>
      </c>
      <c r="N1611">
        <v>4</v>
      </c>
      <c r="O1611" t="b">
        <v>1</v>
      </c>
      <c r="P1611" t="s">
        <v>1614</v>
      </c>
      <c r="Q1611" s="7">
        <f t="shared" si="152"/>
        <v>118.33333333333333</v>
      </c>
      <c r="R1611" s="9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3293</v>
      </c>
      <c r="C1612" s="3" t="s">
        <v>3294</v>
      </c>
      <c r="D1612">
        <v>2000</v>
      </c>
      <c r="E1612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s="15">
        <f t="shared" si="150"/>
        <v>41258.924884259257</v>
      </c>
      <c r="L1612" s="15">
        <f t="shared" si="151"/>
        <v>41228.924884259257</v>
      </c>
      <c r="M1612" t="b">
        <v>0</v>
      </c>
      <c r="N1612">
        <v>112</v>
      </c>
      <c r="O1612" t="b">
        <v>1</v>
      </c>
      <c r="P1612" t="s">
        <v>1614</v>
      </c>
      <c r="Q1612" s="7">
        <f t="shared" si="152"/>
        <v>271.85000000000002</v>
      </c>
      <c r="R1612" s="9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3295</v>
      </c>
      <c r="C1613" s="3" t="s">
        <v>3296</v>
      </c>
      <c r="D1613">
        <v>800</v>
      </c>
      <c r="E1613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s="15">
        <f t="shared" si="150"/>
        <v>41430.00037037037</v>
      </c>
      <c r="L1613" s="15">
        <f t="shared" si="151"/>
        <v>41409.00037037037</v>
      </c>
      <c r="M1613" t="b">
        <v>0</v>
      </c>
      <c r="N1613">
        <v>27</v>
      </c>
      <c r="O1613" t="b">
        <v>1</v>
      </c>
      <c r="P1613" t="s">
        <v>1614</v>
      </c>
      <c r="Q1613" s="7">
        <f t="shared" si="152"/>
        <v>125.125</v>
      </c>
      <c r="R1613" s="9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3297</v>
      </c>
      <c r="C1614" s="3" t="s">
        <v>3298</v>
      </c>
      <c r="D1614">
        <v>500</v>
      </c>
      <c r="E1614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s="15">
        <f t="shared" si="150"/>
        <v>41276.874814814815</v>
      </c>
      <c r="L1614" s="15">
        <f t="shared" si="151"/>
        <v>41246.874814814815</v>
      </c>
      <c r="M1614" t="b">
        <v>0</v>
      </c>
      <c r="N1614">
        <v>11</v>
      </c>
      <c r="O1614" t="b">
        <v>1</v>
      </c>
      <c r="P1614" t="s">
        <v>1614</v>
      </c>
      <c r="Q1614" s="7">
        <f t="shared" si="152"/>
        <v>110.00000000000001</v>
      </c>
      <c r="R1614" s="9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3299</v>
      </c>
      <c r="C1615" s="3" t="s">
        <v>3300</v>
      </c>
      <c r="D1615">
        <v>1000</v>
      </c>
      <c r="E1615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s="15">
        <f t="shared" si="150"/>
        <v>41112.069467592592</v>
      </c>
      <c r="L1615" s="15">
        <f t="shared" si="151"/>
        <v>41082.069467592592</v>
      </c>
      <c r="M1615" t="b">
        <v>0</v>
      </c>
      <c r="N1615">
        <v>26</v>
      </c>
      <c r="O1615" t="b">
        <v>1</v>
      </c>
      <c r="P1615" t="s">
        <v>1614</v>
      </c>
      <c r="Q1615" s="7">
        <f t="shared" si="152"/>
        <v>101.49999999999999</v>
      </c>
      <c r="R1615" s="9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3301</v>
      </c>
      <c r="C1616" s="3" t="s">
        <v>3302</v>
      </c>
      <c r="D1616">
        <v>5000</v>
      </c>
      <c r="E1616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s="15">
        <f t="shared" si="150"/>
        <v>41854.708333333336</v>
      </c>
      <c r="L1616" s="15">
        <f t="shared" si="151"/>
        <v>41794.981122685189</v>
      </c>
      <c r="M1616" t="b">
        <v>0</v>
      </c>
      <c r="N1616">
        <v>77</v>
      </c>
      <c r="O1616" t="b">
        <v>1</v>
      </c>
      <c r="P1616" t="s">
        <v>1614</v>
      </c>
      <c r="Q1616" s="7">
        <f t="shared" si="152"/>
        <v>102.69999999999999</v>
      </c>
      <c r="R1616" s="9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3303</v>
      </c>
      <c r="C1617" s="3" t="s">
        <v>3304</v>
      </c>
      <c r="D1617">
        <v>8000</v>
      </c>
      <c r="E1617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s="15">
        <f t="shared" si="150"/>
        <v>40890.092546296299</v>
      </c>
      <c r="L1617" s="15">
        <f t="shared" si="151"/>
        <v>40845.050879629627</v>
      </c>
      <c r="M1617" t="b">
        <v>0</v>
      </c>
      <c r="N1617">
        <v>136</v>
      </c>
      <c r="O1617" t="b">
        <v>1</v>
      </c>
      <c r="P1617" t="s">
        <v>1614</v>
      </c>
      <c r="Q1617" s="7">
        <f t="shared" si="152"/>
        <v>114.12500000000001</v>
      </c>
      <c r="R1617" s="9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3305</v>
      </c>
      <c r="C1618" s="3" t="s">
        <v>3306</v>
      </c>
      <c r="D1618">
        <v>10000</v>
      </c>
      <c r="E1618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s="15">
        <f t="shared" si="150"/>
        <v>41235.916666666664</v>
      </c>
      <c r="L1618" s="15">
        <f t="shared" si="151"/>
        <v>41194.715520833335</v>
      </c>
      <c r="M1618" t="b">
        <v>0</v>
      </c>
      <c r="N1618">
        <v>157</v>
      </c>
      <c r="O1618" t="b">
        <v>1</v>
      </c>
      <c r="P1618" t="s">
        <v>1614</v>
      </c>
      <c r="Q1618" s="7">
        <f t="shared" si="152"/>
        <v>104.2</v>
      </c>
      <c r="R1618" s="9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3307</v>
      </c>
      <c r="C1619" s="3" t="s">
        <v>3308</v>
      </c>
      <c r="D1619">
        <v>7000</v>
      </c>
      <c r="E1619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s="15">
        <f t="shared" si="150"/>
        <v>41579.791666666664</v>
      </c>
      <c r="L1619" s="15">
        <f t="shared" si="151"/>
        <v>41546.664212962962</v>
      </c>
      <c r="M1619" t="b">
        <v>0</v>
      </c>
      <c r="N1619">
        <v>158</v>
      </c>
      <c r="O1619" t="b">
        <v>1</v>
      </c>
      <c r="P1619" t="s">
        <v>1614</v>
      </c>
      <c r="Q1619" s="7">
        <f t="shared" si="152"/>
        <v>145.85714285714286</v>
      </c>
      <c r="R1619" s="9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3309</v>
      </c>
      <c r="C1620" s="3" t="s">
        <v>3310</v>
      </c>
      <c r="D1620">
        <v>1500</v>
      </c>
      <c r="E1620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s="15">
        <f t="shared" si="150"/>
        <v>41341.654340277775</v>
      </c>
      <c r="L1620" s="15">
        <f t="shared" si="151"/>
        <v>41301.654340277775</v>
      </c>
      <c r="M1620" t="b">
        <v>0</v>
      </c>
      <c r="N1620">
        <v>27</v>
      </c>
      <c r="O1620" t="b">
        <v>1</v>
      </c>
      <c r="P1620" t="s">
        <v>1614</v>
      </c>
      <c r="Q1620" s="7">
        <f t="shared" si="152"/>
        <v>105.06666666666666</v>
      </c>
      <c r="R1620" s="9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3311</v>
      </c>
      <c r="C1621" s="3" t="s">
        <v>3312</v>
      </c>
      <c r="D1621">
        <v>1500</v>
      </c>
      <c r="E1621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s="15">
        <f t="shared" si="150"/>
        <v>41897.186180555553</v>
      </c>
      <c r="L1621" s="15">
        <f t="shared" si="151"/>
        <v>41876.186180555553</v>
      </c>
      <c r="M1621" t="b">
        <v>0</v>
      </c>
      <c r="N1621">
        <v>23</v>
      </c>
      <c r="O1621" t="b">
        <v>1</v>
      </c>
      <c r="P1621" t="s">
        <v>1614</v>
      </c>
      <c r="Q1621" s="7">
        <f t="shared" si="152"/>
        <v>133.33333333333331</v>
      </c>
      <c r="R1621" s="9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3313</v>
      </c>
      <c r="C1622" s="3" t="s">
        <v>3314</v>
      </c>
      <c r="D1622">
        <v>1000</v>
      </c>
      <c r="E1622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s="15">
        <f t="shared" si="150"/>
        <v>41328.339583333334</v>
      </c>
      <c r="L1622" s="15">
        <f t="shared" si="151"/>
        <v>41321.339583333334</v>
      </c>
      <c r="M1622" t="b">
        <v>0</v>
      </c>
      <c r="N1622">
        <v>17</v>
      </c>
      <c r="O1622" t="b">
        <v>1</v>
      </c>
      <c r="P1622" t="s">
        <v>1614</v>
      </c>
      <c r="Q1622" s="7">
        <f t="shared" si="152"/>
        <v>112.99999999999999</v>
      </c>
      <c r="R1622" s="9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3315</v>
      </c>
      <c r="C1623" s="3" t="s">
        <v>3316</v>
      </c>
      <c r="D1623">
        <v>5000</v>
      </c>
      <c r="E1623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s="15">
        <f t="shared" si="150"/>
        <v>41057.165972222225</v>
      </c>
      <c r="L1623" s="15">
        <f t="shared" si="151"/>
        <v>41003.60665509259</v>
      </c>
      <c r="M1623" t="b">
        <v>0</v>
      </c>
      <c r="N1623">
        <v>37</v>
      </c>
      <c r="O1623" t="b">
        <v>1</v>
      </c>
      <c r="P1623" t="s">
        <v>1614</v>
      </c>
      <c r="Q1623" s="7">
        <f t="shared" si="152"/>
        <v>121.2</v>
      </c>
      <c r="R1623" s="9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3317</v>
      </c>
      <c r="C1624" s="3" t="s">
        <v>3318</v>
      </c>
      <c r="D1624">
        <v>6900</v>
      </c>
      <c r="E1624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s="15">
        <f t="shared" si="150"/>
        <v>41990.332638888889</v>
      </c>
      <c r="L1624" s="15">
        <f t="shared" si="151"/>
        <v>41950.294837962967</v>
      </c>
      <c r="M1624" t="b">
        <v>0</v>
      </c>
      <c r="N1624">
        <v>65</v>
      </c>
      <c r="O1624" t="b">
        <v>1</v>
      </c>
      <c r="P1624" t="s">
        <v>1614</v>
      </c>
      <c r="Q1624" s="7">
        <f t="shared" si="152"/>
        <v>101.72463768115942</v>
      </c>
      <c r="R1624" s="9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3319</v>
      </c>
      <c r="C1625" s="3" t="s">
        <v>3320</v>
      </c>
      <c r="D1625">
        <v>750</v>
      </c>
      <c r="E1625">
        <v>758</v>
      </c>
      <c r="F1625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s="15">
        <f t="shared" si="150"/>
        <v>41513.688530092593</v>
      </c>
      <c r="L1625" s="15">
        <f t="shared" si="151"/>
        <v>41453.688530092593</v>
      </c>
      <c r="M1625" t="b">
        <v>0</v>
      </c>
      <c r="N1625">
        <v>18</v>
      </c>
      <c r="O1625" t="b">
        <v>1</v>
      </c>
      <c r="P1625" t="s">
        <v>1614</v>
      </c>
      <c r="Q1625" s="7">
        <f t="shared" si="152"/>
        <v>101.06666666666666</v>
      </c>
      <c r="R1625" s="9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3321</v>
      </c>
      <c r="C1626" s="3" t="s">
        <v>3322</v>
      </c>
      <c r="D1626">
        <v>1000</v>
      </c>
      <c r="E1626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s="15">
        <f t="shared" si="150"/>
        <v>41283.367303240739</v>
      </c>
      <c r="L1626" s="15">
        <f t="shared" si="151"/>
        <v>41243.367303240739</v>
      </c>
      <c r="M1626" t="b">
        <v>0</v>
      </c>
      <c r="N1626">
        <v>25</v>
      </c>
      <c r="O1626" t="b">
        <v>1</v>
      </c>
      <c r="P1626" t="s">
        <v>1614</v>
      </c>
      <c r="Q1626" s="7">
        <f t="shared" si="152"/>
        <v>118</v>
      </c>
      <c r="R1626" s="9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3323</v>
      </c>
      <c r="C1627" s="3" t="s">
        <v>3324</v>
      </c>
      <c r="D1627">
        <v>7500</v>
      </c>
      <c r="E1627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s="15">
        <f t="shared" si="150"/>
        <v>41163.699687500004</v>
      </c>
      <c r="L1627" s="15">
        <f t="shared" si="151"/>
        <v>41135.699687500004</v>
      </c>
      <c r="M1627" t="b">
        <v>0</v>
      </c>
      <c r="N1627">
        <v>104</v>
      </c>
      <c r="O1627" t="b">
        <v>1</v>
      </c>
      <c r="P1627" t="s">
        <v>1614</v>
      </c>
      <c r="Q1627" s="7">
        <f t="shared" si="152"/>
        <v>155.33333333333331</v>
      </c>
      <c r="R1627" s="9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3325</v>
      </c>
      <c r="C1628" s="3" t="s">
        <v>3326</v>
      </c>
      <c r="D1628">
        <v>8000</v>
      </c>
      <c r="E1628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s="15">
        <f t="shared" si="150"/>
        <v>41609.889664351853</v>
      </c>
      <c r="L1628" s="15">
        <f t="shared" si="151"/>
        <v>41579.847997685181</v>
      </c>
      <c r="M1628" t="b">
        <v>0</v>
      </c>
      <c r="N1628">
        <v>108</v>
      </c>
      <c r="O1628" t="b">
        <v>1</v>
      </c>
      <c r="P1628" t="s">
        <v>1614</v>
      </c>
      <c r="Q1628" s="7">
        <f t="shared" si="152"/>
        <v>101.18750000000001</v>
      </c>
      <c r="R1628" s="9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3327</v>
      </c>
      <c r="C1629" s="3" t="s">
        <v>3328</v>
      </c>
      <c r="D1629">
        <v>2000</v>
      </c>
      <c r="E1629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s="15">
        <f t="shared" si="150"/>
        <v>41239.207638888889</v>
      </c>
      <c r="L1629" s="15">
        <f t="shared" si="151"/>
        <v>41205.707048611112</v>
      </c>
      <c r="M1629" t="b">
        <v>0</v>
      </c>
      <c r="N1629">
        <v>38</v>
      </c>
      <c r="O1629" t="b">
        <v>1</v>
      </c>
      <c r="P1629" t="s">
        <v>1614</v>
      </c>
      <c r="Q1629" s="7">
        <f t="shared" si="152"/>
        <v>117</v>
      </c>
      <c r="R1629" s="9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3329</v>
      </c>
      <c r="C1630" s="3" t="s">
        <v>3330</v>
      </c>
      <c r="D1630">
        <v>4000</v>
      </c>
      <c r="E1630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s="15">
        <f t="shared" si="150"/>
        <v>41807.737060185187</v>
      </c>
      <c r="L1630" s="15">
        <f t="shared" si="151"/>
        <v>41774.737060185187</v>
      </c>
      <c r="M1630" t="b">
        <v>0</v>
      </c>
      <c r="N1630">
        <v>88</v>
      </c>
      <c r="O1630" t="b">
        <v>1</v>
      </c>
      <c r="P1630" t="s">
        <v>1614</v>
      </c>
      <c r="Q1630" s="7">
        <f t="shared" si="152"/>
        <v>100.925</v>
      </c>
      <c r="R1630" s="9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3331</v>
      </c>
      <c r="C1631" s="3" t="s">
        <v>3332</v>
      </c>
      <c r="D1631">
        <v>6000</v>
      </c>
      <c r="E1631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s="15">
        <f t="shared" si="150"/>
        <v>41690.867280092592</v>
      </c>
      <c r="L1631" s="15">
        <f t="shared" si="151"/>
        <v>41645.867280092592</v>
      </c>
      <c r="M1631" t="b">
        <v>0</v>
      </c>
      <c r="N1631">
        <v>82</v>
      </c>
      <c r="O1631" t="b">
        <v>1</v>
      </c>
      <c r="P1631" t="s">
        <v>1614</v>
      </c>
      <c r="Q1631" s="7">
        <f t="shared" si="152"/>
        <v>103.66666666666666</v>
      </c>
      <c r="R1631" s="9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3333</v>
      </c>
      <c r="C1632" s="3" t="s">
        <v>3334</v>
      </c>
      <c r="D1632">
        <v>4000</v>
      </c>
      <c r="E1632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s="15">
        <f t="shared" si="150"/>
        <v>40970.290972222225</v>
      </c>
      <c r="L1632" s="15">
        <f t="shared" si="151"/>
        <v>40939.837673611109</v>
      </c>
      <c r="M1632" t="b">
        <v>0</v>
      </c>
      <c r="N1632">
        <v>126</v>
      </c>
      <c r="O1632" t="b">
        <v>1</v>
      </c>
      <c r="P1632" t="s">
        <v>1614</v>
      </c>
      <c r="Q1632" s="7">
        <f t="shared" si="152"/>
        <v>265.25</v>
      </c>
      <c r="R1632" s="9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3335</v>
      </c>
      <c r="C1633" s="3" t="s">
        <v>3336</v>
      </c>
      <c r="D1633">
        <v>10000</v>
      </c>
      <c r="E1633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s="15">
        <f t="shared" si="150"/>
        <v>41194.859502314815</v>
      </c>
      <c r="L1633" s="15">
        <f t="shared" si="151"/>
        <v>41164.859502314815</v>
      </c>
      <c r="M1633" t="b">
        <v>0</v>
      </c>
      <c r="N1633">
        <v>133</v>
      </c>
      <c r="O1633" t="b">
        <v>1</v>
      </c>
      <c r="P1633" t="s">
        <v>1614</v>
      </c>
      <c r="Q1633" s="7">
        <f t="shared" si="152"/>
        <v>155.91</v>
      </c>
      <c r="R1633" s="9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3337</v>
      </c>
      <c r="C1634" s="3" t="s">
        <v>3338</v>
      </c>
      <c r="D1634">
        <v>4000</v>
      </c>
      <c r="E1634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s="15">
        <f t="shared" si="150"/>
        <v>40810.340902777782</v>
      </c>
      <c r="L1634" s="15">
        <f t="shared" si="151"/>
        <v>40750.340902777782</v>
      </c>
      <c r="M1634" t="b">
        <v>0</v>
      </c>
      <c r="N1634">
        <v>47</v>
      </c>
      <c r="O1634" t="b">
        <v>1</v>
      </c>
      <c r="P1634" t="s">
        <v>1614</v>
      </c>
      <c r="Q1634" s="7">
        <f t="shared" si="152"/>
        <v>101.62500000000001</v>
      </c>
      <c r="R1634" s="9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3339</v>
      </c>
      <c r="C1635" s="3" t="s">
        <v>3340</v>
      </c>
      <c r="D1635">
        <v>10000</v>
      </c>
      <c r="E1635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s="15">
        <f t="shared" si="150"/>
        <v>40924.208333333336</v>
      </c>
      <c r="L1635" s="15">
        <f t="shared" si="151"/>
        <v>40896.883750000001</v>
      </c>
      <c r="M1635" t="b">
        <v>0</v>
      </c>
      <c r="N1635">
        <v>58</v>
      </c>
      <c r="O1635" t="b">
        <v>1</v>
      </c>
      <c r="P1635" t="s">
        <v>1614</v>
      </c>
      <c r="Q1635" s="7">
        <f t="shared" si="152"/>
        <v>100</v>
      </c>
      <c r="R1635" s="9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3341</v>
      </c>
      <c r="C1636" s="3" t="s">
        <v>3342</v>
      </c>
      <c r="D1636">
        <v>2000</v>
      </c>
      <c r="E1636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s="15">
        <f t="shared" si="150"/>
        <v>40696.249305555553</v>
      </c>
      <c r="L1636" s="15">
        <f t="shared" si="151"/>
        <v>40658.189826388887</v>
      </c>
      <c r="M1636" t="b">
        <v>0</v>
      </c>
      <c r="N1636">
        <v>32</v>
      </c>
      <c r="O1636" t="b">
        <v>1</v>
      </c>
      <c r="P1636" t="s">
        <v>1614</v>
      </c>
      <c r="Q1636" s="7">
        <f t="shared" si="152"/>
        <v>100.49999999999999</v>
      </c>
      <c r="R1636" s="9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3343</v>
      </c>
      <c r="C1637" s="3" t="s">
        <v>3344</v>
      </c>
      <c r="D1637">
        <v>2000</v>
      </c>
      <c r="E1637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s="15">
        <f t="shared" si="150"/>
        <v>42562.868761574078</v>
      </c>
      <c r="L1637" s="15">
        <f t="shared" si="151"/>
        <v>42502.868761574078</v>
      </c>
      <c r="M1637" t="b">
        <v>0</v>
      </c>
      <c r="N1637">
        <v>37</v>
      </c>
      <c r="O1637" t="b">
        <v>1</v>
      </c>
      <c r="P1637" t="s">
        <v>1614</v>
      </c>
      <c r="Q1637" s="7">
        <f t="shared" si="152"/>
        <v>125.29999999999998</v>
      </c>
      <c r="R1637" s="9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3345</v>
      </c>
      <c r="C1638" s="3" t="s">
        <v>3346</v>
      </c>
      <c r="D1638">
        <v>4500</v>
      </c>
      <c r="E1638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s="15">
        <f t="shared" si="150"/>
        <v>40706.166666666664</v>
      </c>
      <c r="L1638" s="15">
        <f t="shared" si="151"/>
        <v>40663.08666666667</v>
      </c>
      <c r="M1638" t="b">
        <v>0</v>
      </c>
      <c r="N1638">
        <v>87</v>
      </c>
      <c r="O1638" t="b">
        <v>1</v>
      </c>
      <c r="P1638" t="s">
        <v>1614</v>
      </c>
      <c r="Q1638" s="7">
        <f t="shared" si="152"/>
        <v>103.55555555555556</v>
      </c>
      <c r="R1638" s="9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3347</v>
      </c>
      <c r="C1639" s="3" t="s">
        <v>3348</v>
      </c>
      <c r="D1639">
        <v>500</v>
      </c>
      <c r="E1639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s="15">
        <f t="shared" si="150"/>
        <v>40178.985416666663</v>
      </c>
      <c r="L1639" s="15">
        <f t="shared" si="151"/>
        <v>40122.751620370371</v>
      </c>
      <c r="M1639" t="b">
        <v>0</v>
      </c>
      <c r="N1639">
        <v>15</v>
      </c>
      <c r="O1639" t="b">
        <v>1</v>
      </c>
      <c r="P1639" t="s">
        <v>1614</v>
      </c>
      <c r="Q1639" s="7">
        <f t="shared" si="152"/>
        <v>103.8</v>
      </c>
      <c r="R1639" s="9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3349</v>
      </c>
      <c r="C1640" s="3" t="s">
        <v>3350</v>
      </c>
      <c r="D1640">
        <v>1000</v>
      </c>
      <c r="E1640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s="15">
        <f t="shared" si="150"/>
        <v>41333.892361111109</v>
      </c>
      <c r="L1640" s="15">
        <f t="shared" si="151"/>
        <v>41288.68712962963</v>
      </c>
      <c r="M1640" t="b">
        <v>0</v>
      </c>
      <c r="N1640">
        <v>27</v>
      </c>
      <c r="O1640" t="b">
        <v>1</v>
      </c>
      <c r="P1640" t="s">
        <v>1614</v>
      </c>
      <c r="Q1640" s="7">
        <f t="shared" si="152"/>
        <v>105</v>
      </c>
      <c r="R1640" s="9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3351</v>
      </c>
      <c r="C1641" s="3" t="s">
        <v>3352</v>
      </c>
      <c r="D1641">
        <v>1800</v>
      </c>
      <c r="E1641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s="15">
        <f t="shared" si="150"/>
        <v>40971.652372685188</v>
      </c>
      <c r="L1641" s="15">
        <f t="shared" si="151"/>
        <v>40941.652372685188</v>
      </c>
      <c r="M1641" t="b">
        <v>0</v>
      </c>
      <c r="N1641">
        <v>19</v>
      </c>
      <c r="O1641" t="b">
        <v>1</v>
      </c>
      <c r="P1641" t="s">
        <v>1614</v>
      </c>
      <c r="Q1641" s="7">
        <f t="shared" si="152"/>
        <v>100</v>
      </c>
      <c r="R1641" s="9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3353</v>
      </c>
      <c r="C1642" s="3" t="s">
        <v>3354</v>
      </c>
      <c r="D1642">
        <v>400</v>
      </c>
      <c r="E1642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s="15">
        <f t="shared" si="150"/>
        <v>40393.082638888889</v>
      </c>
      <c r="L1642" s="15">
        <f t="shared" si="151"/>
        <v>40379.23096064815</v>
      </c>
      <c r="M1642" t="b">
        <v>0</v>
      </c>
      <c r="N1642">
        <v>17</v>
      </c>
      <c r="O1642" t="b">
        <v>1</v>
      </c>
      <c r="P1642" t="s">
        <v>1614</v>
      </c>
      <c r="Q1642" s="7">
        <f t="shared" si="152"/>
        <v>169.86</v>
      </c>
      <c r="R1642" s="9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3355</v>
      </c>
      <c r="C1643" s="3" t="s">
        <v>3356</v>
      </c>
      <c r="D1643">
        <v>2500</v>
      </c>
      <c r="E1643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s="15">
        <f t="shared" si="150"/>
        <v>41992.596574074079</v>
      </c>
      <c r="L1643" s="15">
        <f t="shared" si="151"/>
        <v>41962.596574074079</v>
      </c>
      <c r="M1643" t="b">
        <v>0</v>
      </c>
      <c r="N1643">
        <v>26</v>
      </c>
      <c r="O1643" t="b">
        <v>1</v>
      </c>
      <c r="P1643" t="s">
        <v>3357</v>
      </c>
      <c r="Q1643" s="7">
        <f t="shared" si="152"/>
        <v>101.4</v>
      </c>
      <c r="R1643" s="9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3358</v>
      </c>
      <c r="C1644" s="3" t="s">
        <v>3359</v>
      </c>
      <c r="D1644">
        <v>1200</v>
      </c>
      <c r="E1644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s="15">
        <f t="shared" si="150"/>
        <v>40708.024618055555</v>
      </c>
      <c r="L1644" s="15">
        <f t="shared" si="151"/>
        <v>40688.024618055555</v>
      </c>
      <c r="M1644" t="b">
        <v>0</v>
      </c>
      <c r="N1644">
        <v>28</v>
      </c>
      <c r="O1644" t="b">
        <v>1</v>
      </c>
      <c r="P1644" t="s">
        <v>3357</v>
      </c>
      <c r="Q1644" s="7">
        <f t="shared" si="152"/>
        <v>100</v>
      </c>
      <c r="R1644" s="9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3360</v>
      </c>
      <c r="C1645" s="3" t="s">
        <v>3361</v>
      </c>
      <c r="D1645">
        <v>5000</v>
      </c>
      <c r="E1645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s="15">
        <f t="shared" si="150"/>
        <v>41176.824212962965</v>
      </c>
      <c r="L1645" s="15">
        <f t="shared" si="151"/>
        <v>41146.824212962965</v>
      </c>
      <c r="M1645" t="b">
        <v>0</v>
      </c>
      <c r="N1645">
        <v>37</v>
      </c>
      <c r="O1645" t="b">
        <v>1</v>
      </c>
      <c r="P1645" t="s">
        <v>3357</v>
      </c>
      <c r="Q1645" s="7">
        <f t="shared" si="152"/>
        <v>124.70000000000002</v>
      </c>
      <c r="R1645" s="9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3362</v>
      </c>
      <c r="C1646" s="3" t="s">
        <v>3363</v>
      </c>
      <c r="D1646">
        <v>10000</v>
      </c>
      <c r="E1646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s="15">
        <f t="shared" si="150"/>
        <v>41235.101388888885</v>
      </c>
      <c r="L1646" s="15">
        <f t="shared" si="151"/>
        <v>41175.05972222222</v>
      </c>
      <c r="M1646" t="b">
        <v>0</v>
      </c>
      <c r="N1646">
        <v>128</v>
      </c>
      <c r="O1646" t="b">
        <v>1</v>
      </c>
      <c r="P1646" t="s">
        <v>3357</v>
      </c>
      <c r="Q1646" s="7">
        <f t="shared" si="152"/>
        <v>109.5</v>
      </c>
      <c r="R1646" s="9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3364</v>
      </c>
      <c r="C1647" s="3" t="s">
        <v>3365</v>
      </c>
      <c r="D1647">
        <v>5000</v>
      </c>
      <c r="E1647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s="15">
        <f t="shared" si="150"/>
        <v>41535.617361111115</v>
      </c>
      <c r="L1647" s="15">
        <f t="shared" si="151"/>
        <v>41521.617361111115</v>
      </c>
      <c r="M1647" t="b">
        <v>0</v>
      </c>
      <c r="N1647">
        <v>10</v>
      </c>
      <c r="O1647" t="b">
        <v>1</v>
      </c>
      <c r="P1647" t="s">
        <v>3357</v>
      </c>
      <c r="Q1647" s="7">
        <f t="shared" si="152"/>
        <v>110.80000000000001</v>
      </c>
      <c r="R1647" s="9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3366</v>
      </c>
      <c r="C1648" s="3" t="s">
        <v>3367</v>
      </c>
      <c r="D1648">
        <v>2000</v>
      </c>
      <c r="E1648">
        <v>2204</v>
      </c>
      <c r="F164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s="15">
        <f t="shared" si="150"/>
        <v>41865.757638888885</v>
      </c>
      <c r="L1648" s="15">
        <f t="shared" si="151"/>
        <v>41833.450266203705</v>
      </c>
      <c r="M1648" t="b">
        <v>0</v>
      </c>
      <c r="N1648">
        <v>83</v>
      </c>
      <c r="O1648" t="b">
        <v>1</v>
      </c>
      <c r="P1648" t="s">
        <v>3357</v>
      </c>
      <c r="Q1648" s="7">
        <f t="shared" si="152"/>
        <v>110.2</v>
      </c>
      <c r="R1648" s="9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3368</v>
      </c>
      <c r="C1649" s="3" t="s">
        <v>3369</v>
      </c>
      <c r="D1649">
        <v>5000</v>
      </c>
      <c r="E1649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s="15">
        <f t="shared" si="150"/>
        <v>41069.409456018519</v>
      </c>
      <c r="L1649" s="15">
        <f t="shared" si="151"/>
        <v>41039.409456018519</v>
      </c>
      <c r="M1649" t="b">
        <v>0</v>
      </c>
      <c r="N1649">
        <v>46</v>
      </c>
      <c r="O1649" t="b">
        <v>1</v>
      </c>
      <c r="P1649" t="s">
        <v>3357</v>
      </c>
      <c r="Q1649" s="7">
        <f t="shared" si="152"/>
        <v>104.71999999999998</v>
      </c>
      <c r="R1649" s="9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3370</v>
      </c>
      <c r="C1650" s="3" t="s">
        <v>3371</v>
      </c>
      <c r="D1650">
        <v>2300</v>
      </c>
      <c r="E1650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s="15">
        <f t="shared" si="150"/>
        <v>40622.662986111114</v>
      </c>
      <c r="L1650" s="15">
        <f t="shared" si="151"/>
        <v>40592.704652777778</v>
      </c>
      <c r="M1650" t="b">
        <v>0</v>
      </c>
      <c r="N1650">
        <v>90</v>
      </c>
      <c r="O1650" t="b">
        <v>1</v>
      </c>
      <c r="P1650" t="s">
        <v>3357</v>
      </c>
      <c r="Q1650" s="7">
        <f t="shared" si="152"/>
        <v>125.26086956521738</v>
      </c>
      <c r="R1650" s="9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3372</v>
      </c>
      <c r="C1651" s="3" t="s">
        <v>3373</v>
      </c>
      <c r="D1651">
        <v>3800</v>
      </c>
      <c r="E1651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s="15">
        <f t="shared" si="150"/>
        <v>41782.684664351851</v>
      </c>
      <c r="L1651" s="15">
        <f t="shared" si="151"/>
        <v>41737.684664351851</v>
      </c>
      <c r="M1651" t="b">
        <v>0</v>
      </c>
      <c r="N1651">
        <v>81</v>
      </c>
      <c r="O1651" t="b">
        <v>1</v>
      </c>
      <c r="P1651" t="s">
        <v>3357</v>
      </c>
      <c r="Q1651" s="7">
        <f t="shared" si="152"/>
        <v>100.58763157894737</v>
      </c>
      <c r="R1651" s="9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3374</v>
      </c>
      <c r="C1652" s="3" t="s">
        <v>3375</v>
      </c>
      <c r="D1652">
        <v>2000</v>
      </c>
      <c r="E1652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s="15">
        <f t="shared" si="150"/>
        <v>41556.435613425929</v>
      </c>
      <c r="L1652" s="15">
        <f t="shared" si="151"/>
        <v>41526.435613425929</v>
      </c>
      <c r="M1652" t="b">
        <v>0</v>
      </c>
      <c r="N1652">
        <v>32</v>
      </c>
      <c r="O1652" t="b">
        <v>1</v>
      </c>
      <c r="P1652" t="s">
        <v>3357</v>
      </c>
      <c r="Q1652" s="7">
        <f t="shared" si="152"/>
        <v>141.55000000000001</v>
      </c>
      <c r="R1652" s="9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3376</v>
      </c>
      <c r="C1653" s="3" t="s">
        <v>3377</v>
      </c>
      <c r="D1653">
        <v>2000</v>
      </c>
      <c r="E1653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s="15">
        <f t="shared" si="150"/>
        <v>40659.290972222225</v>
      </c>
      <c r="L1653" s="15">
        <f t="shared" si="151"/>
        <v>40625.900694444441</v>
      </c>
      <c r="M1653" t="b">
        <v>0</v>
      </c>
      <c r="N1653">
        <v>20</v>
      </c>
      <c r="O1653" t="b">
        <v>1</v>
      </c>
      <c r="P1653" t="s">
        <v>3357</v>
      </c>
      <c r="Q1653" s="7">
        <f t="shared" si="152"/>
        <v>100.75</v>
      </c>
      <c r="R1653" s="9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3378</v>
      </c>
      <c r="C1654" s="3" t="s">
        <v>3379</v>
      </c>
      <c r="D1654">
        <v>4500</v>
      </c>
      <c r="E1654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s="15">
        <f t="shared" si="150"/>
        <v>41602.534641203703</v>
      </c>
      <c r="L1654" s="15">
        <f t="shared" si="151"/>
        <v>41572.492974537039</v>
      </c>
      <c r="M1654" t="b">
        <v>0</v>
      </c>
      <c r="N1654">
        <v>70</v>
      </c>
      <c r="O1654" t="b">
        <v>1</v>
      </c>
      <c r="P1654" t="s">
        <v>3357</v>
      </c>
      <c r="Q1654" s="7">
        <f t="shared" si="152"/>
        <v>100.66666666666666</v>
      </c>
      <c r="R1654" s="9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3380</v>
      </c>
      <c r="C1655" s="3" t="s">
        <v>3381</v>
      </c>
      <c r="D1655">
        <v>5000</v>
      </c>
      <c r="E1655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s="15">
        <f t="shared" si="150"/>
        <v>40657.834444444445</v>
      </c>
      <c r="L1655" s="15">
        <f t="shared" si="151"/>
        <v>40626.834444444445</v>
      </c>
      <c r="M1655" t="b">
        <v>0</v>
      </c>
      <c r="N1655">
        <v>168</v>
      </c>
      <c r="O1655" t="b">
        <v>1</v>
      </c>
      <c r="P1655" t="s">
        <v>3357</v>
      </c>
      <c r="Q1655" s="7">
        <f t="shared" si="152"/>
        <v>174.2304</v>
      </c>
      <c r="R1655" s="9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3382</v>
      </c>
      <c r="C1656" s="3" t="s">
        <v>3383</v>
      </c>
      <c r="D1656">
        <v>1100</v>
      </c>
      <c r="E1656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s="15">
        <f t="shared" si="150"/>
        <v>41017.890740740739</v>
      </c>
      <c r="L1656" s="15">
        <f t="shared" si="151"/>
        <v>40987.890740740739</v>
      </c>
      <c r="M1656" t="b">
        <v>0</v>
      </c>
      <c r="N1656">
        <v>34</v>
      </c>
      <c r="O1656" t="b">
        <v>1</v>
      </c>
      <c r="P1656" t="s">
        <v>3357</v>
      </c>
      <c r="Q1656" s="7">
        <f t="shared" si="152"/>
        <v>119.90909090909089</v>
      </c>
      <c r="R1656" s="9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3384</v>
      </c>
      <c r="C1657" s="3" t="s">
        <v>3385</v>
      </c>
      <c r="D1657">
        <v>1500</v>
      </c>
      <c r="E1657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s="15">
        <f t="shared" si="150"/>
        <v>41004.750231481477</v>
      </c>
      <c r="L1657" s="15">
        <f t="shared" si="151"/>
        <v>40974.791898148149</v>
      </c>
      <c r="M1657" t="b">
        <v>0</v>
      </c>
      <c r="N1657">
        <v>48</v>
      </c>
      <c r="O1657" t="b">
        <v>1</v>
      </c>
      <c r="P1657" t="s">
        <v>3357</v>
      </c>
      <c r="Q1657" s="7">
        <f t="shared" si="152"/>
        <v>142.86666666666667</v>
      </c>
      <c r="R1657" s="9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3386</v>
      </c>
      <c r="C1658" s="3" t="s">
        <v>3387</v>
      </c>
      <c r="D1658">
        <v>7500</v>
      </c>
      <c r="E1658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s="15">
        <f t="shared" si="150"/>
        <v>41256.928842592592</v>
      </c>
      <c r="L1658" s="15">
        <f t="shared" si="151"/>
        <v>41226.928842592592</v>
      </c>
      <c r="M1658" t="b">
        <v>0</v>
      </c>
      <c r="N1658">
        <v>48</v>
      </c>
      <c r="O1658" t="b">
        <v>1</v>
      </c>
      <c r="P1658" t="s">
        <v>3357</v>
      </c>
      <c r="Q1658" s="7">
        <f t="shared" si="152"/>
        <v>100.33493333333334</v>
      </c>
      <c r="R1658" s="9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3388</v>
      </c>
      <c r="C1659" s="3" t="s">
        <v>3389</v>
      </c>
      <c r="D1659">
        <v>25000</v>
      </c>
      <c r="E1659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s="15">
        <f t="shared" si="150"/>
        <v>41053.782037037039</v>
      </c>
      <c r="L1659" s="15">
        <f t="shared" si="151"/>
        <v>41023.782037037039</v>
      </c>
      <c r="M1659" t="b">
        <v>0</v>
      </c>
      <c r="N1659">
        <v>221</v>
      </c>
      <c r="O1659" t="b">
        <v>1</v>
      </c>
      <c r="P1659" t="s">
        <v>3357</v>
      </c>
      <c r="Q1659" s="7">
        <f t="shared" si="152"/>
        <v>104.93380000000001</v>
      </c>
      <c r="R1659" s="9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3390</v>
      </c>
      <c r="C1660" s="3" t="s">
        <v>3391</v>
      </c>
      <c r="D1660">
        <v>6000</v>
      </c>
      <c r="E1660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s="15">
        <f t="shared" si="150"/>
        <v>41261.597222222219</v>
      </c>
      <c r="L1660" s="15">
        <f t="shared" si="151"/>
        <v>41223.22184027778</v>
      </c>
      <c r="M1660" t="b">
        <v>0</v>
      </c>
      <c r="N1660">
        <v>107</v>
      </c>
      <c r="O1660" t="b">
        <v>1</v>
      </c>
      <c r="P1660" t="s">
        <v>3357</v>
      </c>
      <c r="Q1660" s="7">
        <f t="shared" si="152"/>
        <v>132.23333333333335</v>
      </c>
      <c r="R1660" s="9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3392</v>
      </c>
      <c r="C1661" s="3" t="s">
        <v>3393</v>
      </c>
      <c r="D1661">
        <v>500</v>
      </c>
      <c r="E1661">
        <v>564</v>
      </c>
      <c r="F1661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s="15">
        <f t="shared" si="150"/>
        <v>41625.5</v>
      </c>
      <c r="L1661" s="15">
        <f t="shared" si="151"/>
        <v>41596.913437499999</v>
      </c>
      <c r="M1661" t="b">
        <v>0</v>
      </c>
      <c r="N1661">
        <v>45</v>
      </c>
      <c r="O1661" t="b">
        <v>1</v>
      </c>
      <c r="P1661" t="s">
        <v>3357</v>
      </c>
      <c r="Q1661" s="7">
        <f t="shared" si="152"/>
        <v>112.79999999999998</v>
      </c>
      <c r="R1661" s="9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3394</v>
      </c>
      <c r="C1662" s="3" t="s">
        <v>3395</v>
      </c>
      <c r="D1662">
        <v>80</v>
      </c>
      <c r="E1662">
        <v>1003</v>
      </c>
      <c r="F1662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s="15">
        <f t="shared" si="150"/>
        <v>42490.915972222225</v>
      </c>
      <c r="L1662" s="15">
        <f t="shared" si="151"/>
        <v>42459.693865740745</v>
      </c>
      <c r="M1662" t="b">
        <v>0</v>
      </c>
      <c r="N1662">
        <v>36</v>
      </c>
      <c r="O1662" t="b">
        <v>1</v>
      </c>
      <c r="P1662" t="s">
        <v>3357</v>
      </c>
      <c r="Q1662" s="7">
        <f t="shared" si="152"/>
        <v>1253.75</v>
      </c>
      <c r="R1662" s="9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3396</v>
      </c>
      <c r="C1663" s="3" t="s">
        <v>3397</v>
      </c>
      <c r="D1663">
        <v>7900</v>
      </c>
      <c r="E1663">
        <v>8098</v>
      </c>
      <c r="F1663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s="15">
        <f t="shared" si="150"/>
        <v>42386.875</v>
      </c>
      <c r="L1663" s="15">
        <f t="shared" si="151"/>
        <v>42343.998043981483</v>
      </c>
      <c r="M1663" t="b">
        <v>0</v>
      </c>
      <c r="N1663">
        <v>101</v>
      </c>
      <c r="O1663" t="b">
        <v>1</v>
      </c>
      <c r="P1663" t="s">
        <v>3357</v>
      </c>
      <c r="Q1663" s="7">
        <f t="shared" si="152"/>
        <v>102.50632911392405</v>
      </c>
      <c r="R1663" s="9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3398</v>
      </c>
      <c r="C1664" s="3" t="s">
        <v>3399</v>
      </c>
      <c r="D1664">
        <v>8000</v>
      </c>
      <c r="E1664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s="15">
        <f t="shared" si="150"/>
        <v>40908.239999999998</v>
      </c>
      <c r="L1664" s="15">
        <f t="shared" si="151"/>
        <v>40848.198333333334</v>
      </c>
      <c r="M1664" t="b">
        <v>0</v>
      </c>
      <c r="N1664">
        <v>62</v>
      </c>
      <c r="O1664" t="b">
        <v>1</v>
      </c>
      <c r="P1664" t="s">
        <v>3357</v>
      </c>
      <c r="Q1664" s="7">
        <f t="shared" si="152"/>
        <v>102.6375</v>
      </c>
      <c r="R1664" s="9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3400</v>
      </c>
      <c r="C1665" s="3" t="s">
        <v>3401</v>
      </c>
      <c r="D1665">
        <v>1000</v>
      </c>
      <c r="E1665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s="15">
        <f t="shared" si="150"/>
        <v>42036.02207175926</v>
      </c>
      <c r="L1665" s="15">
        <f t="shared" si="151"/>
        <v>42006.02207175926</v>
      </c>
      <c r="M1665" t="b">
        <v>0</v>
      </c>
      <c r="N1665">
        <v>32</v>
      </c>
      <c r="O1665" t="b">
        <v>1</v>
      </c>
      <c r="P1665" t="s">
        <v>3357</v>
      </c>
      <c r="Q1665" s="7">
        <f t="shared" si="152"/>
        <v>108</v>
      </c>
      <c r="R1665" s="9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3402</v>
      </c>
      <c r="C1666" s="3" t="s">
        <v>3403</v>
      </c>
      <c r="D1666">
        <v>2500</v>
      </c>
      <c r="E1666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s="15">
        <f t="shared" si="150"/>
        <v>40984.165972222225</v>
      </c>
      <c r="L1666" s="15">
        <f t="shared" si="151"/>
        <v>40939.761782407411</v>
      </c>
      <c r="M1666" t="b">
        <v>0</v>
      </c>
      <c r="N1666">
        <v>89</v>
      </c>
      <c r="O1666" t="b">
        <v>1</v>
      </c>
      <c r="P1666" t="s">
        <v>3357</v>
      </c>
      <c r="Q1666" s="7">
        <f t="shared" si="152"/>
        <v>122.40879999999999</v>
      </c>
      <c r="R1666" s="9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3404</v>
      </c>
      <c r="C1667" s="3" t="s">
        <v>3405</v>
      </c>
      <c r="D1667">
        <v>3500</v>
      </c>
      <c r="E1667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s="15">
        <f t="shared" ref="K1667:K1730" si="156">(I1667/86400)+DATE(1970,1,1)</f>
        <v>40596.125</v>
      </c>
      <c r="L1667" s="15">
        <f t="shared" ref="L1667:L1730" si="157">(J1667/86400)+DATE(1970,1,1)</f>
        <v>40564.649456018517</v>
      </c>
      <c r="M1667" t="b">
        <v>0</v>
      </c>
      <c r="N1667">
        <v>93</v>
      </c>
      <c r="O1667" t="b">
        <v>1</v>
      </c>
      <c r="P1667" t="s">
        <v>3357</v>
      </c>
      <c r="Q1667" s="7">
        <f t="shared" ref="Q1667:Q1730" si="158">(E1667/D1667)*100</f>
        <v>119.45714285714286</v>
      </c>
      <c r="R1667" s="9">
        <f t="shared" ref="R1667:R1730" si="159">E1667/N1667</f>
        <v>44.956989247311824</v>
      </c>
      <c r="S1667" t="str">
        <f t="shared" ref="S1667:S1730" si="160">LEFT(P1667,FIND("/",P1667)-1)</f>
        <v>music</v>
      </c>
      <c r="T1667" t="str">
        <f t="shared" ref="T1667:T1730" si="161">REPLACE(P1667,1,FIND("/",P1667),"")</f>
        <v>pop</v>
      </c>
    </row>
    <row r="1668" spans="1:20" ht="48" x14ac:dyDescent="0.2">
      <c r="A1668">
        <v>1666</v>
      </c>
      <c r="B1668" s="3" t="s">
        <v>3406</v>
      </c>
      <c r="C1668" s="3" t="s">
        <v>3407</v>
      </c>
      <c r="D1668">
        <v>2500</v>
      </c>
      <c r="E1668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s="15">
        <f t="shared" si="156"/>
        <v>41361.211493055554</v>
      </c>
      <c r="L1668" s="15">
        <f t="shared" si="157"/>
        <v>41331.253159722226</v>
      </c>
      <c r="M1668" t="b">
        <v>0</v>
      </c>
      <c r="N1668">
        <v>98</v>
      </c>
      <c r="O1668" t="b">
        <v>1</v>
      </c>
      <c r="P1668" t="s">
        <v>3357</v>
      </c>
      <c r="Q1668" s="7">
        <f t="shared" si="158"/>
        <v>160.88</v>
      </c>
      <c r="R1668" s="9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3408</v>
      </c>
      <c r="C1669" s="3" t="s">
        <v>3409</v>
      </c>
      <c r="D1669">
        <v>3400</v>
      </c>
      <c r="E1669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s="15">
        <f t="shared" si="156"/>
        <v>41709.290972222225</v>
      </c>
      <c r="L1669" s="15">
        <f t="shared" si="157"/>
        <v>41682.0705787037</v>
      </c>
      <c r="M1669" t="b">
        <v>0</v>
      </c>
      <c r="N1669">
        <v>82</v>
      </c>
      <c r="O1669" t="b">
        <v>1</v>
      </c>
      <c r="P1669" t="s">
        <v>3357</v>
      </c>
      <c r="Q1669" s="7">
        <f t="shared" si="158"/>
        <v>126.85294117647059</v>
      </c>
      <c r="R1669" s="9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3410</v>
      </c>
      <c r="C1670" s="3" t="s">
        <v>3411</v>
      </c>
      <c r="D1670">
        <v>8000</v>
      </c>
      <c r="E1670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s="15">
        <f t="shared" si="156"/>
        <v>40875.191423611112</v>
      </c>
      <c r="L1670" s="15">
        <f t="shared" si="157"/>
        <v>40845.149756944447</v>
      </c>
      <c r="M1670" t="b">
        <v>0</v>
      </c>
      <c r="N1670">
        <v>116</v>
      </c>
      <c r="O1670" t="b">
        <v>1</v>
      </c>
      <c r="P1670" t="s">
        <v>3357</v>
      </c>
      <c r="Q1670" s="7">
        <f t="shared" si="158"/>
        <v>102.6375</v>
      </c>
      <c r="R1670" s="9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3412</v>
      </c>
      <c r="C1671" s="3" t="s">
        <v>3413</v>
      </c>
      <c r="D1671">
        <v>2000</v>
      </c>
      <c r="E1671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s="15">
        <f t="shared" si="156"/>
        <v>42521.885138888887</v>
      </c>
      <c r="L1671" s="15">
        <f t="shared" si="157"/>
        <v>42461.885138888887</v>
      </c>
      <c r="M1671" t="b">
        <v>0</v>
      </c>
      <c r="N1671">
        <v>52</v>
      </c>
      <c r="O1671" t="b">
        <v>1</v>
      </c>
      <c r="P1671" t="s">
        <v>3357</v>
      </c>
      <c r="Q1671" s="7">
        <f t="shared" si="158"/>
        <v>139.75</v>
      </c>
      <c r="R1671" s="9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3414</v>
      </c>
      <c r="C1672" s="3" t="s">
        <v>3415</v>
      </c>
      <c r="D1672">
        <v>1000</v>
      </c>
      <c r="E1672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s="15">
        <f t="shared" si="156"/>
        <v>40364.166666666664</v>
      </c>
      <c r="L1672" s="15">
        <f t="shared" si="157"/>
        <v>40313.930543981478</v>
      </c>
      <c r="M1672" t="b">
        <v>0</v>
      </c>
      <c r="N1672">
        <v>23</v>
      </c>
      <c r="O1672" t="b">
        <v>1</v>
      </c>
      <c r="P1672" t="s">
        <v>3357</v>
      </c>
      <c r="Q1672" s="7">
        <f t="shared" si="158"/>
        <v>102.60000000000001</v>
      </c>
      <c r="R1672" s="9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3416</v>
      </c>
      <c r="C1673" s="3" t="s">
        <v>3417</v>
      </c>
      <c r="D1673">
        <v>2000</v>
      </c>
      <c r="E1673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s="15">
        <f t="shared" si="156"/>
        <v>42583.54414351852</v>
      </c>
      <c r="L1673" s="15">
        <f t="shared" si="157"/>
        <v>42553.54414351852</v>
      </c>
      <c r="M1673" t="b">
        <v>0</v>
      </c>
      <c r="N1673">
        <v>77</v>
      </c>
      <c r="O1673" t="b">
        <v>1</v>
      </c>
      <c r="P1673" t="s">
        <v>3357</v>
      </c>
      <c r="Q1673" s="7">
        <f t="shared" si="158"/>
        <v>100.67349999999999</v>
      </c>
      <c r="R1673" s="9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3418</v>
      </c>
      <c r="C1674" s="3" t="s">
        <v>3419</v>
      </c>
      <c r="D1674">
        <v>1700</v>
      </c>
      <c r="E1674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s="15">
        <f t="shared" si="156"/>
        <v>41064.656597222223</v>
      </c>
      <c r="L1674" s="15">
        <f t="shared" si="157"/>
        <v>41034.656597222223</v>
      </c>
      <c r="M1674" t="b">
        <v>0</v>
      </c>
      <c r="N1674">
        <v>49</v>
      </c>
      <c r="O1674" t="b">
        <v>1</v>
      </c>
      <c r="P1674" t="s">
        <v>3357</v>
      </c>
      <c r="Q1674" s="7">
        <f t="shared" si="158"/>
        <v>112.94117647058823</v>
      </c>
      <c r="R1674" s="9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3420</v>
      </c>
      <c r="C1675" s="3" t="s">
        <v>3421</v>
      </c>
      <c r="D1675">
        <v>2100</v>
      </c>
      <c r="E1675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s="15">
        <f t="shared" si="156"/>
        <v>42069.878379629634</v>
      </c>
      <c r="L1675" s="15">
        <f t="shared" si="157"/>
        <v>42039.878379629634</v>
      </c>
      <c r="M1675" t="b">
        <v>0</v>
      </c>
      <c r="N1675">
        <v>59</v>
      </c>
      <c r="O1675" t="b">
        <v>1</v>
      </c>
      <c r="P1675" t="s">
        <v>3357</v>
      </c>
      <c r="Q1675" s="7">
        <f t="shared" si="158"/>
        <v>128.09523809523807</v>
      </c>
      <c r="R1675" s="9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3422</v>
      </c>
      <c r="C1676" s="3" t="s">
        <v>3423</v>
      </c>
      <c r="D1676">
        <v>5000</v>
      </c>
      <c r="E1676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s="15">
        <f t="shared" si="156"/>
        <v>42600.290972222225</v>
      </c>
      <c r="L1676" s="15">
        <f t="shared" si="157"/>
        <v>42569.605393518519</v>
      </c>
      <c r="M1676" t="b">
        <v>0</v>
      </c>
      <c r="N1676">
        <v>113</v>
      </c>
      <c r="O1676" t="b">
        <v>1</v>
      </c>
      <c r="P1676" t="s">
        <v>3357</v>
      </c>
      <c r="Q1676" s="7">
        <f t="shared" si="158"/>
        <v>201.7</v>
      </c>
      <c r="R1676" s="9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3424</v>
      </c>
      <c r="C1677" s="3" t="s">
        <v>3425</v>
      </c>
      <c r="D1677">
        <v>1000</v>
      </c>
      <c r="E1677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s="15">
        <f t="shared" si="156"/>
        <v>40832.918749999997</v>
      </c>
      <c r="L1677" s="15">
        <f t="shared" si="157"/>
        <v>40802.733101851853</v>
      </c>
      <c r="M1677" t="b">
        <v>0</v>
      </c>
      <c r="N1677">
        <v>34</v>
      </c>
      <c r="O1677" t="b">
        <v>1</v>
      </c>
      <c r="P1677" t="s">
        <v>3357</v>
      </c>
      <c r="Q1677" s="7">
        <f t="shared" si="158"/>
        <v>137.416</v>
      </c>
      <c r="R1677" s="9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3426</v>
      </c>
      <c r="C1678" s="3" t="s">
        <v>3427</v>
      </c>
      <c r="D1678">
        <v>3000</v>
      </c>
      <c r="E1678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s="15">
        <f t="shared" si="156"/>
        <v>41020.165972222225</v>
      </c>
      <c r="L1678" s="15">
        <f t="shared" si="157"/>
        <v>40973.726238425923</v>
      </c>
      <c r="M1678" t="b">
        <v>0</v>
      </c>
      <c r="N1678">
        <v>42</v>
      </c>
      <c r="O1678" t="b">
        <v>1</v>
      </c>
      <c r="P1678" t="s">
        <v>3357</v>
      </c>
      <c r="Q1678" s="7">
        <f t="shared" si="158"/>
        <v>115.33333333333333</v>
      </c>
      <c r="R1678" s="9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3428</v>
      </c>
      <c r="C1679" s="3" t="s">
        <v>3429</v>
      </c>
      <c r="D1679">
        <v>6000</v>
      </c>
      <c r="E1679">
        <v>6700</v>
      </c>
      <c r="F1679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s="15">
        <f t="shared" si="156"/>
        <v>42476.249305555553</v>
      </c>
      <c r="L1679" s="15">
        <f t="shared" si="157"/>
        <v>42416.407129629632</v>
      </c>
      <c r="M1679" t="b">
        <v>0</v>
      </c>
      <c r="N1679">
        <v>42</v>
      </c>
      <c r="O1679" t="b">
        <v>1</v>
      </c>
      <c r="P1679" t="s">
        <v>3357</v>
      </c>
      <c r="Q1679" s="7">
        <f t="shared" si="158"/>
        <v>111.66666666666667</v>
      </c>
      <c r="R1679" s="9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3430</v>
      </c>
      <c r="C1680" s="3" t="s">
        <v>3431</v>
      </c>
      <c r="D1680">
        <v>1500</v>
      </c>
      <c r="E1680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s="15">
        <f t="shared" si="156"/>
        <v>41676.854988425926</v>
      </c>
      <c r="L1680" s="15">
        <f t="shared" si="157"/>
        <v>41662.854988425926</v>
      </c>
      <c r="M1680" t="b">
        <v>0</v>
      </c>
      <c r="N1680">
        <v>49</v>
      </c>
      <c r="O1680" t="b">
        <v>1</v>
      </c>
      <c r="P1680" t="s">
        <v>3357</v>
      </c>
      <c r="Q1680" s="7">
        <f t="shared" si="158"/>
        <v>118.39999999999999</v>
      </c>
      <c r="R1680" s="9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3432</v>
      </c>
      <c r="C1681" s="3" t="s">
        <v>3433</v>
      </c>
      <c r="D1681">
        <v>2000</v>
      </c>
      <c r="E1681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s="15">
        <f t="shared" si="156"/>
        <v>40746.068807870368</v>
      </c>
      <c r="L1681" s="15">
        <f t="shared" si="157"/>
        <v>40723.068807870368</v>
      </c>
      <c r="M1681" t="b">
        <v>0</v>
      </c>
      <c r="N1681">
        <v>56</v>
      </c>
      <c r="O1681" t="b">
        <v>1</v>
      </c>
      <c r="P1681" t="s">
        <v>3357</v>
      </c>
      <c r="Q1681" s="7">
        <f t="shared" si="158"/>
        <v>175</v>
      </c>
      <c r="R1681" s="9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3434</v>
      </c>
      <c r="C1682" s="3" t="s">
        <v>3435</v>
      </c>
      <c r="D1682">
        <v>1000</v>
      </c>
      <c r="E1682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s="15">
        <f t="shared" si="156"/>
        <v>41832.757719907408</v>
      </c>
      <c r="L1682" s="15">
        <f t="shared" si="157"/>
        <v>41802.757719907408</v>
      </c>
      <c r="M1682" t="b">
        <v>0</v>
      </c>
      <c r="N1682">
        <v>25</v>
      </c>
      <c r="O1682" t="b">
        <v>1</v>
      </c>
      <c r="P1682" t="s">
        <v>3357</v>
      </c>
      <c r="Q1682" s="7">
        <f t="shared" si="158"/>
        <v>117.5</v>
      </c>
      <c r="R1682" s="9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3436</v>
      </c>
      <c r="C1683" s="3" t="s">
        <v>3437</v>
      </c>
      <c r="D1683">
        <v>65000</v>
      </c>
      <c r="E1683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s="15">
        <f t="shared" si="156"/>
        <v>42823.083333333328</v>
      </c>
      <c r="L1683" s="15">
        <f t="shared" si="157"/>
        <v>42774.121342592596</v>
      </c>
      <c r="M1683" t="b">
        <v>0</v>
      </c>
      <c r="N1683">
        <v>884</v>
      </c>
      <c r="O1683" t="b">
        <v>0</v>
      </c>
      <c r="P1683" t="s">
        <v>3439</v>
      </c>
      <c r="Q1683" s="7">
        <f t="shared" si="158"/>
        <v>101.42212307692309</v>
      </c>
      <c r="R1683" s="9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3440</v>
      </c>
      <c r="C1684" s="3" t="s">
        <v>3441</v>
      </c>
      <c r="D1684">
        <v>6000</v>
      </c>
      <c r="E1684">
        <v>0</v>
      </c>
      <c r="F1684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s="15">
        <f t="shared" si="156"/>
        <v>42839.171990740739</v>
      </c>
      <c r="L1684" s="15">
        <f t="shared" si="157"/>
        <v>42779.21365740741</v>
      </c>
      <c r="M1684" t="b">
        <v>0</v>
      </c>
      <c r="N1684">
        <v>0</v>
      </c>
      <c r="O1684" t="b">
        <v>0</v>
      </c>
      <c r="P1684" t="s">
        <v>3439</v>
      </c>
      <c r="Q1684" s="7">
        <f t="shared" si="158"/>
        <v>0</v>
      </c>
      <c r="R1684" s="9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3442</v>
      </c>
      <c r="C1685" s="3" t="s">
        <v>3443</v>
      </c>
      <c r="D1685">
        <v>3500</v>
      </c>
      <c r="E1685">
        <v>760</v>
      </c>
      <c r="F1685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s="15">
        <f t="shared" si="156"/>
        <v>42832.781689814816</v>
      </c>
      <c r="L1685" s="15">
        <f t="shared" si="157"/>
        <v>42808.781689814816</v>
      </c>
      <c r="M1685" t="b">
        <v>0</v>
      </c>
      <c r="N1685">
        <v>10</v>
      </c>
      <c r="O1685" t="b">
        <v>0</v>
      </c>
      <c r="P1685" t="s">
        <v>3439</v>
      </c>
      <c r="Q1685" s="7">
        <f t="shared" si="158"/>
        <v>21.714285714285715</v>
      </c>
      <c r="R1685" s="9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3444</v>
      </c>
      <c r="C1686" s="3" t="s">
        <v>3445</v>
      </c>
      <c r="D1686">
        <v>8000</v>
      </c>
      <c r="E1686">
        <v>8730</v>
      </c>
      <c r="F1686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s="15">
        <f t="shared" si="156"/>
        <v>42811.773622685185</v>
      </c>
      <c r="L1686" s="15">
        <f t="shared" si="157"/>
        <v>42783.815289351856</v>
      </c>
      <c r="M1686" t="b">
        <v>0</v>
      </c>
      <c r="N1686">
        <v>101</v>
      </c>
      <c r="O1686" t="b">
        <v>0</v>
      </c>
      <c r="P1686" t="s">
        <v>3439</v>
      </c>
      <c r="Q1686" s="7">
        <f t="shared" si="158"/>
        <v>109.125</v>
      </c>
      <c r="R1686" s="9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3446</v>
      </c>
      <c r="C1687" s="3" t="s">
        <v>3447</v>
      </c>
      <c r="D1687">
        <v>350</v>
      </c>
      <c r="E1687">
        <v>360</v>
      </c>
      <c r="F1687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s="15">
        <f t="shared" si="156"/>
        <v>42818.208599537036</v>
      </c>
      <c r="L1687" s="15">
        <f t="shared" si="157"/>
        <v>42788.2502662037</v>
      </c>
      <c r="M1687" t="b">
        <v>0</v>
      </c>
      <c r="N1687">
        <v>15</v>
      </c>
      <c r="O1687" t="b">
        <v>0</v>
      </c>
      <c r="P1687" t="s">
        <v>3439</v>
      </c>
      <c r="Q1687" s="7">
        <f t="shared" si="158"/>
        <v>102.85714285714285</v>
      </c>
      <c r="R1687" s="9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3448</v>
      </c>
      <c r="C1688" s="3" t="s">
        <v>3449</v>
      </c>
      <c r="D1688">
        <v>5000</v>
      </c>
      <c r="E1688">
        <v>18</v>
      </c>
      <c r="F168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s="15">
        <f t="shared" si="156"/>
        <v>42852.802303240736</v>
      </c>
      <c r="L1688" s="15">
        <f t="shared" si="157"/>
        <v>42792.843969907408</v>
      </c>
      <c r="M1688" t="b">
        <v>0</v>
      </c>
      <c r="N1688">
        <v>1</v>
      </c>
      <c r="O1688" t="b">
        <v>0</v>
      </c>
      <c r="P1688" t="s">
        <v>3439</v>
      </c>
      <c r="Q1688" s="7">
        <f t="shared" si="158"/>
        <v>0.36</v>
      </c>
      <c r="R1688" s="9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3450</v>
      </c>
      <c r="C1689" s="3" t="s">
        <v>3451</v>
      </c>
      <c r="D1689">
        <v>10000</v>
      </c>
      <c r="E1689">
        <v>3125</v>
      </c>
      <c r="F1689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s="15">
        <f t="shared" si="156"/>
        <v>42835.84375</v>
      </c>
      <c r="L1689" s="15">
        <f t="shared" si="157"/>
        <v>42802.046817129631</v>
      </c>
      <c r="M1689" t="b">
        <v>0</v>
      </c>
      <c r="N1689">
        <v>39</v>
      </c>
      <c r="O1689" t="b">
        <v>0</v>
      </c>
      <c r="P1689" t="s">
        <v>3439</v>
      </c>
      <c r="Q1689" s="7">
        <f t="shared" si="158"/>
        <v>31.25</v>
      </c>
      <c r="R1689" s="9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3452</v>
      </c>
      <c r="C1690" s="3" t="s">
        <v>3453</v>
      </c>
      <c r="D1690">
        <v>4000</v>
      </c>
      <c r="E1690">
        <v>1772</v>
      </c>
      <c r="F1690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s="15">
        <f t="shared" si="156"/>
        <v>42834.492986111116</v>
      </c>
      <c r="L1690" s="15">
        <f t="shared" si="157"/>
        <v>42804.534652777773</v>
      </c>
      <c r="M1690" t="b">
        <v>0</v>
      </c>
      <c r="N1690">
        <v>7</v>
      </c>
      <c r="O1690" t="b">
        <v>0</v>
      </c>
      <c r="P1690" t="s">
        <v>3439</v>
      </c>
      <c r="Q1690" s="7">
        <f t="shared" si="158"/>
        <v>44.3</v>
      </c>
      <c r="R1690" s="9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3454</v>
      </c>
      <c r="C1691" s="3" t="s">
        <v>3455</v>
      </c>
      <c r="D1691">
        <v>2400</v>
      </c>
      <c r="E1691">
        <v>2400</v>
      </c>
      <c r="F1691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s="15">
        <f t="shared" si="156"/>
        <v>42810.900810185187</v>
      </c>
      <c r="L1691" s="15">
        <f t="shared" si="157"/>
        <v>42780.942476851851</v>
      </c>
      <c r="M1691" t="b">
        <v>0</v>
      </c>
      <c r="N1691">
        <v>14</v>
      </c>
      <c r="O1691" t="b">
        <v>0</v>
      </c>
      <c r="P1691" t="s">
        <v>3439</v>
      </c>
      <c r="Q1691" s="7">
        <f t="shared" si="158"/>
        <v>100</v>
      </c>
      <c r="R1691" s="9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3456</v>
      </c>
      <c r="C1692" s="3" t="s">
        <v>3457</v>
      </c>
      <c r="D1692">
        <v>2500</v>
      </c>
      <c r="E1692">
        <v>635</v>
      </c>
      <c r="F1692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s="15">
        <f t="shared" si="156"/>
        <v>42831.389374999999</v>
      </c>
      <c r="L1692" s="15">
        <f t="shared" si="157"/>
        <v>42801.43104166667</v>
      </c>
      <c r="M1692" t="b">
        <v>0</v>
      </c>
      <c r="N1692">
        <v>11</v>
      </c>
      <c r="O1692" t="b">
        <v>0</v>
      </c>
      <c r="P1692" t="s">
        <v>3439</v>
      </c>
      <c r="Q1692" s="7">
        <f t="shared" si="158"/>
        <v>25.4</v>
      </c>
      <c r="R1692" s="9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3458</v>
      </c>
      <c r="C1693" s="3" t="s">
        <v>3459</v>
      </c>
      <c r="D1693">
        <v>30000</v>
      </c>
      <c r="E1693">
        <v>10042</v>
      </c>
      <c r="F1693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s="15">
        <f t="shared" si="156"/>
        <v>42828.041666666672</v>
      </c>
      <c r="L1693" s="15">
        <f t="shared" si="157"/>
        <v>42795.701481481483</v>
      </c>
      <c r="M1693" t="b">
        <v>0</v>
      </c>
      <c r="N1693">
        <v>38</v>
      </c>
      <c r="O1693" t="b">
        <v>0</v>
      </c>
      <c r="P1693" t="s">
        <v>3439</v>
      </c>
      <c r="Q1693" s="7">
        <f t="shared" si="158"/>
        <v>33.473333333333329</v>
      </c>
      <c r="R1693" s="9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3460</v>
      </c>
      <c r="C1694" s="3" t="s">
        <v>3461</v>
      </c>
      <c r="D1694">
        <v>5000</v>
      </c>
      <c r="E1694">
        <v>2390</v>
      </c>
      <c r="F1694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s="15">
        <f t="shared" si="156"/>
        <v>42820.999305555553</v>
      </c>
      <c r="L1694" s="15">
        <f t="shared" si="157"/>
        <v>42788.151238425926</v>
      </c>
      <c r="M1694" t="b">
        <v>0</v>
      </c>
      <c r="N1694">
        <v>15</v>
      </c>
      <c r="O1694" t="b">
        <v>0</v>
      </c>
      <c r="P1694" t="s">
        <v>3439</v>
      </c>
      <c r="Q1694" s="7">
        <f t="shared" si="158"/>
        <v>47.8</v>
      </c>
      <c r="R1694" s="9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3462</v>
      </c>
      <c r="C1695" s="3" t="s">
        <v>3463</v>
      </c>
      <c r="D1695">
        <v>3000</v>
      </c>
      <c r="E1695">
        <v>280</v>
      </c>
      <c r="F1695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s="15">
        <f t="shared" si="156"/>
        <v>42834.833333333328</v>
      </c>
      <c r="L1695" s="15">
        <f t="shared" si="157"/>
        <v>42803.920277777783</v>
      </c>
      <c r="M1695" t="b">
        <v>0</v>
      </c>
      <c r="N1695">
        <v>8</v>
      </c>
      <c r="O1695" t="b">
        <v>0</v>
      </c>
      <c r="P1695" t="s">
        <v>3439</v>
      </c>
      <c r="Q1695" s="7">
        <f t="shared" si="158"/>
        <v>9.3333333333333339</v>
      </c>
      <c r="R1695" s="9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3464</v>
      </c>
      <c r="C1696" s="3" t="s">
        <v>3465</v>
      </c>
      <c r="D1696">
        <v>10000</v>
      </c>
      <c r="E1696">
        <v>5</v>
      </c>
      <c r="F1696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s="15">
        <f t="shared" si="156"/>
        <v>42821.191666666666</v>
      </c>
      <c r="L1696" s="15">
        <f t="shared" si="157"/>
        <v>42791.669837962967</v>
      </c>
      <c r="M1696" t="b">
        <v>0</v>
      </c>
      <c r="N1696">
        <v>1</v>
      </c>
      <c r="O1696" t="b">
        <v>0</v>
      </c>
      <c r="P1696" t="s">
        <v>3439</v>
      </c>
      <c r="Q1696" s="7">
        <f t="shared" si="158"/>
        <v>0.05</v>
      </c>
      <c r="R1696" s="9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3466</v>
      </c>
      <c r="C1697" s="3" t="s">
        <v>3467</v>
      </c>
      <c r="D1697">
        <v>12000</v>
      </c>
      <c r="E1697">
        <v>1405</v>
      </c>
      <c r="F1697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s="15">
        <f t="shared" si="156"/>
        <v>42835.041666666672</v>
      </c>
      <c r="L1697" s="15">
        <f t="shared" si="157"/>
        <v>42801.031412037039</v>
      </c>
      <c r="M1697" t="b">
        <v>0</v>
      </c>
      <c r="N1697">
        <v>23</v>
      </c>
      <c r="O1697" t="b">
        <v>0</v>
      </c>
      <c r="P1697" t="s">
        <v>3439</v>
      </c>
      <c r="Q1697" s="7">
        <f t="shared" si="158"/>
        <v>11.708333333333334</v>
      </c>
      <c r="R1697" s="9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3468</v>
      </c>
      <c r="C1698" s="3" t="s">
        <v>3469</v>
      </c>
      <c r="D1698">
        <v>300000</v>
      </c>
      <c r="E1698">
        <v>0</v>
      </c>
      <c r="F169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s="15">
        <f t="shared" si="156"/>
        <v>42826.027905092589</v>
      </c>
      <c r="L1698" s="15">
        <f t="shared" si="157"/>
        <v>42796.069571759261</v>
      </c>
      <c r="M1698" t="b">
        <v>0</v>
      </c>
      <c r="N1698">
        <v>0</v>
      </c>
      <c r="O1698" t="b">
        <v>0</v>
      </c>
      <c r="P1698" t="s">
        <v>3439</v>
      </c>
      <c r="Q1698" s="7">
        <f t="shared" si="158"/>
        <v>0</v>
      </c>
      <c r="R1698" s="9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3470</v>
      </c>
      <c r="C1699" s="3" t="s">
        <v>3471</v>
      </c>
      <c r="D1699">
        <v>12500</v>
      </c>
      <c r="E1699">
        <v>2526</v>
      </c>
      <c r="F1699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s="15">
        <f t="shared" si="156"/>
        <v>42834.991296296299</v>
      </c>
      <c r="L1699" s="15">
        <f t="shared" si="157"/>
        <v>42805.032962962963</v>
      </c>
      <c r="M1699" t="b">
        <v>0</v>
      </c>
      <c r="N1699">
        <v>22</v>
      </c>
      <c r="O1699" t="b">
        <v>0</v>
      </c>
      <c r="P1699" t="s">
        <v>3439</v>
      </c>
      <c r="Q1699" s="7">
        <f t="shared" si="158"/>
        <v>20.208000000000002</v>
      </c>
      <c r="R1699" s="9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3472</v>
      </c>
      <c r="C1700" s="3" t="s">
        <v>3473</v>
      </c>
      <c r="D1700">
        <v>125000</v>
      </c>
      <c r="E1700">
        <v>0</v>
      </c>
      <c r="F1700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s="15">
        <f t="shared" si="156"/>
        <v>42820.147916666669</v>
      </c>
      <c r="L1700" s="15">
        <f t="shared" si="157"/>
        <v>42796.207870370374</v>
      </c>
      <c r="M1700" t="b">
        <v>0</v>
      </c>
      <c r="N1700">
        <v>0</v>
      </c>
      <c r="O1700" t="b">
        <v>0</v>
      </c>
      <c r="P1700" t="s">
        <v>3439</v>
      </c>
      <c r="Q1700" s="7">
        <f t="shared" si="158"/>
        <v>0</v>
      </c>
      <c r="R1700" s="9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3474</v>
      </c>
      <c r="C1701" s="3" t="s">
        <v>3475</v>
      </c>
      <c r="D1701">
        <v>5105</v>
      </c>
      <c r="E1701">
        <v>216</v>
      </c>
      <c r="F1701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s="15">
        <f t="shared" si="156"/>
        <v>42836.863946759258</v>
      </c>
      <c r="L1701" s="15">
        <f t="shared" si="157"/>
        <v>42806.863946759258</v>
      </c>
      <c r="M1701" t="b">
        <v>0</v>
      </c>
      <c r="N1701">
        <v>4</v>
      </c>
      <c r="O1701" t="b">
        <v>0</v>
      </c>
      <c r="P1701" t="s">
        <v>3439</v>
      </c>
      <c r="Q1701" s="7">
        <f t="shared" si="158"/>
        <v>4.2311459353574925</v>
      </c>
      <c r="R1701" s="9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3476</v>
      </c>
      <c r="C1702" s="3" t="s">
        <v>3477</v>
      </c>
      <c r="D1702">
        <v>20000</v>
      </c>
      <c r="E1702">
        <v>5212</v>
      </c>
      <c r="F1702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s="15">
        <f t="shared" si="156"/>
        <v>42826.166666666672</v>
      </c>
      <c r="L1702" s="15">
        <f t="shared" si="157"/>
        <v>42796.071643518517</v>
      </c>
      <c r="M1702" t="b">
        <v>0</v>
      </c>
      <c r="N1702">
        <v>79</v>
      </c>
      <c r="O1702" t="b">
        <v>0</v>
      </c>
      <c r="P1702" t="s">
        <v>3439</v>
      </c>
      <c r="Q1702" s="7">
        <f t="shared" si="158"/>
        <v>26.06</v>
      </c>
      <c r="R1702" s="9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3478</v>
      </c>
      <c r="C1703" s="3" t="s">
        <v>3479</v>
      </c>
      <c r="D1703">
        <v>5050</v>
      </c>
      <c r="E1703">
        <v>10</v>
      </c>
      <c r="F1703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s="15">
        <f t="shared" si="156"/>
        <v>42019.664409722223</v>
      </c>
      <c r="L1703" s="15">
        <f t="shared" si="157"/>
        <v>41989.664409722223</v>
      </c>
      <c r="M1703" t="b">
        <v>0</v>
      </c>
      <c r="N1703">
        <v>2</v>
      </c>
      <c r="O1703" t="b">
        <v>0</v>
      </c>
      <c r="P1703" t="s">
        <v>3439</v>
      </c>
      <c r="Q1703" s="7">
        <f t="shared" si="158"/>
        <v>0.19801980198019803</v>
      </c>
      <c r="R1703" s="9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3480</v>
      </c>
      <c r="C1704" s="3" t="s">
        <v>3481</v>
      </c>
      <c r="D1704">
        <v>16500</v>
      </c>
      <c r="E1704">
        <v>1</v>
      </c>
      <c r="F1704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s="15">
        <f t="shared" si="156"/>
        <v>42093.828125</v>
      </c>
      <c r="L1704" s="15">
        <f t="shared" si="157"/>
        <v>42063.869791666672</v>
      </c>
      <c r="M1704" t="b">
        <v>0</v>
      </c>
      <c r="N1704">
        <v>1</v>
      </c>
      <c r="O1704" t="b">
        <v>0</v>
      </c>
      <c r="P1704" t="s">
        <v>3439</v>
      </c>
      <c r="Q1704" s="7">
        <f t="shared" si="158"/>
        <v>6.0606060606060606E-3</v>
      </c>
      <c r="R1704" s="9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3482</v>
      </c>
      <c r="C1705" s="3" t="s">
        <v>3483</v>
      </c>
      <c r="D1705">
        <v>5000</v>
      </c>
      <c r="E1705">
        <v>51</v>
      </c>
      <c r="F1705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s="15">
        <f t="shared" si="156"/>
        <v>42247.281678240739</v>
      </c>
      <c r="L1705" s="15">
        <f t="shared" si="157"/>
        <v>42187.281678240739</v>
      </c>
      <c r="M1705" t="b">
        <v>0</v>
      </c>
      <c r="N1705">
        <v>2</v>
      </c>
      <c r="O1705" t="b">
        <v>0</v>
      </c>
      <c r="P1705" t="s">
        <v>3439</v>
      </c>
      <c r="Q1705" s="7">
        <f t="shared" si="158"/>
        <v>1.02</v>
      </c>
      <c r="R1705" s="9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3484</v>
      </c>
      <c r="C1706" s="3" t="s">
        <v>3485</v>
      </c>
      <c r="D1706">
        <v>2000</v>
      </c>
      <c r="E1706">
        <v>1302</v>
      </c>
      <c r="F1706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s="15">
        <f t="shared" si="156"/>
        <v>42051.139733796299</v>
      </c>
      <c r="L1706" s="15">
        <f t="shared" si="157"/>
        <v>42021.139733796299</v>
      </c>
      <c r="M1706" t="b">
        <v>0</v>
      </c>
      <c r="N1706">
        <v>11</v>
      </c>
      <c r="O1706" t="b">
        <v>0</v>
      </c>
      <c r="P1706" t="s">
        <v>3439</v>
      </c>
      <c r="Q1706" s="7">
        <f t="shared" si="158"/>
        <v>65.100000000000009</v>
      </c>
      <c r="R1706" s="9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3486</v>
      </c>
      <c r="C1707" s="3" t="s">
        <v>3487</v>
      </c>
      <c r="D1707">
        <v>2000</v>
      </c>
      <c r="E1707">
        <v>0</v>
      </c>
      <c r="F1707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s="15">
        <f t="shared" si="156"/>
        <v>42256.666666666672</v>
      </c>
      <c r="L1707" s="15">
        <f t="shared" si="157"/>
        <v>42245.016736111109</v>
      </c>
      <c r="M1707" t="b">
        <v>0</v>
      </c>
      <c r="N1707">
        <v>0</v>
      </c>
      <c r="O1707" t="b">
        <v>0</v>
      </c>
      <c r="P1707" t="s">
        <v>3439</v>
      </c>
      <c r="Q1707" s="7">
        <f t="shared" si="158"/>
        <v>0</v>
      </c>
      <c r="R1707" s="9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3488</v>
      </c>
      <c r="C1708" s="3" t="s">
        <v>3489</v>
      </c>
      <c r="D1708">
        <v>5500</v>
      </c>
      <c r="E1708">
        <v>0</v>
      </c>
      <c r="F170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s="15">
        <f t="shared" si="156"/>
        <v>42239.306388888886</v>
      </c>
      <c r="L1708" s="15">
        <f t="shared" si="157"/>
        <v>42179.306388888886</v>
      </c>
      <c r="M1708" t="b">
        <v>0</v>
      </c>
      <c r="N1708">
        <v>0</v>
      </c>
      <c r="O1708" t="b">
        <v>0</v>
      </c>
      <c r="P1708" t="s">
        <v>3439</v>
      </c>
      <c r="Q1708" s="7">
        <f t="shared" si="158"/>
        <v>0</v>
      </c>
      <c r="R1708" s="9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3490</v>
      </c>
      <c r="C1709" s="3" t="s">
        <v>3491</v>
      </c>
      <c r="D1709">
        <v>5000</v>
      </c>
      <c r="E1709">
        <v>487</v>
      </c>
      <c r="F1709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s="15">
        <f t="shared" si="156"/>
        <v>42457.679340277777</v>
      </c>
      <c r="L1709" s="15">
        <f t="shared" si="157"/>
        <v>42427.721006944441</v>
      </c>
      <c r="M1709" t="b">
        <v>0</v>
      </c>
      <c r="N1709">
        <v>9</v>
      </c>
      <c r="O1709" t="b">
        <v>0</v>
      </c>
      <c r="P1709" t="s">
        <v>3439</v>
      </c>
      <c r="Q1709" s="7">
        <f t="shared" si="158"/>
        <v>9.74</v>
      </c>
      <c r="R1709" s="9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3492</v>
      </c>
      <c r="C1710" s="3" t="s">
        <v>3493</v>
      </c>
      <c r="D1710">
        <v>7000</v>
      </c>
      <c r="E1710">
        <v>0</v>
      </c>
      <c r="F1710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s="15">
        <f t="shared" si="156"/>
        <v>42491.866967592592</v>
      </c>
      <c r="L1710" s="15">
        <f t="shared" si="157"/>
        <v>42451.866967592592</v>
      </c>
      <c r="M1710" t="b">
        <v>0</v>
      </c>
      <c r="N1710">
        <v>0</v>
      </c>
      <c r="O1710" t="b">
        <v>0</v>
      </c>
      <c r="P1710" t="s">
        <v>3439</v>
      </c>
      <c r="Q1710" s="7">
        <f t="shared" si="158"/>
        <v>0</v>
      </c>
      <c r="R1710" s="9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3494</v>
      </c>
      <c r="C1711" s="3" t="s">
        <v>3495</v>
      </c>
      <c r="D1711">
        <v>1750</v>
      </c>
      <c r="E1711">
        <v>85</v>
      </c>
      <c r="F1711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s="15">
        <f t="shared" si="156"/>
        <v>41882.818749999999</v>
      </c>
      <c r="L1711" s="15">
        <f t="shared" si="157"/>
        <v>41841.563819444447</v>
      </c>
      <c r="M1711" t="b">
        <v>0</v>
      </c>
      <c r="N1711">
        <v>4</v>
      </c>
      <c r="O1711" t="b">
        <v>0</v>
      </c>
      <c r="P1711" t="s">
        <v>3439</v>
      </c>
      <c r="Q1711" s="7">
        <f t="shared" si="158"/>
        <v>4.8571428571428568</v>
      </c>
      <c r="R1711" s="9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3496</v>
      </c>
      <c r="C1712" s="3" t="s">
        <v>3497</v>
      </c>
      <c r="D1712">
        <v>5000</v>
      </c>
      <c r="E1712">
        <v>34</v>
      </c>
      <c r="F1712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s="15">
        <f t="shared" si="156"/>
        <v>42387.541666666672</v>
      </c>
      <c r="L1712" s="15">
        <f t="shared" si="157"/>
        <v>42341.591296296298</v>
      </c>
      <c r="M1712" t="b">
        <v>0</v>
      </c>
      <c r="N1712">
        <v>1</v>
      </c>
      <c r="O1712" t="b">
        <v>0</v>
      </c>
      <c r="P1712" t="s">
        <v>3439</v>
      </c>
      <c r="Q1712" s="7">
        <f t="shared" si="158"/>
        <v>0.67999999999999994</v>
      </c>
      <c r="R1712" s="9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3498</v>
      </c>
      <c r="C1713" s="3" t="s">
        <v>3499</v>
      </c>
      <c r="D1713">
        <v>10000</v>
      </c>
      <c r="E1713">
        <v>1050</v>
      </c>
      <c r="F1713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s="15">
        <f t="shared" si="156"/>
        <v>41883.646226851852</v>
      </c>
      <c r="L1713" s="15">
        <f t="shared" si="157"/>
        <v>41852.646226851852</v>
      </c>
      <c r="M1713" t="b">
        <v>0</v>
      </c>
      <c r="N1713">
        <v>2</v>
      </c>
      <c r="O1713" t="b">
        <v>0</v>
      </c>
      <c r="P1713" t="s">
        <v>3439</v>
      </c>
      <c r="Q1713" s="7">
        <f t="shared" si="158"/>
        <v>10.5</v>
      </c>
      <c r="R1713" s="9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3500</v>
      </c>
      <c r="C1714" s="3" t="s">
        <v>3501</v>
      </c>
      <c r="D1714">
        <v>5000</v>
      </c>
      <c r="E1714">
        <v>0</v>
      </c>
      <c r="F1714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s="15">
        <f t="shared" si="156"/>
        <v>42185.913807870369</v>
      </c>
      <c r="L1714" s="15">
        <f t="shared" si="157"/>
        <v>42125.913807870369</v>
      </c>
      <c r="M1714" t="b">
        <v>0</v>
      </c>
      <c r="N1714">
        <v>0</v>
      </c>
      <c r="O1714" t="b">
        <v>0</v>
      </c>
      <c r="P1714" t="s">
        <v>3439</v>
      </c>
      <c r="Q1714" s="7">
        <f t="shared" si="158"/>
        <v>0</v>
      </c>
      <c r="R1714" s="9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3502</v>
      </c>
      <c r="C1715" s="3" t="s">
        <v>3503</v>
      </c>
      <c r="D1715">
        <v>3000</v>
      </c>
      <c r="E1715">
        <v>50</v>
      </c>
      <c r="F1715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s="15">
        <f t="shared" si="156"/>
        <v>41917.801064814819</v>
      </c>
      <c r="L1715" s="15">
        <f t="shared" si="157"/>
        <v>41887.801064814819</v>
      </c>
      <c r="M1715" t="b">
        <v>0</v>
      </c>
      <c r="N1715">
        <v>1</v>
      </c>
      <c r="O1715" t="b">
        <v>0</v>
      </c>
      <c r="P1715" t="s">
        <v>3439</v>
      </c>
      <c r="Q1715" s="7">
        <f t="shared" si="158"/>
        <v>1.6666666666666667</v>
      </c>
      <c r="R1715" s="9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3504</v>
      </c>
      <c r="C1716" s="3" t="s">
        <v>3505</v>
      </c>
      <c r="D1716">
        <v>25000</v>
      </c>
      <c r="E1716">
        <v>1967</v>
      </c>
      <c r="F1716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s="15">
        <f t="shared" si="156"/>
        <v>42125.918530092589</v>
      </c>
      <c r="L1716" s="15">
        <f t="shared" si="157"/>
        <v>42095.918530092589</v>
      </c>
      <c r="M1716" t="b">
        <v>0</v>
      </c>
      <c r="N1716">
        <v>17</v>
      </c>
      <c r="O1716" t="b">
        <v>0</v>
      </c>
      <c r="P1716" t="s">
        <v>3439</v>
      </c>
      <c r="Q1716" s="7">
        <f t="shared" si="158"/>
        <v>7.8680000000000003</v>
      </c>
      <c r="R1716" s="9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3506</v>
      </c>
      <c r="C1717" s="3" t="s">
        <v>3507</v>
      </c>
      <c r="D1717">
        <v>5000</v>
      </c>
      <c r="E1717">
        <v>11</v>
      </c>
      <c r="F1717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s="15">
        <f t="shared" si="156"/>
        <v>42094.140277777777</v>
      </c>
      <c r="L1717" s="15">
        <f t="shared" si="157"/>
        <v>42064.217418981483</v>
      </c>
      <c r="M1717" t="b">
        <v>0</v>
      </c>
      <c r="N1717">
        <v>2</v>
      </c>
      <c r="O1717" t="b">
        <v>0</v>
      </c>
      <c r="P1717" t="s">
        <v>3439</v>
      </c>
      <c r="Q1717" s="7">
        <f t="shared" si="158"/>
        <v>0.22</v>
      </c>
      <c r="R1717" s="9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3508</v>
      </c>
      <c r="C1718" s="3" t="s">
        <v>3509</v>
      </c>
      <c r="D1718">
        <v>2000</v>
      </c>
      <c r="E1718">
        <v>150</v>
      </c>
      <c r="F171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s="15">
        <f t="shared" si="156"/>
        <v>42713.619201388894</v>
      </c>
      <c r="L1718" s="15">
        <f t="shared" si="157"/>
        <v>42673.577534722222</v>
      </c>
      <c r="M1718" t="b">
        <v>0</v>
      </c>
      <c r="N1718">
        <v>3</v>
      </c>
      <c r="O1718" t="b">
        <v>0</v>
      </c>
      <c r="P1718" t="s">
        <v>3439</v>
      </c>
      <c r="Q1718" s="7">
        <f t="shared" si="158"/>
        <v>7.5</v>
      </c>
      <c r="R1718" s="9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3510</v>
      </c>
      <c r="C1719" s="3" t="s">
        <v>3511</v>
      </c>
      <c r="D1719">
        <v>3265</v>
      </c>
      <c r="E1719">
        <v>1395</v>
      </c>
      <c r="F1719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s="15">
        <f t="shared" si="156"/>
        <v>42481.166666666672</v>
      </c>
      <c r="L1719" s="15">
        <f t="shared" si="157"/>
        <v>42460.981921296298</v>
      </c>
      <c r="M1719" t="b">
        <v>0</v>
      </c>
      <c r="N1719">
        <v>41</v>
      </c>
      <c r="O1719" t="b">
        <v>0</v>
      </c>
      <c r="P1719" t="s">
        <v>3439</v>
      </c>
      <c r="Q1719" s="7">
        <f t="shared" si="158"/>
        <v>42.725880551301685</v>
      </c>
      <c r="R1719" s="9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3512</v>
      </c>
      <c r="C1720" s="3" t="s">
        <v>3513</v>
      </c>
      <c r="D1720">
        <v>35000</v>
      </c>
      <c r="E1720">
        <v>75</v>
      </c>
      <c r="F1720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s="15">
        <f t="shared" si="156"/>
        <v>42504.207638888889</v>
      </c>
      <c r="L1720" s="15">
        <f t="shared" si="157"/>
        <v>42460.610520833332</v>
      </c>
      <c r="M1720" t="b">
        <v>0</v>
      </c>
      <c r="N1720">
        <v>2</v>
      </c>
      <c r="O1720" t="b">
        <v>0</v>
      </c>
      <c r="P1720" t="s">
        <v>3439</v>
      </c>
      <c r="Q1720" s="7">
        <f t="shared" si="158"/>
        <v>0.2142857142857143</v>
      </c>
      <c r="R1720" s="9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3514</v>
      </c>
      <c r="C1721" s="3" t="s">
        <v>3515</v>
      </c>
      <c r="D1721">
        <v>4000</v>
      </c>
      <c r="E1721">
        <v>35</v>
      </c>
      <c r="F1721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s="15">
        <f t="shared" si="156"/>
        <v>41899.534618055557</v>
      </c>
      <c r="L1721" s="15">
        <f t="shared" si="157"/>
        <v>41869.534618055557</v>
      </c>
      <c r="M1721" t="b">
        <v>0</v>
      </c>
      <c r="N1721">
        <v>3</v>
      </c>
      <c r="O1721" t="b">
        <v>0</v>
      </c>
      <c r="P1721" t="s">
        <v>3439</v>
      </c>
      <c r="Q1721" s="7">
        <f t="shared" si="158"/>
        <v>0.87500000000000011</v>
      </c>
      <c r="R1721" s="9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3516</v>
      </c>
      <c r="C1722" s="3" t="s">
        <v>3517</v>
      </c>
      <c r="D1722">
        <v>4000</v>
      </c>
      <c r="E1722">
        <v>225</v>
      </c>
      <c r="F1722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s="15">
        <f t="shared" si="156"/>
        <v>41952.824895833335</v>
      </c>
      <c r="L1722" s="15">
        <f t="shared" si="157"/>
        <v>41922.783229166671</v>
      </c>
      <c r="M1722" t="b">
        <v>0</v>
      </c>
      <c r="N1722">
        <v>8</v>
      </c>
      <c r="O1722" t="b">
        <v>0</v>
      </c>
      <c r="P1722" t="s">
        <v>3439</v>
      </c>
      <c r="Q1722" s="7">
        <f t="shared" si="158"/>
        <v>5.625</v>
      </c>
      <c r="R1722" s="9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3518</v>
      </c>
      <c r="C1723" s="3" t="s">
        <v>3519</v>
      </c>
      <c r="D1723">
        <v>5000</v>
      </c>
      <c r="E1723">
        <v>0</v>
      </c>
      <c r="F1723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s="15">
        <f t="shared" si="156"/>
        <v>42349.461377314816</v>
      </c>
      <c r="L1723" s="15">
        <f t="shared" si="157"/>
        <v>42319.461377314816</v>
      </c>
      <c r="M1723" t="b">
        <v>0</v>
      </c>
      <c r="N1723">
        <v>0</v>
      </c>
      <c r="O1723" t="b">
        <v>0</v>
      </c>
      <c r="P1723" t="s">
        <v>3439</v>
      </c>
      <c r="Q1723" s="7">
        <f t="shared" si="158"/>
        <v>0</v>
      </c>
      <c r="R1723" s="9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3520</v>
      </c>
      <c r="C1724" s="3" t="s">
        <v>3521</v>
      </c>
      <c r="D1724">
        <v>2880</v>
      </c>
      <c r="E1724">
        <v>1</v>
      </c>
      <c r="F1724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s="15">
        <f t="shared" si="156"/>
        <v>42463.006944444445</v>
      </c>
      <c r="L1724" s="15">
        <f t="shared" si="157"/>
        <v>42425.960983796293</v>
      </c>
      <c r="M1724" t="b">
        <v>0</v>
      </c>
      <c r="N1724">
        <v>1</v>
      </c>
      <c r="O1724" t="b">
        <v>0</v>
      </c>
      <c r="P1724" t="s">
        <v>3439</v>
      </c>
      <c r="Q1724" s="7">
        <f t="shared" si="158"/>
        <v>3.4722222222222224E-2</v>
      </c>
      <c r="R1724" s="9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3522</v>
      </c>
      <c r="C1725" s="3" t="s">
        <v>3523</v>
      </c>
      <c r="D1725">
        <v>10000</v>
      </c>
      <c r="E1725">
        <v>650</v>
      </c>
      <c r="F1725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s="15">
        <f t="shared" si="156"/>
        <v>42186.25</v>
      </c>
      <c r="L1725" s="15">
        <f t="shared" si="157"/>
        <v>42129.82540509259</v>
      </c>
      <c r="M1725" t="b">
        <v>0</v>
      </c>
      <c r="N1725">
        <v>3</v>
      </c>
      <c r="O1725" t="b">
        <v>0</v>
      </c>
      <c r="P1725" t="s">
        <v>3439</v>
      </c>
      <c r="Q1725" s="7">
        <f t="shared" si="158"/>
        <v>6.5</v>
      </c>
      <c r="R1725" s="9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3524</v>
      </c>
      <c r="C1726" s="3" t="s">
        <v>3525</v>
      </c>
      <c r="D1726">
        <v>6000</v>
      </c>
      <c r="E1726">
        <v>35</v>
      </c>
      <c r="F1726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s="15">
        <f t="shared" si="156"/>
        <v>41942.932430555556</v>
      </c>
      <c r="L1726" s="15">
        <f t="shared" si="157"/>
        <v>41912.932430555556</v>
      </c>
      <c r="M1726" t="b">
        <v>0</v>
      </c>
      <c r="N1726">
        <v>4</v>
      </c>
      <c r="O1726" t="b">
        <v>0</v>
      </c>
      <c r="P1726" t="s">
        <v>3439</v>
      </c>
      <c r="Q1726" s="7">
        <f t="shared" si="158"/>
        <v>0.58333333333333337</v>
      </c>
      <c r="R1726" s="9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3526</v>
      </c>
      <c r="C1727" s="3" t="s">
        <v>3527</v>
      </c>
      <c r="D1727">
        <v>5500</v>
      </c>
      <c r="E1727">
        <v>560</v>
      </c>
      <c r="F1727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s="15">
        <f t="shared" si="156"/>
        <v>41875.968159722222</v>
      </c>
      <c r="L1727" s="15">
        <f t="shared" si="157"/>
        <v>41845.968159722222</v>
      </c>
      <c r="M1727" t="b">
        <v>0</v>
      </c>
      <c r="N1727">
        <v>9</v>
      </c>
      <c r="O1727" t="b">
        <v>0</v>
      </c>
      <c r="P1727" t="s">
        <v>3439</v>
      </c>
      <c r="Q1727" s="7">
        <f t="shared" si="158"/>
        <v>10.181818181818182</v>
      </c>
      <c r="R1727" s="9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3528</v>
      </c>
      <c r="C1728" s="3" t="s">
        <v>3529</v>
      </c>
      <c r="D1728">
        <v>6500</v>
      </c>
      <c r="E1728">
        <v>2196</v>
      </c>
      <c r="F172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s="15">
        <f t="shared" si="156"/>
        <v>41817.919722222221</v>
      </c>
      <c r="L1728" s="15">
        <f t="shared" si="157"/>
        <v>41788.919722222221</v>
      </c>
      <c r="M1728" t="b">
        <v>0</v>
      </c>
      <c r="N1728">
        <v>16</v>
      </c>
      <c r="O1728" t="b">
        <v>0</v>
      </c>
      <c r="P1728" t="s">
        <v>3439</v>
      </c>
      <c r="Q1728" s="7">
        <f t="shared" si="158"/>
        <v>33.784615384615385</v>
      </c>
      <c r="R1728" s="9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3530</v>
      </c>
      <c r="C1729" s="3" t="s">
        <v>3531</v>
      </c>
      <c r="D1729">
        <v>3000</v>
      </c>
      <c r="E1729">
        <v>1</v>
      </c>
      <c r="F1729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s="15">
        <f t="shared" si="156"/>
        <v>42099.458333333328</v>
      </c>
      <c r="L1729" s="15">
        <f t="shared" si="157"/>
        <v>42044.927974537037</v>
      </c>
      <c r="M1729" t="b">
        <v>0</v>
      </c>
      <c r="N1729">
        <v>1</v>
      </c>
      <c r="O1729" t="b">
        <v>0</v>
      </c>
      <c r="P1729" t="s">
        <v>3439</v>
      </c>
      <c r="Q1729" s="7">
        <f t="shared" si="158"/>
        <v>3.3333333333333333E-2</v>
      </c>
      <c r="R1729" s="9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3532</v>
      </c>
      <c r="C1730" s="3" t="s">
        <v>3533</v>
      </c>
      <c r="D1730">
        <v>1250</v>
      </c>
      <c r="E1730">
        <v>855</v>
      </c>
      <c r="F1730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s="15">
        <f t="shared" si="156"/>
        <v>42298.625856481478</v>
      </c>
      <c r="L1730" s="15">
        <f t="shared" si="157"/>
        <v>42268.625856481478</v>
      </c>
      <c r="M1730" t="b">
        <v>0</v>
      </c>
      <c r="N1730">
        <v>7</v>
      </c>
      <c r="O1730" t="b">
        <v>0</v>
      </c>
      <c r="P1730" t="s">
        <v>3439</v>
      </c>
      <c r="Q1730" s="7">
        <f t="shared" si="158"/>
        <v>68.400000000000006</v>
      </c>
      <c r="R1730" s="9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3534</v>
      </c>
      <c r="C1731" s="3" t="s">
        <v>3535</v>
      </c>
      <c r="D1731">
        <v>10000</v>
      </c>
      <c r="E1731">
        <v>0</v>
      </c>
      <c r="F1731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s="15">
        <f t="shared" ref="K1731:K1794" si="162">(I1731/86400)+DATE(1970,1,1)</f>
        <v>42531.052152777775</v>
      </c>
      <c r="L1731" s="15">
        <f t="shared" ref="L1731:L1794" si="163">(J1731/86400)+DATE(1970,1,1)</f>
        <v>42471.052152777775</v>
      </c>
      <c r="M1731" t="b">
        <v>0</v>
      </c>
      <c r="N1731">
        <v>0</v>
      </c>
      <c r="O1731" t="b">
        <v>0</v>
      </c>
      <c r="P1731" t="s">
        <v>3439</v>
      </c>
      <c r="Q1731" s="7">
        <f t="shared" ref="Q1731:Q1794" si="164">(E1731/D1731)*100</f>
        <v>0</v>
      </c>
      <c r="R1731" s="9" t="e">
        <f t="shared" ref="R1731:R1794" si="165">E1731/N1731</f>
        <v>#DIV/0!</v>
      </c>
      <c r="S1731" t="str">
        <f t="shared" ref="S1731:S1794" si="166">LEFT(P1731,FIND("/",P1731)-1)</f>
        <v>music</v>
      </c>
      <c r="T1731" t="str">
        <f t="shared" ref="T1731:T1794" si="167">REPLACE(P1731,1,FIND("/",P1731),"")</f>
        <v>faith</v>
      </c>
    </row>
    <row r="1732" spans="1:20" ht="48" x14ac:dyDescent="0.2">
      <c r="A1732">
        <v>1730</v>
      </c>
      <c r="B1732" s="3" t="s">
        <v>3536</v>
      </c>
      <c r="C1732" s="3" t="s">
        <v>3537</v>
      </c>
      <c r="D1732">
        <v>3000</v>
      </c>
      <c r="E1732">
        <v>0</v>
      </c>
      <c r="F1732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s="15">
        <f t="shared" si="162"/>
        <v>42302.087766203702</v>
      </c>
      <c r="L1732" s="15">
        <f t="shared" si="163"/>
        <v>42272.087766203702</v>
      </c>
      <c r="M1732" t="b">
        <v>0</v>
      </c>
      <c r="N1732">
        <v>0</v>
      </c>
      <c r="O1732" t="b">
        <v>0</v>
      </c>
      <c r="P1732" t="s">
        <v>3439</v>
      </c>
      <c r="Q1732" s="7">
        <f t="shared" si="164"/>
        <v>0</v>
      </c>
      <c r="R1732" s="9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3538</v>
      </c>
      <c r="C1733" s="3" t="s">
        <v>3539</v>
      </c>
      <c r="D1733">
        <v>1000</v>
      </c>
      <c r="E1733">
        <v>0</v>
      </c>
      <c r="F1733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s="15">
        <f t="shared" si="162"/>
        <v>42166.625</v>
      </c>
      <c r="L1733" s="15">
        <f t="shared" si="163"/>
        <v>42152.906851851847</v>
      </c>
      <c r="M1733" t="b">
        <v>0</v>
      </c>
      <c r="N1733">
        <v>0</v>
      </c>
      <c r="O1733" t="b">
        <v>0</v>
      </c>
      <c r="P1733" t="s">
        <v>3439</v>
      </c>
      <c r="Q1733" s="7">
        <f t="shared" si="164"/>
        <v>0</v>
      </c>
      <c r="R1733" s="9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3540</v>
      </c>
      <c r="C1734" s="3" t="s">
        <v>3541</v>
      </c>
      <c r="D1734">
        <v>4000</v>
      </c>
      <c r="E1734">
        <v>0</v>
      </c>
      <c r="F1734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s="15">
        <f t="shared" si="162"/>
        <v>42385.208333333328</v>
      </c>
      <c r="L1734" s="15">
        <f t="shared" si="163"/>
        <v>42325.683807870373</v>
      </c>
      <c r="M1734" t="b">
        <v>0</v>
      </c>
      <c r="N1734">
        <v>0</v>
      </c>
      <c r="O1734" t="b">
        <v>0</v>
      </c>
      <c r="P1734" t="s">
        <v>3439</v>
      </c>
      <c r="Q1734" s="7">
        <f t="shared" si="164"/>
        <v>0</v>
      </c>
      <c r="R1734" s="9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3542</v>
      </c>
      <c r="C1735" s="3" t="s">
        <v>3543</v>
      </c>
      <c r="D1735">
        <v>10000</v>
      </c>
      <c r="E1735">
        <v>0</v>
      </c>
      <c r="F1735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s="15">
        <f t="shared" si="162"/>
        <v>42626.895833333328</v>
      </c>
      <c r="L1735" s="15">
        <f t="shared" si="163"/>
        <v>42614.675625000003</v>
      </c>
      <c r="M1735" t="b">
        <v>0</v>
      </c>
      <c r="N1735">
        <v>0</v>
      </c>
      <c r="O1735" t="b">
        <v>0</v>
      </c>
      <c r="P1735" t="s">
        <v>3439</v>
      </c>
      <c r="Q1735" s="7">
        <f t="shared" si="164"/>
        <v>0</v>
      </c>
      <c r="R1735" s="9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3544</v>
      </c>
      <c r="C1736" s="3" t="s">
        <v>3545</v>
      </c>
      <c r="D1736">
        <v>4500</v>
      </c>
      <c r="E1736">
        <v>1</v>
      </c>
      <c r="F1736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s="15">
        <f t="shared" si="162"/>
        <v>42132.036527777775</v>
      </c>
      <c r="L1736" s="15">
        <f t="shared" si="163"/>
        <v>42102.036527777775</v>
      </c>
      <c r="M1736" t="b">
        <v>0</v>
      </c>
      <c r="N1736">
        <v>1</v>
      </c>
      <c r="O1736" t="b">
        <v>0</v>
      </c>
      <c r="P1736" t="s">
        <v>3439</v>
      </c>
      <c r="Q1736" s="7">
        <f t="shared" si="164"/>
        <v>2.2222222222222223E-2</v>
      </c>
      <c r="R1736" s="9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3546</v>
      </c>
      <c r="C1737" s="3" t="s">
        <v>3547</v>
      </c>
      <c r="D1737">
        <v>1000</v>
      </c>
      <c r="E1737">
        <v>110</v>
      </c>
      <c r="F1737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s="15">
        <f t="shared" si="162"/>
        <v>42589.81417824074</v>
      </c>
      <c r="L1737" s="15">
        <f t="shared" si="163"/>
        <v>42559.81417824074</v>
      </c>
      <c r="M1737" t="b">
        <v>0</v>
      </c>
      <c r="N1737">
        <v>2</v>
      </c>
      <c r="O1737" t="b">
        <v>0</v>
      </c>
      <c r="P1737" t="s">
        <v>3439</v>
      </c>
      <c r="Q1737" s="7">
        <f t="shared" si="164"/>
        <v>11</v>
      </c>
      <c r="R1737" s="9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3548</v>
      </c>
      <c r="C1738" s="3" t="s">
        <v>3549</v>
      </c>
      <c r="D1738">
        <v>3000</v>
      </c>
      <c r="E1738">
        <v>22</v>
      </c>
      <c r="F173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s="15">
        <f t="shared" si="162"/>
        <v>42316.90315972222</v>
      </c>
      <c r="L1738" s="15">
        <f t="shared" si="163"/>
        <v>42286.861493055556</v>
      </c>
      <c r="M1738" t="b">
        <v>0</v>
      </c>
      <c r="N1738">
        <v>1</v>
      </c>
      <c r="O1738" t="b">
        <v>0</v>
      </c>
      <c r="P1738" t="s">
        <v>3439</v>
      </c>
      <c r="Q1738" s="7">
        <f t="shared" si="164"/>
        <v>0.73333333333333328</v>
      </c>
      <c r="R1738" s="9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3550</v>
      </c>
      <c r="C1739" s="3" t="s">
        <v>3551</v>
      </c>
      <c r="D1739">
        <v>4000</v>
      </c>
      <c r="E1739">
        <v>850</v>
      </c>
      <c r="F1739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s="15">
        <f t="shared" si="162"/>
        <v>42205.948981481481</v>
      </c>
      <c r="L1739" s="15">
        <f t="shared" si="163"/>
        <v>42175.948981481481</v>
      </c>
      <c r="M1739" t="b">
        <v>0</v>
      </c>
      <c r="N1739">
        <v>15</v>
      </c>
      <c r="O1739" t="b">
        <v>0</v>
      </c>
      <c r="P1739" t="s">
        <v>3439</v>
      </c>
      <c r="Q1739" s="7">
        <f t="shared" si="164"/>
        <v>21.25</v>
      </c>
      <c r="R1739" s="9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3552</v>
      </c>
      <c r="C1740" s="3" t="s">
        <v>3553</v>
      </c>
      <c r="D1740">
        <v>5000</v>
      </c>
      <c r="E1740">
        <v>20</v>
      </c>
      <c r="F1740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s="15">
        <f t="shared" si="162"/>
        <v>41914.874328703707</v>
      </c>
      <c r="L1740" s="15">
        <f t="shared" si="163"/>
        <v>41884.874328703707</v>
      </c>
      <c r="M1740" t="b">
        <v>0</v>
      </c>
      <c r="N1740">
        <v>1</v>
      </c>
      <c r="O1740" t="b">
        <v>0</v>
      </c>
      <c r="P1740" t="s">
        <v>3439</v>
      </c>
      <c r="Q1740" s="7">
        <f t="shared" si="164"/>
        <v>0.4</v>
      </c>
      <c r="R1740" s="9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3554</v>
      </c>
      <c r="C1741" s="3" t="s">
        <v>3555</v>
      </c>
      <c r="D1741">
        <v>1000</v>
      </c>
      <c r="E1741">
        <v>1</v>
      </c>
      <c r="F1741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s="15">
        <f t="shared" si="162"/>
        <v>42494.832546296297</v>
      </c>
      <c r="L1741" s="15">
        <f t="shared" si="163"/>
        <v>42435.874212962968</v>
      </c>
      <c r="M1741" t="b">
        <v>0</v>
      </c>
      <c r="N1741">
        <v>1</v>
      </c>
      <c r="O1741" t="b">
        <v>0</v>
      </c>
      <c r="P1741" t="s">
        <v>3439</v>
      </c>
      <c r="Q1741" s="7">
        <f t="shared" si="164"/>
        <v>0.1</v>
      </c>
      <c r="R1741" s="9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3556</v>
      </c>
      <c r="C1742" s="3" t="s">
        <v>3557</v>
      </c>
      <c r="D1742">
        <v>3000</v>
      </c>
      <c r="E1742">
        <v>0</v>
      </c>
      <c r="F1742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s="15">
        <f t="shared" si="162"/>
        <v>42201.817384259259</v>
      </c>
      <c r="L1742" s="15">
        <f t="shared" si="163"/>
        <v>42171.817384259259</v>
      </c>
      <c r="M1742" t="b">
        <v>0</v>
      </c>
      <c r="N1742">
        <v>0</v>
      </c>
      <c r="O1742" t="b">
        <v>0</v>
      </c>
      <c r="P1742" t="s">
        <v>3439</v>
      </c>
      <c r="Q1742" s="7">
        <f t="shared" si="164"/>
        <v>0</v>
      </c>
      <c r="R1742" s="9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3558</v>
      </c>
      <c r="C1743" s="3" t="s">
        <v>3559</v>
      </c>
      <c r="D1743">
        <v>1200</v>
      </c>
      <c r="E1743">
        <v>1330</v>
      </c>
      <c r="F1743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s="15">
        <f t="shared" si="162"/>
        <v>42165.628136574072</v>
      </c>
      <c r="L1743" s="15">
        <f t="shared" si="163"/>
        <v>42120.628136574072</v>
      </c>
      <c r="M1743" t="b">
        <v>0</v>
      </c>
      <c r="N1743">
        <v>52</v>
      </c>
      <c r="O1743" t="b">
        <v>1</v>
      </c>
      <c r="P1743" t="s">
        <v>2434</v>
      </c>
      <c r="Q1743" s="7">
        <f t="shared" si="164"/>
        <v>110.83333333333334</v>
      </c>
      <c r="R1743" s="9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3560</v>
      </c>
      <c r="C1744" s="3" t="s">
        <v>3561</v>
      </c>
      <c r="D1744">
        <v>2000</v>
      </c>
      <c r="E1744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s="15">
        <f t="shared" si="162"/>
        <v>42742.875</v>
      </c>
      <c r="L1744" s="15">
        <f t="shared" si="163"/>
        <v>42710.876967592594</v>
      </c>
      <c r="M1744" t="b">
        <v>0</v>
      </c>
      <c r="N1744">
        <v>34</v>
      </c>
      <c r="O1744" t="b">
        <v>1</v>
      </c>
      <c r="P1744" t="s">
        <v>2434</v>
      </c>
      <c r="Q1744" s="7">
        <f t="shared" si="164"/>
        <v>108.74999999999999</v>
      </c>
      <c r="R1744" s="9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3562</v>
      </c>
      <c r="C1745" s="3" t="s">
        <v>3563</v>
      </c>
      <c r="D1745">
        <v>6000</v>
      </c>
      <c r="E1745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s="15">
        <f t="shared" si="162"/>
        <v>42609.165972222225</v>
      </c>
      <c r="L1745" s="15">
        <f t="shared" si="163"/>
        <v>42586.925636574073</v>
      </c>
      <c r="M1745" t="b">
        <v>0</v>
      </c>
      <c r="N1745">
        <v>67</v>
      </c>
      <c r="O1745" t="b">
        <v>1</v>
      </c>
      <c r="P1745" t="s">
        <v>2434</v>
      </c>
      <c r="Q1745" s="7">
        <f t="shared" si="164"/>
        <v>100.41666666666667</v>
      </c>
      <c r="R1745" s="9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3564</v>
      </c>
      <c r="C1746" s="3" t="s">
        <v>3565</v>
      </c>
      <c r="D1746">
        <v>5500</v>
      </c>
      <c r="E1746">
        <v>6515</v>
      </c>
      <c r="F1746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s="15">
        <f t="shared" si="162"/>
        <v>42071.563391203701</v>
      </c>
      <c r="L1746" s="15">
        <f t="shared" si="163"/>
        <v>42026.605057870373</v>
      </c>
      <c r="M1746" t="b">
        <v>0</v>
      </c>
      <c r="N1746">
        <v>70</v>
      </c>
      <c r="O1746" t="b">
        <v>1</v>
      </c>
      <c r="P1746" t="s">
        <v>2434</v>
      </c>
      <c r="Q1746" s="7">
        <f t="shared" si="164"/>
        <v>118.45454545454545</v>
      </c>
      <c r="R1746" s="9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3566</v>
      </c>
      <c r="C1747" s="3" t="s">
        <v>3567</v>
      </c>
      <c r="D1747">
        <v>7000</v>
      </c>
      <c r="E1747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s="15">
        <f t="shared" si="162"/>
        <v>42726.083333333328</v>
      </c>
      <c r="L1747" s="15">
        <f t="shared" si="163"/>
        <v>42690.259699074071</v>
      </c>
      <c r="M1747" t="b">
        <v>0</v>
      </c>
      <c r="N1747">
        <v>89</v>
      </c>
      <c r="O1747" t="b">
        <v>1</v>
      </c>
      <c r="P1747" t="s">
        <v>2434</v>
      </c>
      <c r="Q1747" s="7">
        <f t="shared" si="164"/>
        <v>114.01428571428571</v>
      </c>
      <c r="R1747" s="9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3568</v>
      </c>
      <c r="C1748" s="3" t="s">
        <v>3569</v>
      </c>
      <c r="D1748">
        <v>15000</v>
      </c>
      <c r="E1748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s="15">
        <f t="shared" si="162"/>
        <v>42698.083333333328</v>
      </c>
      <c r="L1748" s="15">
        <f t="shared" si="163"/>
        <v>42668.176701388889</v>
      </c>
      <c r="M1748" t="b">
        <v>0</v>
      </c>
      <c r="N1748">
        <v>107</v>
      </c>
      <c r="O1748" t="b">
        <v>1</v>
      </c>
      <c r="P1748" t="s">
        <v>2434</v>
      </c>
      <c r="Q1748" s="7">
        <f t="shared" si="164"/>
        <v>148.10000000000002</v>
      </c>
      <c r="R1748" s="9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3570</v>
      </c>
      <c r="C1749" s="3" t="s">
        <v>3571</v>
      </c>
      <c r="D1749">
        <v>9000</v>
      </c>
      <c r="E1749">
        <v>9446</v>
      </c>
      <c r="F1749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s="15">
        <f t="shared" si="162"/>
        <v>42321.625</v>
      </c>
      <c r="L1749" s="15">
        <f t="shared" si="163"/>
        <v>42292.435532407406</v>
      </c>
      <c r="M1749" t="b">
        <v>0</v>
      </c>
      <c r="N1749">
        <v>159</v>
      </c>
      <c r="O1749" t="b">
        <v>1</v>
      </c>
      <c r="P1749" t="s">
        <v>2434</v>
      </c>
      <c r="Q1749" s="7">
        <f t="shared" si="164"/>
        <v>104.95555555555556</v>
      </c>
      <c r="R1749" s="9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3572</v>
      </c>
      <c r="C1750" s="3" t="s">
        <v>3573</v>
      </c>
      <c r="D1750">
        <v>50000</v>
      </c>
      <c r="E1750">
        <v>64974</v>
      </c>
      <c r="F1750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s="15">
        <f t="shared" si="162"/>
        <v>42249.950729166667</v>
      </c>
      <c r="L1750" s="15">
        <f t="shared" si="163"/>
        <v>42219.950729166667</v>
      </c>
      <c r="M1750" t="b">
        <v>0</v>
      </c>
      <c r="N1750">
        <v>181</v>
      </c>
      <c r="O1750" t="b">
        <v>1</v>
      </c>
      <c r="P1750" t="s">
        <v>2434</v>
      </c>
      <c r="Q1750" s="7">
        <f t="shared" si="164"/>
        <v>129.94800000000001</v>
      </c>
      <c r="R1750" s="9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3574</v>
      </c>
      <c r="C1751" s="3" t="s">
        <v>3575</v>
      </c>
      <c r="D1751">
        <v>10050</v>
      </c>
      <c r="E1751">
        <v>12410.5</v>
      </c>
      <c r="F1751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s="15">
        <f t="shared" si="162"/>
        <v>42795.791666666672</v>
      </c>
      <c r="L1751" s="15">
        <f t="shared" si="163"/>
        <v>42758.975937499999</v>
      </c>
      <c r="M1751" t="b">
        <v>0</v>
      </c>
      <c r="N1751">
        <v>131</v>
      </c>
      <c r="O1751" t="b">
        <v>1</v>
      </c>
      <c r="P1751" t="s">
        <v>2434</v>
      </c>
      <c r="Q1751" s="7">
        <f t="shared" si="164"/>
        <v>123.48756218905473</v>
      </c>
      <c r="R1751" s="9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3577</v>
      </c>
      <c r="C1752" s="3" t="s">
        <v>3578</v>
      </c>
      <c r="D1752">
        <v>5000</v>
      </c>
      <c r="E1752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s="15">
        <f t="shared" si="162"/>
        <v>42479.836851851855</v>
      </c>
      <c r="L1752" s="15">
        <f t="shared" si="163"/>
        <v>42454.836851851855</v>
      </c>
      <c r="M1752" t="b">
        <v>0</v>
      </c>
      <c r="N1752">
        <v>125</v>
      </c>
      <c r="O1752" t="b">
        <v>1</v>
      </c>
      <c r="P1752" t="s">
        <v>2434</v>
      </c>
      <c r="Q1752" s="7">
        <f t="shared" si="164"/>
        <v>201.62</v>
      </c>
      <c r="R1752" s="9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3579</v>
      </c>
      <c r="C1753" s="3" t="s">
        <v>3580</v>
      </c>
      <c r="D1753">
        <v>10000</v>
      </c>
      <c r="E1753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s="15">
        <f t="shared" si="162"/>
        <v>42082.739849537036</v>
      </c>
      <c r="L1753" s="15">
        <f t="shared" si="163"/>
        <v>42052.7815162037</v>
      </c>
      <c r="M1753" t="b">
        <v>0</v>
      </c>
      <c r="N1753">
        <v>61</v>
      </c>
      <c r="O1753" t="b">
        <v>1</v>
      </c>
      <c r="P1753" t="s">
        <v>2434</v>
      </c>
      <c r="Q1753" s="7">
        <f t="shared" si="164"/>
        <v>102.89999999999999</v>
      </c>
      <c r="R1753" s="9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3581</v>
      </c>
      <c r="C1754" s="3" t="s">
        <v>3582</v>
      </c>
      <c r="D1754">
        <v>1200</v>
      </c>
      <c r="E1754">
        <v>3122</v>
      </c>
      <c r="F1754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s="15">
        <f t="shared" si="162"/>
        <v>42657.253263888888</v>
      </c>
      <c r="L1754" s="15">
        <f t="shared" si="163"/>
        <v>42627.253263888888</v>
      </c>
      <c r="M1754" t="b">
        <v>0</v>
      </c>
      <c r="N1754">
        <v>90</v>
      </c>
      <c r="O1754" t="b">
        <v>1</v>
      </c>
      <c r="P1754" t="s">
        <v>2434</v>
      </c>
      <c r="Q1754" s="7">
        <f t="shared" si="164"/>
        <v>260.16666666666663</v>
      </c>
      <c r="R1754" s="9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3583</v>
      </c>
      <c r="C1755" s="3" t="s">
        <v>3584</v>
      </c>
      <c r="D1755">
        <v>15000</v>
      </c>
      <c r="E1755">
        <v>16200</v>
      </c>
      <c r="F1755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s="15">
        <f t="shared" si="162"/>
        <v>42450.707962962959</v>
      </c>
      <c r="L1755" s="15">
        <f t="shared" si="163"/>
        <v>42420.74962962963</v>
      </c>
      <c r="M1755" t="b">
        <v>0</v>
      </c>
      <c r="N1755">
        <v>35</v>
      </c>
      <c r="O1755" t="b">
        <v>1</v>
      </c>
      <c r="P1755" t="s">
        <v>2434</v>
      </c>
      <c r="Q1755" s="7">
        <f t="shared" si="164"/>
        <v>108</v>
      </c>
      <c r="R1755" s="9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3585</v>
      </c>
      <c r="C1756" s="3" t="s">
        <v>3586</v>
      </c>
      <c r="D1756">
        <v>8500</v>
      </c>
      <c r="E1756">
        <v>9395</v>
      </c>
      <c r="F1756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s="15">
        <f t="shared" si="162"/>
        <v>42097.835104166668</v>
      </c>
      <c r="L1756" s="15">
        <f t="shared" si="163"/>
        <v>42067.876770833333</v>
      </c>
      <c r="M1756" t="b">
        <v>0</v>
      </c>
      <c r="N1756">
        <v>90</v>
      </c>
      <c r="O1756" t="b">
        <v>1</v>
      </c>
      <c r="P1756" t="s">
        <v>2434</v>
      </c>
      <c r="Q1756" s="7">
        <f t="shared" si="164"/>
        <v>110.52941176470587</v>
      </c>
      <c r="R1756" s="9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3587</v>
      </c>
      <c r="C1757" s="3" t="s">
        <v>3588</v>
      </c>
      <c r="D1757">
        <v>25</v>
      </c>
      <c r="E1757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s="15">
        <f t="shared" si="162"/>
        <v>42282.788900462961</v>
      </c>
      <c r="L1757" s="15">
        <f t="shared" si="163"/>
        <v>42252.788900462961</v>
      </c>
      <c r="M1757" t="b">
        <v>0</v>
      </c>
      <c r="N1757">
        <v>4</v>
      </c>
      <c r="O1757" t="b">
        <v>1</v>
      </c>
      <c r="P1757" t="s">
        <v>2434</v>
      </c>
      <c r="Q1757" s="7">
        <f t="shared" si="164"/>
        <v>120</v>
      </c>
      <c r="R1757" s="9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3589</v>
      </c>
      <c r="C1758" s="3" t="s">
        <v>3590</v>
      </c>
      <c r="D1758">
        <v>5500</v>
      </c>
      <c r="E1758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s="15">
        <f t="shared" si="162"/>
        <v>42611.167465277773</v>
      </c>
      <c r="L1758" s="15">
        <f t="shared" si="163"/>
        <v>42571.167465277773</v>
      </c>
      <c r="M1758" t="b">
        <v>0</v>
      </c>
      <c r="N1758">
        <v>120</v>
      </c>
      <c r="O1758" t="b">
        <v>1</v>
      </c>
      <c r="P1758" t="s">
        <v>2434</v>
      </c>
      <c r="Q1758" s="7">
        <f t="shared" si="164"/>
        <v>102.82909090909091</v>
      </c>
      <c r="R1758" s="9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3591</v>
      </c>
      <c r="C1759" s="3" t="s">
        <v>3592</v>
      </c>
      <c r="D1759">
        <v>5000</v>
      </c>
      <c r="E1759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s="15">
        <f t="shared" si="162"/>
        <v>42763.811805555553</v>
      </c>
      <c r="L1759" s="15">
        <f t="shared" si="163"/>
        <v>42733.827349537038</v>
      </c>
      <c r="M1759" t="b">
        <v>0</v>
      </c>
      <c r="N1759">
        <v>14</v>
      </c>
      <c r="O1759" t="b">
        <v>1</v>
      </c>
      <c r="P1759" t="s">
        <v>2434</v>
      </c>
      <c r="Q1759" s="7">
        <f t="shared" si="164"/>
        <v>115.99999999999999</v>
      </c>
      <c r="R1759" s="9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3593</v>
      </c>
      <c r="C1760" s="3" t="s">
        <v>3594</v>
      </c>
      <c r="D1760">
        <v>1000</v>
      </c>
      <c r="E1760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s="15">
        <f t="shared" si="162"/>
        <v>42565.955925925926</v>
      </c>
      <c r="L1760" s="15">
        <f t="shared" si="163"/>
        <v>42505.955925925926</v>
      </c>
      <c r="M1760" t="b">
        <v>0</v>
      </c>
      <c r="N1760">
        <v>27</v>
      </c>
      <c r="O1760" t="b">
        <v>1</v>
      </c>
      <c r="P1760" t="s">
        <v>2434</v>
      </c>
      <c r="Q1760" s="7">
        <f t="shared" si="164"/>
        <v>114.7</v>
      </c>
      <c r="R1760" s="9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3595</v>
      </c>
      <c r="C1761" s="3" t="s">
        <v>3596</v>
      </c>
      <c r="D1761">
        <v>5000</v>
      </c>
      <c r="E1761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s="15">
        <f t="shared" si="162"/>
        <v>42088.787372685183</v>
      </c>
      <c r="L1761" s="15">
        <f t="shared" si="163"/>
        <v>42068.829039351855</v>
      </c>
      <c r="M1761" t="b">
        <v>0</v>
      </c>
      <c r="N1761">
        <v>49</v>
      </c>
      <c r="O1761" t="b">
        <v>1</v>
      </c>
      <c r="P1761" t="s">
        <v>2434</v>
      </c>
      <c r="Q1761" s="7">
        <f t="shared" si="164"/>
        <v>106.60000000000001</v>
      </c>
      <c r="R1761" s="9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3597</v>
      </c>
      <c r="C1762" s="3" t="s">
        <v>3598</v>
      </c>
      <c r="D1762">
        <v>5000</v>
      </c>
      <c r="E1762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s="15">
        <f t="shared" si="162"/>
        <v>42425.67260416667</v>
      </c>
      <c r="L1762" s="15">
        <f t="shared" si="163"/>
        <v>42405.67260416667</v>
      </c>
      <c r="M1762" t="b">
        <v>0</v>
      </c>
      <c r="N1762">
        <v>102</v>
      </c>
      <c r="O1762" t="b">
        <v>1</v>
      </c>
      <c r="P1762" t="s">
        <v>2434</v>
      </c>
      <c r="Q1762" s="7">
        <f t="shared" si="164"/>
        <v>165.44</v>
      </c>
      <c r="R1762" s="9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3599</v>
      </c>
      <c r="C1763" s="3" t="s">
        <v>3600</v>
      </c>
      <c r="D1763">
        <v>100</v>
      </c>
      <c r="E1763">
        <v>155</v>
      </c>
      <c r="F1763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s="15">
        <f t="shared" si="162"/>
        <v>42259.567824074074</v>
      </c>
      <c r="L1763" s="15">
        <f t="shared" si="163"/>
        <v>42209.567824074074</v>
      </c>
      <c r="M1763" t="b">
        <v>0</v>
      </c>
      <c r="N1763">
        <v>3</v>
      </c>
      <c r="O1763" t="b">
        <v>1</v>
      </c>
      <c r="P1763" t="s">
        <v>2434</v>
      </c>
      <c r="Q1763" s="7">
        <f t="shared" si="164"/>
        <v>155</v>
      </c>
      <c r="R1763" s="9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3601</v>
      </c>
      <c r="C1764" s="3" t="s">
        <v>3602</v>
      </c>
      <c r="D1764">
        <v>100</v>
      </c>
      <c r="E1764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s="15">
        <f t="shared" si="162"/>
        <v>42440.982002314813</v>
      </c>
      <c r="L1764" s="15">
        <f t="shared" si="163"/>
        <v>42410.982002314813</v>
      </c>
      <c r="M1764" t="b">
        <v>0</v>
      </c>
      <c r="N1764">
        <v>25</v>
      </c>
      <c r="O1764" t="b">
        <v>1</v>
      </c>
      <c r="P1764" t="s">
        <v>2434</v>
      </c>
      <c r="Q1764" s="7">
        <f t="shared" si="164"/>
        <v>885</v>
      </c>
      <c r="R1764" s="9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3603</v>
      </c>
      <c r="C1765" s="3" t="s">
        <v>3604</v>
      </c>
      <c r="D1765">
        <v>12000</v>
      </c>
      <c r="E1765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s="15">
        <f t="shared" si="162"/>
        <v>42666.868518518517</v>
      </c>
      <c r="L1765" s="15">
        <f t="shared" si="163"/>
        <v>42636.868518518517</v>
      </c>
      <c r="M1765" t="b">
        <v>0</v>
      </c>
      <c r="N1765">
        <v>118</v>
      </c>
      <c r="O1765" t="b">
        <v>1</v>
      </c>
      <c r="P1765" t="s">
        <v>2434</v>
      </c>
      <c r="Q1765" s="7">
        <f t="shared" si="164"/>
        <v>101.90833333333333</v>
      </c>
      <c r="R1765" s="9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3605</v>
      </c>
      <c r="C1766" s="3" t="s">
        <v>3606</v>
      </c>
      <c r="D1766">
        <v>11000</v>
      </c>
      <c r="E1766">
        <v>2156</v>
      </c>
      <c r="F1766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s="15">
        <f t="shared" si="162"/>
        <v>41854.485868055555</v>
      </c>
      <c r="L1766" s="15">
        <f t="shared" si="163"/>
        <v>41825.485868055555</v>
      </c>
      <c r="M1766" t="b">
        <v>1</v>
      </c>
      <c r="N1766">
        <v>39</v>
      </c>
      <c r="O1766" t="b">
        <v>0</v>
      </c>
      <c r="P1766" t="s">
        <v>2434</v>
      </c>
      <c r="Q1766" s="7">
        <f t="shared" si="164"/>
        <v>19.600000000000001</v>
      </c>
      <c r="R1766" s="9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3607</v>
      </c>
      <c r="C1767" s="3" t="s">
        <v>3608</v>
      </c>
      <c r="D1767">
        <v>12500</v>
      </c>
      <c r="E1767">
        <v>7433.48</v>
      </c>
      <c r="F1767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s="15">
        <f t="shared" si="162"/>
        <v>41864.980462962965</v>
      </c>
      <c r="L1767" s="15">
        <f t="shared" si="163"/>
        <v>41834.980462962965</v>
      </c>
      <c r="M1767" t="b">
        <v>1</v>
      </c>
      <c r="N1767">
        <v>103</v>
      </c>
      <c r="O1767" t="b">
        <v>0</v>
      </c>
      <c r="P1767" t="s">
        <v>2434</v>
      </c>
      <c r="Q1767" s="7">
        <f t="shared" si="164"/>
        <v>59.467839999999995</v>
      </c>
      <c r="R1767" s="9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3609</v>
      </c>
      <c r="C1768" s="3" t="s">
        <v>3610</v>
      </c>
      <c r="D1768">
        <v>1500</v>
      </c>
      <c r="E1768">
        <v>0</v>
      </c>
      <c r="F176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s="15">
        <f t="shared" si="162"/>
        <v>41876.859814814816</v>
      </c>
      <c r="L1768" s="15">
        <f t="shared" si="163"/>
        <v>41855.859814814816</v>
      </c>
      <c r="M1768" t="b">
        <v>1</v>
      </c>
      <c r="N1768">
        <v>0</v>
      </c>
      <c r="O1768" t="b">
        <v>0</v>
      </c>
      <c r="P1768" t="s">
        <v>2434</v>
      </c>
      <c r="Q1768" s="7">
        <f t="shared" si="164"/>
        <v>0</v>
      </c>
      <c r="R1768" s="9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3611</v>
      </c>
      <c r="C1769" s="3" t="s">
        <v>3612</v>
      </c>
      <c r="D1769">
        <v>5000</v>
      </c>
      <c r="E1769">
        <v>2286</v>
      </c>
      <c r="F1769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s="15">
        <f t="shared" si="162"/>
        <v>41854.658379629633</v>
      </c>
      <c r="L1769" s="15">
        <f t="shared" si="163"/>
        <v>41824.658379629633</v>
      </c>
      <c r="M1769" t="b">
        <v>1</v>
      </c>
      <c r="N1769">
        <v>39</v>
      </c>
      <c r="O1769" t="b">
        <v>0</v>
      </c>
      <c r="P1769" t="s">
        <v>2434</v>
      </c>
      <c r="Q1769" s="7">
        <f t="shared" si="164"/>
        <v>45.72</v>
      </c>
      <c r="R1769" s="9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3613</v>
      </c>
      <c r="C1770" s="3" t="s">
        <v>3614</v>
      </c>
      <c r="D1770">
        <v>5000</v>
      </c>
      <c r="E1770">
        <v>187</v>
      </c>
      <c r="F1770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s="15">
        <f t="shared" si="162"/>
        <v>41909.560694444444</v>
      </c>
      <c r="L1770" s="15">
        <f t="shared" si="163"/>
        <v>41849.560694444444</v>
      </c>
      <c r="M1770" t="b">
        <v>1</v>
      </c>
      <c r="N1770">
        <v>15</v>
      </c>
      <c r="O1770" t="b">
        <v>0</v>
      </c>
      <c r="P1770" t="s">
        <v>2434</v>
      </c>
      <c r="Q1770" s="7">
        <f t="shared" si="164"/>
        <v>3.74</v>
      </c>
      <c r="R1770" s="9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3615</v>
      </c>
      <c r="C1771" s="3" t="s">
        <v>3616</v>
      </c>
      <c r="D1771">
        <v>40000</v>
      </c>
      <c r="E1771">
        <v>1081</v>
      </c>
      <c r="F1771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s="15">
        <f t="shared" si="162"/>
        <v>42017.818969907406</v>
      </c>
      <c r="L1771" s="15">
        <f t="shared" si="163"/>
        <v>41987.818969907406</v>
      </c>
      <c r="M1771" t="b">
        <v>1</v>
      </c>
      <c r="N1771">
        <v>22</v>
      </c>
      <c r="O1771" t="b">
        <v>0</v>
      </c>
      <c r="P1771" t="s">
        <v>2434</v>
      </c>
      <c r="Q1771" s="7">
        <f t="shared" si="164"/>
        <v>2.7025000000000001</v>
      </c>
      <c r="R1771" s="9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3617</v>
      </c>
      <c r="C1772" s="3" t="s">
        <v>3618</v>
      </c>
      <c r="D1772">
        <v>24500</v>
      </c>
      <c r="E1772">
        <v>13846</v>
      </c>
      <c r="F1772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s="15">
        <f t="shared" si="162"/>
        <v>41926.780023148152</v>
      </c>
      <c r="L1772" s="15">
        <f t="shared" si="163"/>
        <v>41891.780023148152</v>
      </c>
      <c r="M1772" t="b">
        <v>1</v>
      </c>
      <c r="N1772">
        <v>92</v>
      </c>
      <c r="O1772" t="b">
        <v>0</v>
      </c>
      <c r="P1772" t="s">
        <v>2434</v>
      </c>
      <c r="Q1772" s="7">
        <f t="shared" si="164"/>
        <v>56.51428571428572</v>
      </c>
      <c r="R1772" s="9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3619</v>
      </c>
      <c r="C1773" s="3" t="s">
        <v>3620</v>
      </c>
      <c r="D1773">
        <v>4200</v>
      </c>
      <c r="E1773">
        <v>895</v>
      </c>
      <c r="F1773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s="15">
        <f t="shared" si="162"/>
        <v>41935.979629629626</v>
      </c>
      <c r="L1773" s="15">
        <f t="shared" si="163"/>
        <v>41905.979629629626</v>
      </c>
      <c r="M1773" t="b">
        <v>1</v>
      </c>
      <c r="N1773">
        <v>25</v>
      </c>
      <c r="O1773" t="b">
        <v>0</v>
      </c>
      <c r="P1773" t="s">
        <v>2434</v>
      </c>
      <c r="Q1773" s="7">
        <f t="shared" si="164"/>
        <v>21.30952380952381</v>
      </c>
      <c r="R1773" s="9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3621</v>
      </c>
      <c r="C1774" s="3" t="s">
        <v>3622</v>
      </c>
      <c r="D1774">
        <v>5500</v>
      </c>
      <c r="E1774">
        <v>858</v>
      </c>
      <c r="F1774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s="15">
        <f t="shared" si="162"/>
        <v>41826.718009259261</v>
      </c>
      <c r="L1774" s="15">
        <f t="shared" si="163"/>
        <v>41766.718009259261</v>
      </c>
      <c r="M1774" t="b">
        <v>1</v>
      </c>
      <c r="N1774">
        <v>19</v>
      </c>
      <c r="O1774" t="b">
        <v>0</v>
      </c>
      <c r="P1774" t="s">
        <v>2434</v>
      </c>
      <c r="Q1774" s="7">
        <f t="shared" si="164"/>
        <v>15.6</v>
      </c>
      <c r="R1774" s="9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3623</v>
      </c>
      <c r="C1775" s="3" t="s">
        <v>3624</v>
      </c>
      <c r="D1775">
        <v>30000</v>
      </c>
      <c r="E1775">
        <v>1877</v>
      </c>
      <c r="F1775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s="15">
        <f t="shared" si="162"/>
        <v>42023.760393518518</v>
      </c>
      <c r="L1775" s="15">
        <f t="shared" si="163"/>
        <v>41978.760393518518</v>
      </c>
      <c r="M1775" t="b">
        <v>1</v>
      </c>
      <c r="N1775">
        <v>19</v>
      </c>
      <c r="O1775" t="b">
        <v>0</v>
      </c>
      <c r="P1775" t="s">
        <v>2434</v>
      </c>
      <c r="Q1775" s="7">
        <f t="shared" si="164"/>
        <v>6.2566666666666677</v>
      </c>
      <c r="R1775" s="9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3625</v>
      </c>
      <c r="C1776" s="3" t="s">
        <v>3626</v>
      </c>
      <c r="D1776">
        <v>2500</v>
      </c>
      <c r="E1776">
        <v>1148</v>
      </c>
      <c r="F1776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s="15">
        <f t="shared" si="162"/>
        <v>41972.624305555553</v>
      </c>
      <c r="L1776" s="15">
        <f t="shared" si="163"/>
        <v>41930.218657407408</v>
      </c>
      <c r="M1776" t="b">
        <v>1</v>
      </c>
      <c r="N1776">
        <v>13</v>
      </c>
      <c r="O1776" t="b">
        <v>0</v>
      </c>
      <c r="P1776" t="s">
        <v>2434</v>
      </c>
      <c r="Q1776" s="7">
        <f t="shared" si="164"/>
        <v>45.92</v>
      </c>
      <c r="R1776" s="9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3627</v>
      </c>
      <c r="C1777" s="3" t="s">
        <v>3628</v>
      </c>
      <c r="D1777">
        <v>32500</v>
      </c>
      <c r="E1777">
        <v>21158</v>
      </c>
      <c r="F1777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s="15">
        <f t="shared" si="162"/>
        <v>41936.976388888885</v>
      </c>
      <c r="L1777" s="15">
        <f t="shared" si="163"/>
        <v>41891.976388888885</v>
      </c>
      <c r="M1777" t="b">
        <v>1</v>
      </c>
      <c r="N1777">
        <v>124</v>
      </c>
      <c r="O1777" t="b">
        <v>0</v>
      </c>
      <c r="P1777" t="s">
        <v>2434</v>
      </c>
      <c r="Q1777" s="7">
        <f t="shared" si="164"/>
        <v>65.101538461538468</v>
      </c>
      <c r="R1777" s="9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3629</v>
      </c>
      <c r="C1778" s="3" t="s">
        <v>3630</v>
      </c>
      <c r="D1778">
        <v>5000</v>
      </c>
      <c r="E1778">
        <v>335</v>
      </c>
      <c r="F177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s="15">
        <f t="shared" si="162"/>
        <v>41941.95684027778</v>
      </c>
      <c r="L1778" s="15">
        <f t="shared" si="163"/>
        <v>41905.95684027778</v>
      </c>
      <c r="M1778" t="b">
        <v>1</v>
      </c>
      <c r="N1778">
        <v>4</v>
      </c>
      <c r="O1778" t="b">
        <v>0</v>
      </c>
      <c r="P1778" t="s">
        <v>2434</v>
      </c>
      <c r="Q1778" s="7">
        <f t="shared" si="164"/>
        <v>6.7</v>
      </c>
      <c r="R1778" s="9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3631</v>
      </c>
      <c r="C1779" s="3" t="s">
        <v>3632</v>
      </c>
      <c r="D1779">
        <v>4800</v>
      </c>
      <c r="E1779">
        <v>651</v>
      </c>
      <c r="F1779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s="15">
        <f t="shared" si="162"/>
        <v>42055.357094907406</v>
      </c>
      <c r="L1779" s="15">
        <f t="shared" si="163"/>
        <v>42025.357094907406</v>
      </c>
      <c r="M1779" t="b">
        <v>1</v>
      </c>
      <c r="N1779">
        <v>10</v>
      </c>
      <c r="O1779" t="b">
        <v>0</v>
      </c>
      <c r="P1779" t="s">
        <v>2434</v>
      </c>
      <c r="Q1779" s="7">
        <f t="shared" si="164"/>
        <v>13.5625</v>
      </c>
      <c r="R1779" s="9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3633</v>
      </c>
      <c r="C1780" s="3" t="s">
        <v>3634</v>
      </c>
      <c r="D1780">
        <v>50000</v>
      </c>
      <c r="E1780">
        <v>995</v>
      </c>
      <c r="F1780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s="15">
        <f t="shared" si="162"/>
        <v>42090.821701388893</v>
      </c>
      <c r="L1780" s="15">
        <f t="shared" si="163"/>
        <v>42045.86336805555</v>
      </c>
      <c r="M1780" t="b">
        <v>1</v>
      </c>
      <c r="N1780">
        <v>15</v>
      </c>
      <c r="O1780" t="b">
        <v>0</v>
      </c>
      <c r="P1780" t="s">
        <v>2434</v>
      </c>
      <c r="Q1780" s="7">
        <f t="shared" si="164"/>
        <v>1.9900000000000002</v>
      </c>
      <c r="R1780" s="9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3635</v>
      </c>
      <c r="C1781" s="3" t="s">
        <v>3636</v>
      </c>
      <c r="D1781">
        <v>11000</v>
      </c>
      <c r="E1781">
        <v>3986</v>
      </c>
      <c r="F1781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s="15">
        <f t="shared" si="162"/>
        <v>42615.691898148143</v>
      </c>
      <c r="L1781" s="15">
        <f t="shared" si="163"/>
        <v>42585.691898148143</v>
      </c>
      <c r="M1781" t="b">
        <v>1</v>
      </c>
      <c r="N1781">
        <v>38</v>
      </c>
      <c r="O1781" t="b">
        <v>0</v>
      </c>
      <c r="P1781" t="s">
        <v>2434</v>
      </c>
      <c r="Q1781" s="7">
        <f t="shared" si="164"/>
        <v>36.236363636363642</v>
      </c>
      <c r="R1781" s="9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3637</v>
      </c>
      <c r="C1782" s="3" t="s">
        <v>3638</v>
      </c>
      <c r="D1782">
        <v>30000</v>
      </c>
      <c r="E1782">
        <v>11923</v>
      </c>
      <c r="F1782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s="15">
        <f t="shared" si="162"/>
        <v>42553.600810185184</v>
      </c>
      <c r="L1782" s="15">
        <f t="shared" si="163"/>
        <v>42493.600810185184</v>
      </c>
      <c r="M1782" t="b">
        <v>1</v>
      </c>
      <c r="N1782">
        <v>152</v>
      </c>
      <c r="O1782" t="b">
        <v>0</v>
      </c>
      <c r="P1782" t="s">
        <v>2434</v>
      </c>
      <c r="Q1782" s="7">
        <f t="shared" si="164"/>
        <v>39.743333333333339</v>
      </c>
      <c r="R1782" s="9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3639</v>
      </c>
      <c r="C1783" s="3" t="s">
        <v>3640</v>
      </c>
      <c r="D1783">
        <v>5500</v>
      </c>
      <c r="E1783">
        <v>1417</v>
      </c>
      <c r="F1783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s="15">
        <f t="shared" si="162"/>
        <v>42628.617418981477</v>
      </c>
      <c r="L1783" s="15">
        <f t="shared" si="163"/>
        <v>42597.617418981477</v>
      </c>
      <c r="M1783" t="b">
        <v>1</v>
      </c>
      <c r="N1783">
        <v>24</v>
      </c>
      <c r="O1783" t="b">
        <v>0</v>
      </c>
      <c r="P1783" t="s">
        <v>2434</v>
      </c>
      <c r="Q1783" s="7">
        <f t="shared" si="164"/>
        <v>25.763636363636365</v>
      </c>
      <c r="R1783" s="9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3641</v>
      </c>
      <c r="C1784" s="3" t="s">
        <v>3642</v>
      </c>
      <c r="D1784">
        <v>35000</v>
      </c>
      <c r="E1784">
        <v>5422</v>
      </c>
      <c r="F1784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s="15">
        <f t="shared" si="162"/>
        <v>42421.575104166666</v>
      </c>
      <c r="L1784" s="15">
        <f t="shared" si="163"/>
        <v>42388.575104166666</v>
      </c>
      <c r="M1784" t="b">
        <v>1</v>
      </c>
      <c r="N1784">
        <v>76</v>
      </c>
      <c r="O1784" t="b">
        <v>0</v>
      </c>
      <c r="P1784" t="s">
        <v>2434</v>
      </c>
      <c r="Q1784" s="7">
        <f t="shared" si="164"/>
        <v>15.491428571428573</v>
      </c>
      <c r="R1784" s="9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3643</v>
      </c>
      <c r="C1785" s="3" t="s">
        <v>3644</v>
      </c>
      <c r="D1785">
        <v>40000</v>
      </c>
      <c r="E1785">
        <v>9477</v>
      </c>
      <c r="F1785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s="15">
        <f t="shared" si="162"/>
        <v>42145.949976851851</v>
      </c>
      <c r="L1785" s="15">
        <f t="shared" si="163"/>
        <v>42115.949976851851</v>
      </c>
      <c r="M1785" t="b">
        <v>1</v>
      </c>
      <c r="N1785">
        <v>185</v>
      </c>
      <c r="O1785" t="b">
        <v>0</v>
      </c>
      <c r="P1785" t="s">
        <v>2434</v>
      </c>
      <c r="Q1785" s="7">
        <f t="shared" si="164"/>
        <v>23.692499999999999</v>
      </c>
      <c r="R1785" s="9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3645</v>
      </c>
      <c r="C1786" s="3" t="s">
        <v>3646</v>
      </c>
      <c r="D1786">
        <v>5000</v>
      </c>
      <c r="E1786">
        <v>1988</v>
      </c>
      <c r="F1786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s="15">
        <f t="shared" si="162"/>
        <v>42035.142361111109</v>
      </c>
      <c r="L1786" s="15">
        <f t="shared" si="163"/>
        <v>42003.655555555553</v>
      </c>
      <c r="M1786" t="b">
        <v>1</v>
      </c>
      <c r="N1786">
        <v>33</v>
      </c>
      <c r="O1786" t="b">
        <v>0</v>
      </c>
      <c r="P1786" t="s">
        <v>2434</v>
      </c>
      <c r="Q1786" s="7">
        <f t="shared" si="164"/>
        <v>39.76</v>
      </c>
      <c r="R1786" s="9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3647</v>
      </c>
      <c r="C1787" s="3" t="s">
        <v>3648</v>
      </c>
      <c r="D1787">
        <v>24000</v>
      </c>
      <c r="E1787">
        <v>4853</v>
      </c>
      <c r="F1787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s="15">
        <f t="shared" si="162"/>
        <v>41928</v>
      </c>
      <c r="L1787" s="15">
        <f t="shared" si="163"/>
        <v>41897.134895833333</v>
      </c>
      <c r="M1787" t="b">
        <v>1</v>
      </c>
      <c r="N1787">
        <v>108</v>
      </c>
      <c r="O1787" t="b">
        <v>0</v>
      </c>
      <c r="P1787" t="s">
        <v>2434</v>
      </c>
      <c r="Q1787" s="7">
        <f t="shared" si="164"/>
        <v>20.220833333333331</v>
      </c>
      <c r="R1787" s="9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3649</v>
      </c>
      <c r="C1788" s="3" t="s">
        <v>3650</v>
      </c>
      <c r="D1788">
        <v>1900</v>
      </c>
      <c r="E1788">
        <v>905</v>
      </c>
      <c r="F178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s="15">
        <f t="shared" si="162"/>
        <v>41988.550659722227</v>
      </c>
      <c r="L1788" s="15">
        <f t="shared" si="163"/>
        <v>41958.550659722227</v>
      </c>
      <c r="M1788" t="b">
        <v>1</v>
      </c>
      <c r="N1788">
        <v>29</v>
      </c>
      <c r="O1788" t="b">
        <v>0</v>
      </c>
      <c r="P1788" t="s">
        <v>2434</v>
      </c>
      <c r="Q1788" s="7">
        <f t="shared" si="164"/>
        <v>47.631578947368418</v>
      </c>
      <c r="R1788" s="9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3651</v>
      </c>
      <c r="C1789" s="3" t="s">
        <v>3652</v>
      </c>
      <c r="D1789">
        <v>10000</v>
      </c>
      <c r="E1789">
        <v>1533</v>
      </c>
      <c r="F1789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s="15">
        <f t="shared" si="162"/>
        <v>42098.613854166666</v>
      </c>
      <c r="L1789" s="15">
        <f t="shared" si="163"/>
        <v>42068.65552083333</v>
      </c>
      <c r="M1789" t="b">
        <v>1</v>
      </c>
      <c r="N1789">
        <v>24</v>
      </c>
      <c r="O1789" t="b">
        <v>0</v>
      </c>
      <c r="P1789" t="s">
        <v>2434</v>
      </c>
      <c r="Q1789" s="7">
        <f t="shared" si="164"/>
        <v>15.329999999999998</v>
      </c>
      <c r="R1789" s="9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3653</v>
      </c>
      <c r="C1790" s="3" t="s">
        <v>3654</v>
      </c>
      <c r="D1790">
        <v>5500</v>
      </c>
      <c r="E1790">
        <v>76</v>
      </c>
      <c r="F1790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s="15">
        <f t="shared" si="162"/>
        <v>41943.94840277778</v>
      </c>
      <c r="L1790" s="15">
        <f t="shared" si="163"/>
        <v>41913.94840277778</v>
      </c>
      <c r="M1790" t="b">
        <v>1</v>
      </c>
      <c r="N1790">
        <v>4</v>
      </c>
      <c r="O1790" t="b">
        <v>0</v>
      </c>
      <c r="P1790" t="s">
        <v>2434</v>
      </c>
      <c r="Q1790" s="7">
        <f t="shared" si="164"/>
        <v>1.3818181818181818</v>
      </c>
      <c r="R1790" s="9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3655</v>
      </c>
      <c r="C1791" s="3" t="s">
        <v>3656</v>
      </c>
      <c r="D1791">
        <v>8000</v>
      </c>
      <c r="E1791">
        <v>40</v>
      </c>
      <c r="F1791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s="15">
        <f t="shared" si="162"/>
        <v>42016.250034722223</v>
      </c>
      <c r="L1791" s="15">
        <f t="shared" si="163"/>
        <v>41956.250034722223</v>
      </c>
      <c r="M1791" t="b">
        <v>1</v>
      </c>
      <c r="N1791">
        <v>4</v>
      </c>
      <c r="O1791" t="b">
        <v>0</v>
      </c>
      <c r="P1791" t="s">
        <v>2434</v>
      </c>
      <c r="Q1791" s="7">
        <f t="shared" si="164"/>
        <v>0.5</v>
      </c>
      <c r="R1791" s="9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3657</v>
      </c>
      <c r="C1792" s="3" t="s">
        <v>3658</v>
      </c>
      <c r="D1792">
        <v>33000</v>
      </c>
      <c r="E1792">
        <v>1636</v>
      </c>
      <c r="F1792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s="15">
        <f t="shared" si="162"/>
        <v>42040.674513888887</v>
      </c>
      <c r="L1792" s="15">
        <f t="shared" si="163"/>
        <v>42010.674513888887</v>
      </c>
      <c r="M1792" t="b">
        <v>1</v>
      </c>
      <c r="N1792">
        <v>15</v>
      </c>
      <c r="O1792" t="b">
        <v>0</v>
      </c>
      <c r="P1792" t="s">
        <v>2434</v>
      </c>
      <c r="Q1792" s="7">
        <f t="shared" si="164"/>
        <v>4.957575757575758</v>
      </c>
      <c r="R1792" s="9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3659</v>
      </c>
      <c r="C1793" s="3" t="s">
        <v>3660</v>
      </c>
      <c r="D1793">
        <v>3000</v>
      </c>
      <c r="E1793">
        <v>107</v>
      </c>
      <c r="F1793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s="15">
        <f t="shared" si="162"/>
        <v>42033.740335648152</v>
      </c>
      <c r="L1793" s="15">
        <f t="shared" si="163"/>
        <v>41973.740335648152</v>
      </c>
      <c r="M1793" t="b">
        <v>1</v>
      </c>
      <c r="N1793">
        <v>4</v>
      </c>
      <c r="O1793" t="b">
        <v>0</v>
      </c>
      <c r="P1793" t="s">
        <v>2434</v>
      </c>
      <c r="Q1793" s="7">
        <f t="shared" si="164"/>
        <v>3.5666666666666664</v>
      </c>
      <c r="R1793" s="9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3661</v>
      </c>
      <c r="C1794" s="3" t="s">
        <v>3662</v>
      </c>
      <c r="D1794">
        <v>25000</v>
      </c>
      <c r="E1794">
        <v>15281</v>
      </c>
      <c r="F1794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s="15">
        <f t="shared" si="162"/>
        <v>42226.290972222225</v>
      </c>
      <c r="L1794" s="15">
        <f t="shared" si="163"/>
        <v>42189.031041666662</v>
      </c>
      <c r="M1794" t="b">
        <v>1</v>
      </c>
      <c r="N1794">
        <v>139</v>
      </c>
      <c r="O1794" t="b">
        <v>0</v>
      </c>
      <c r="P1794" t="s">
        <v>2434</v>
      </c>
      <c r="Q1794" s="7">
        <f t="shared" si="164"/>
        <v>61.124000000000002</v>
      </c>
      <c r="R1794" s="9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3663</v>
      </c>
      <c r="C1795" s="3" t="s">
        <v>3664</v>
      </c>
      <c r="D1795">
        <v>3000</v>
      </c>
      <c r="E1795">
        <v>40</v>
      </c>
      <c r="F1795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s="15">
        <f t="shared" ref="K1795:K1858" si="168">(I1795/86400)+DATE(1970,1,1)</f>
        <v>41970.933333333334</v>
      </c>
      <c r="L1795" s="15">
        <f t="shared" ref="L1795:L1858" si="169">(J1795/86400)+DATE(1970,1,1)</f>
        <v>41940.891666666663</v>
      </c>
      <c r="M1795" t="b">
        <v>1</v>
      </c>
      <c r="N1795">
        <v>2</v>
      </c>
      <c r="O1795" t="b">
        <v>0</v>
      </c>
      <c r="P1795" t="s">
        <v>2434</v>
      </c>
      <c r="Q1795" s="7">
        <f t="shared" ref="Q1795:Q1858" si="170">(E1795/D1795)*100</f>
        <v>1.3333333333333335</v>
      </c>
      <c r="R1795" s="9">
        <f t="shared" ref="R1795:R1858" si="171">E1795/N1795</f>
        <v>20</v>
      </c>
      <c r="S1795" t="str">
        <f t="shared" ref="S1795:S1858" si="172">LEFT(P1795,FIND("/",P1795)-1)</f>
        <v>photography</v>
      </c>
      <c r="T1795" t="str">
        <f t="shared" ref="T1795:T1858" si="173">REPLACE(P1795,1,FIND("/",P1795),"")</f>
        <v>photobooks</v>
      </c>
    </row>
    <row r="1796" spans="1:20" ht="48" x14ac:dyDescent="0.2">
      <c r="A1796">
        <v>1794</v>
      </c>
      <c r="B1796" s="3" t="s">
        <v>3665</v>
      </c>
      <c r="C1796" s="3" t="s">
        <v>3666</v>
      </c>
      <c r="D1796">
        <v>9000</v>
      </c>
      <c r="E1796">
        <v>997</v>
      </c>
      <c r="F1796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s="15">
        <f t="shared" si="168"/>
        <v>42046.551180555558</v>
      </c>
      <c r="L1796" s="15">
        <f t="shared" si="169"/>
        <v>42011.551180555558</v>
      </c>
      <c r="M1796" t="b">
        <v>1</v>
      </c>
      <c r="N1796">
        <v>18</v>
      </c>
      <c r="O1796" t="b">
        <v>0</v>
      </c>
      <c r="P1796" t="s">
        <v>2434</v>
      </c>
      <c r="Q1796" s="7">
        <f t="shared" si="170"/>
        <v>11.077777777777778</v>
      </c>
      <c r="R1796" s="9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3667</v>
      </c>
      <c r="C1797" s="3" t="s">
        <v>3668</v>
      </c>
      <c r="D1797">
        <v>28000</v>
      </c>
      <c r="E1797">
        <v>10846</v>
      </c>
      <c r="F1797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s="15">
        <f t="shared" si="168"/>
        <v>42657.666666666672</v>
      </c>
      <c r="L1797" s="15">
        <f t="shared" si="169"/>
        <v>42628.288668981477</v>
      </c>
      <c r="M1797" t="b">
        <v>1</v>
      </c>
      <c r="N1797">
        <v>81</v>
      </c>
      <c r="O1797" t="b">
        <v>0</v>
      </c>
      <c r="P1797" t="s">
        <v>2434</v>
      </c>
      <c r="Q1797" s="7">
        <f t="shared" si="170"/>
        <v>38.735714285714288</v>
      </c>
      <c r="R1797" s="9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3669</v>
      </c>
      <c r="C1798" s="3" t="s">
        <v>3670</v>
      </c>
      <c r="D1798">
        <v>19000</v>
      </c>
      <c r="E1798">
        <v>4190</v>
      </c>
      <c r="F179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s="15">
        <f t="shared" si="168"/>
        <v>42575.439421296294</v>
      </c>
      <c r="L1798" s="15">
        <f t="shared" si="169"/>
        <v>42515.439421296294</v>
      </c>
      <c r="M1798" t="b">
        <v>1</v>
      </c>
      <c r="N1798">
        <v>86</v>
      </c>
      <c r="O1798" t="b">
        <v>0</v>
      </c>
      <c r="P1798" t="s">
        <v>2434</v>
      </c>
      <c r="Q1798" s="7">
        <f t="shared" si="170"/>
        <v>22.05263157894737</v>
      </c>
      <c r="R1798" s="9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3671</v>
      </c>
      <c r="C1799" s="3" t="s">
        <v>3672</v>
      </c>
      <c r="D1799">
        <v>10000</v>
      </c>
      <c r="E1799">
        <v>6755</v>
      </c>
      <c r="F1799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s="15">
        <f t="shared" si="168"/>
        <v>42719.56931712963</v>
      </c>
      <c r="L1799" s="15">
        <f t="shared" si="169"/>
        <v>42689.56931712963</v>
      </c>
      <c r="M1799" t="b">
        <v>1</v>
      </c>
      <c r="N1799">
        <v>140</v>
      </c>
      <c r="O1799" t="b">
        <v>0</v>
      </c>
      <c r="P1799" t="s">
        <v>2434</v>
      </c>
      <c r="Q1799" s="7">
        <f t="shared" si="170"/>
        <v>67.55</v>
      </c>
      <c r="R1799" s="9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3673</v>
      </c>
      <c r="C1800" s="3" t="s">
        <v>3674</v>
      </c>
      <c r="D1800">
        <v>16000</v>
      </c>
      <c r="E1800">
        <v>2182</v>
      </c>
      <c r="F1800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s="15">
        <f t="shared" si="168"/>
        <v>42404.32677083333</v>
      </c>
      <c r="L1800" s="15">
        <f t="shared" si="169"/>
        <v>42344.32677083333</v>
      </c>
      <c r="M1800" t="b">
        <v>1</v>
      </c>
      <c r="N1800">
        <v>37</v>
      </c>
      <c r="O1800" t="b">
        <v>0</v>
      </c>
      <c r="P1800" t="s">
        <v>2434</v>
      </c>
      <c r="Q1800" s="7">
        <f t="shared" si="170"/>
        <v>13.637499999999999</v>
      </c>
      <c r="R1800" s="9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3675</v>
      </c>
      <c r="C1801" s="3" t="s">
        <v>3676</v>
      </c>
      <c r="D1801">
        <v>4000</v>
      </c>
      <c r="E1801">
        <v>69.83</v>
      </c>
      <c r="F1801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s="15">
        <f t="shared" si="168"/>
        <v>41954.884351851855</v>
      </c>
      <c r="L1801" s="15">
        <f t="shared" si="169"/>
        <v>41934.842685185184</v>
      </c>
      <c r="M1801" t="b">
        <v>1</v>
      </c>
      <c r="N1801">
        <v>6</v>
      </c>
      <c r="O1801" t="b">
        <v>0</v>
      </c>
      <c r="P1801" t="s">
        <v>2434</v>
      </c>
      <c r="Q1801" s="7">
        <f t="shared" si="170"/>
        <v>1.7457500000000001</v>
      </c>
      <c r="R1801" s="9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3677</v>
      </c>
      <c r="C1802" s="3" t="s">
        <v>3678</v>
      </c>
      <c r="D1802">
        <v>46260</v>
      </c>
      <c r="E1802">
        <v>9460</v>
      </c>
      <c r="F1802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s="15">
        <f t="shared" si="168"/>
        <v>42653.606134259258</v>
      </c>
      <c r="L1802" s="15">
        <f t="shared" si="169"/>
        <v>42623.606134259258</v>
      </c>
      <c r="M1802" t="b">
        <v>1</v>
      </c>
      <c r="N1802">
        <v>113</v>
      </c>
      <c r="O1802" t="b">
        <v>0</v>
      </c>
      <c r="P1802" t="s">
        <v>2434</v>
      </c>
      <c r="Q1802" s="7">
        <f t="shared" si="170"/>
        <v>20.44963251188932</v>
      </c>
      <c r="R1802" s="9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3679</v>
      </c>
      <c r="C1803" s="3" t="s">
        <v>3680</v>
      </c>
      <c r="D1803">
        <v>17000</v>
      </c>
      <c r="E1803">
        <v>2355</v>
      </c>
      <c r="F1803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s="15">
        <f t="shared" si="168"/>
        <v>42353.506944444445</v>
      </c>
      <c r="L1803" s="15">
        <f t="shared" si="169"/>
        <v>42321.660509259258</v>
      </c>
      <c r="M1803" t="b">
        <v>1</v>
      </c>
      <c r="N1803">
        <v>37</v>
      </c>
      <c r="O1803" t="b">
        <v>0</v>
      </c>
      <c r="P1803" t="s">
        <v>2434</v>
      </c>
      <c r="Q1803" s="7">
        <f t="shared" si="170"/>
        <v>13.852941176470587</v>
      </c>
      <c r="R1803" s="9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3681</v>
      </c>
      <c r="C1804" s="3" t="s">
        <v>3682</v>
      </c>
      <c r="D1804">
        <v>3500</v>
      </c>
      <c r="E1804">
        <v>1697</v>
      </c>
      <c r="F1804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s="15">
        <f t="shared" si="168"/>
        <v>42182.915972222225</v>
      </c>
      <c r="L1804" s="15">
        <f t="shared" si="169"/>
        <v>42159.47256944445</v>
      </c>
      <c r="M1804" t="b">
        <v>1</v>
      </c>
      <c r="N1804">
        <v>18</v>
      </c>
      <c r="O1804" t="b">
        <v>0</v>
      </c>
      <c r="P1804" t="s">
        <v>2434</v>
      </c>
      <c r="Q1804" s="7">
        <f t="shared" si="170"/>
        <v>48.485714285714288</v>
      </c>
      <c r="R1804" s="9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3683</v>
      </c>
      <c r="C1805" s="3" t="s">
        <v>3684</v>
      </c>
      <c r="D1805">
        <v>17500</v>
      </c>
      <c r="E1805">
        <v>5390</v>
      </c>
      <c r="F1805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s="15">
        <f t="shared" si="168"/>
        <v>42049.071550925924</v>
      </c>
      <c r="L1805" s="15">
        <f t="shared" si="169"/>
        <v>42018.071550925924</v>
      </c>
      <c r="M1805" t="b">
        <v>1</v>
      </c>
      <c r="N1805">
        <v>75</v>
      </c>
      <c r="O1805" t="b">
        <v>0</v>
      </c>
      <c r="P1805" t="s">
        <v>2434</v>
      </c>
      <c r="Q1805" s="7">
        <f t="shared" si="170"/>
        <v>30.8</v>
      </c>
      <c r="R1805" s="9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3685</v>
      </c>
      <c r="C1806" s="3" t="s">
        <v>3686</v>
      </c>
      <c r="D1806">
        <v>15500</v>
      </c>
      <c r="E1806">
        <v>5452</v>
      </c>
      <c r="F1806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s="15">
        <f t="shared" si="168"/>
        <v>42322.719953703709</v>
      </c>
      <c r="L1806" s="15">
        <f t="shared" si="169"/>
        <v>42282.678287037037</v>
      </c>
      <c r="M1806" t="b">
        <v>1</v>
      </c>
      <c r="N1806">
        <v>52</v>
      </c>
      <c r="O1806" t="b">
        <v>0</v>
      </c>
      <c r="P1806" t="s">
        <v>2434</v>
      </c>
      <c r="Q1806" s="7">
        <f t="shared" si="170"/>
        <v>35.174193548387095</v>
      </c>
      <c r="R1806" s="9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3687</v>
      </c>
      <c r="C1807" s="3" t="s">
        <v>3688</v>
      </c>
      <c r="D1807">
        <v>22500</v>
      </c>
      <c r="E1807">
        <v>8191</v>
      </c>
      <c r="F1807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s="15">
        <f t="shared" si="168"/>
        <v>42279.75</v>
      </c>
      <c r="L1807" s="15">
        <f t="shared" si="169"/>
        <v>42247.803912037038</v>
      </c>
      <c r="M1807" t="b">
        <v>1</v>
      </c>
      <c r="N1807">
        <v>122</v>
      </c>
      <c r="O1807" t="b">
        <v>0</v>
      </c>
      <c r="P1807" t="s">
        <v>2434</v>
      </c>
      <c r="Q1807" s="7">
        <f t="shared" si="170"/>
        <v>36.404444444444444</v>
      </c>
      <c r="R1807" s="9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3689</v>
      </c>
      <c r="C1808" s="3" t="s">
        <v>3690</v>
      </c>
      <c r="D1808">
        <v>20000</v>
      </c>
      <c r="E1808">
        <v>591</v>
      </c>
      <c r="F180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s="15">
        <f t="shared" si="168"/>
        <v>41912.638298611113</v>
      </c>
      <c r="L1808" s="15">
        <f t="shared" si="169"/>
        <v>41877.638298611113</v>
      </c>
      <c r="M1808" t="b">
        <v>1</v>
      </c>
      <c r="N1808">
        <v>8</v>
      </c>
      <c r="O1808" t="b">
        <v>0</v>
      </c>
      <c r="P1808" t="s">
        <v>2434</v>
      </c>
      <c r="Q1808" s="7">
        <f t="shared" si="170"/>
        <v>2.9550000000000001</v>
      </c>
      <c r="R1808" s="9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3691</v>
      </c>
      <c r="C1809" s="3" t="s">
        <v>3692</v>
      </c>
      <c r="D1809">
        <v>5000</v>
      </c>
      <c r="E1809">
        <v>553</v>
      </c>
      <c r="F1809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s="15">
        <f t="shared" si="168"/>
        <v>41910.068437499998</v>
      </c>
      <c r="L1809" s="15">
        <f t="shared" si="169"/>
        <v>41880.068437499998</v>
      </c>
      <c r="M1809" t="b">
        <v>1</v>
      </c>
      <c r="N1809">
        <v>8</v>
      </c>
      <c r="O1809" t="b">
        <v>0</v>
      </c>
      <c r="P1809" t="s">
        <v>2434</v>
      </c>
      <c r="Q1809" s="7">
        <f t="shared" si="170"/>
        <v>11.06</v>
      </c>
      <c r="R1809" s="9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3693</v>
      </c>
      <c r="C1810" s="3" t="s">
        <v>3694</v>
      </c>
      <c r="D1810">
        <v>28000</v>
      </c>
      <c r="E1810">
        <v>11594</v>
      </c>
      <c r="F1810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s="15">
        <f t="shared" si="168"/>
        <v>42777.680902777778</v>
      </c>
      <c r="L1810" s="15">
        <f t="shared" si="169"/>
        <v>42742.680902777778</v>
      </c>
      <c r="M1810" t="b">
        <v>1</v>
      </c>
      <c r="N1810">
        <v>96</v>
      </c>
      <c r="O1810" t="b">
        <v>0</v>
      </c>
      <c r="P1810" t="s">
        <v>2434</v>
      </c>
      <c r="Q1810" s="7">
        <f t="shared" si="170"/>
        <v>41.407142857142858</v>
      </c>
      <c r="R1810" s="9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3695</v>
      </c>
      <c r="C1811" s="3" t="s">
        <v>3696</v>
      </c>
      <c r="D1811">
        <v>3500</v>
      </c>
      <c r="E1811">
        <v>380</v>
      </c>
      <c r="F1811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s="15">
        <f t="shared" si="168"/>
        <v>42064.907858796301</v>
      </c>
      <c r="L1811" s="15">
        <f t="shared" si="169"/>
        <v>42029.907858796301</v>
      </c>
      <c r="M1811" t="b">
        <v>1</v>
      </c>
      <c r="N1811">
        <v>9</v>
      </c>
      <c r="O1811" t="b">
        <v>0</v>
      </c>
      <c r="P1811" t="s">
        <v>2434</v>
      </c>
      <c r="Q1811" s="7">
        <f t="shared" si="170"/>
        <v>10.857142857142858</v>
      </c>
      <c r="R1811" s="9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3697</v>
      </c>
      <c r="C1812" s="3" t="s">
        <v>3698</v>
      </c>
      <c r="D1812">
        <v>450</v>
      </c>
      <c r="E1812">
        <v>15</v>
      </c>
      <c r="F1812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s="15">
        <f t="shared" si="168"/>
        <v>41872.91002314815</v>
      </c>
      <c r="L1812" s="15">
        <f t="shared" si="169"/>
        <v>41860.91002314815</v>
      </c>
      <c r="M1812" t="b">
        <v>0</v>
      </c>
      <c r="N1812">
        <v>2</v>
      </c>
      <c r="O1812" t="b">
        <v>0</v>
      </c>
      <c r="P1812" t="s">
        <v>2434</v>
      </c>
      <c r="Q1812" s="7">
        <f t="shared" si="170"/>
        <v>3.3333333333333335</v>
      </c>
      <c r="R1812" s="9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3699</v>
      </c>
      <c r="C1813" s="3" t="s">
        <v>3700</v>
      </c>
      <c r="D1813">
        <v>54000</v>
      </c>
      <c r="E1813">
        <v>40</v>
      </c>
      <c r="F1813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s="15">
        <f t="shared" si="168"/>
        <v>41936.166666666664</v>
      </c>
      <c r="L1813" s="15">
        <f t="shared" si="169"/>
        <v>41876.433680555558</v>
      </c>
      <c r="M1813" t="b">
        <v>0</v>
      </c>
      <c r="N1813">
        <v>26</v>
      </c>
      <c r="O1813" t="b">
        <v>0</v>
      </c>
      <c r="P1813" t="s">
        <v>2434</v>
      </c>
      <c r="Q1813" s="7">
        <f t="shared" si="170"/>
        <v>7.407407407407407E-2</v>
      </c>
      <c r="R1813" s="9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3701</v>
      </c>
      <c r="C1814" s="3" t="s">
        <v>3702</v>
      </c>
      <c r="D1814">
        <v>6500</v>
      </c>
      <c r="E1814">
        <v>865</v>
      </c>
      <c r="F1814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s="15">
        <f t="shared" si="168"/>
        <v>42554.318703703699</v>
      </c>
      <c r="L1814" s="15">
        <f t="shared" si="169"/>
        <v>42524.318703703699</v>
      </c>
      <c r="M1814" t="b">
        <v>0</v>
      </c>
      <c r="N1814">
        <v>23</v>
      </c>
      <c r="O1814" t="b">
        <v>0</v>
      </c>
      <c r="P1814" t="s">
        <v>2434</v>
      </c>
      <c r="Q1814" s="7">
        <f t="shared" si="170"/>
        <v>13.307692307692307</v>
      </c>
      <c r="R1814" s="9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3703</v>
      </c>
      <c r="C1815" s="3" t="s">
        <v>3704</v>
      </c>
      <c r="D1815">
        <v>8750</v>
      </c>
      <c r="E1815">
        <v>0</v>
      </c>
      <c r="F1815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s="15">
        <f t="shared" si="168"/>
        <v>41859.889027777775</v>
      </c>
      <c r="L1815" s="15">
        <f t="shared" si="169"/>
        <v>41829.889027777775</v>
      </c>
      <c r="M1815" t="b">
        <v>0</v>
      </c>
      <c r="N1815">
        <v>0</v>
      </c>
      <c r="O1815" t="b">
        <v>0</v>
      </c>
      <c r="P1815" t="s">
        <v>2434</v>
      </c>
      <c r="Q1815" s="7">
        <f t="shared" si="170"/>
        <v>0</v>
      </c>
      <c r="R1815" s="9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3705</v>
      </c>
      <c r="C1816" s="3" t="s">
        <v>3706</v>
      </c>
      <c r="D1816">
        <v>12000</v>
      </c>
      <c r="E1816">
        <v>5902</v>
      </c>
      <c r="F1816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s="15">
        <f t="shared" si="168"/>
        <v>42063.314074074078</v>
      </c>
      <c r="L1816" s="15">
        <f t="shared" si="169"/>
        <v>42033.314074074078</v>
      </c>
      <c r="M1816" t="b">
        <v>0</v>
      </c>
      <c r="N1816">
        <v>140</v>
      </c>
      <c r="O1816" t="b">
        <v>0</v>
      </c>
      <c r="P1816" t="s">
        <v>2434</v>
      </c>
      <c r="Q1816" s="7">
        <f t="shared" si="170"/>
        <v>49.183333333333337</v>
      </c>
      <c r="R1816" s="9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3707</v>
      </c>
      <c r="C1817" s="3" t="s">
        <v>3708</v>
      </c>
      <c r="D1817">
        <v>3000</v>
      </c>
      <c r="E1817">
        <v>0</v>
      </c>
      <c r="F1817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s="15">
        <f t="shared" si="168"/>
        <v>42186.906678240739</v>
      </c>
      <c r="L1817" s="15">
        <f t="shared" si="169"/>
        <v>42172.906678240739</v>
      </c>
      <c r="M1817" t="b">
        <v>0</v>
      </c>
      <c r="N1817">
        <v>0</v>
      </c>
      <c r="O1817" t="b">
        <v>0</v>
      </c>
      <c r="P1817" t="s">
        <v>2434</v>
      </c>
      <c r="Q1817" s="7">
        <f t="shared" si="170"/>
        <v>0</v>
      </c>
      <c r="R1817" s="9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3709</v>
      </c>
      <c r="C1818" s="3" t="s">
        <v>3710</v>
      </c>
      <c r="D1818">
        <v>25000</v>
      </c>
      <c r="E1818">
        <v>509</v>
      </c>
      <c r="F181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s="15">
        <f t="shared" si="168"/>
        <v>42576.791666666672</v>
      </c>
      <c r="L1818" s="15">
        <f t="shared" si="169"/>
        <v>42548.876192129625</v>
      </c>
      <c r="M1818" t="b">
        <v>0</v>
      </c>
      <c r="N1818">
        <v>6</v>
      </c>
      <c r="O1818" t="b">
        <v>0</v>
      </c>
      <c r="P1818" t="s">
        <v>2434</v>
      </c>
      <c r="Q1818" s="7">
        <f t="shared" si="170"/>
        <v>2.036</v>
      </c>
      <c r="R1818" s="9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3711</v>
      </c>
      <c r="C1819" s="3" t="s">
        <v>3712</v>
      </c>
      <c r="D1819">
        <v>18000</v>
      </c>
      <c r="E1819">
        <v>9419</v>
      </c>
      <c r="F1819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s="15">
        <f t="shared" si="168"/>
        <v>42765.290972222225</v>
      </c>
      <c r="L1819" s="15">
        <f t="shared" si="169"/>
        <v>42705.662118055552</v>
      </c>
      <c r="M1819" t="b">
        <v>0</v>
      </c>
      <c r="N1819">
        <v>100</v>
      </c>
      <c r="O1819" t="b">
        <v>0</v>
      </c>
      <c r="P1819" t="s">
        <v>2434</v>
      </c>
      <c r="Q1819" s="7">
        <f t="shared" si="170"/>
        <v>52.327777777777776</v>
      </c>
      <c r="R1819" s="9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3713</v>
      </c>
      <c r="C1820" s="3" t="s">
        <v>3714</v>
      </c>
      <c r="D1820">
        <v>15000</v>
      </c>
      <c r="E1820">
        <v>0</v>
      </c>
      <c r="F1820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s="15">
        <f t="shared" si="168"/>
        <v>42097.192708333328</v>
      </c>
      <c r="L1820" s="15">
        <f t="shared" si="169"/>
        <v>42067.234375</v>
      </c>
      <c r="M1820" t="b">
        <v>0</v>
      </c>
      <c r="N1820">
        <v>0</v>
      </c>
      <c r="O1820" t="b">
        <v>0</v>
      </c>
      <c r="P1820" t="s">
        <v>2434</v>
      </c>
      <c r="Q1820" s="7">
        <f t="shared" si="170"/>
        <v>0</v>
      </c>
      <c r="R1820" s="9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3715</v>
      </c>
      <c r="C1821" s="3" t="s">
        <v>3716</v>
      </c>
      <c r="D1821">
        <v>1200</v>
      </c>
      <c r="E1821">
        <v>25</v>
      </c>
      <c r="F1821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s="15">
        <f t="shared" si="168"/>
        <v>41850.752268518518</v>
      </c>
      <c r="L1821" s="15">
        <f t="shared" si="169"/>
        <v>41820.752268518518</v>
      </c>
      <c r="M1821" t="b">
        <v>0</v>
      </c>
      <c r="N1821">
        <v>4</v>
      </c>
      <c r="O1821" t="b">
        <v>0</v>
      </c>
      <c r="P1821" t="s">
        <v>2434</v>
      </c>
      <c r="Q1821" s="7">
        <f t="shared" si="170"/>
        <v>2.083333333333333</v>
      </c>
      <c r="R1821" s="9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3717</v>
      </c>
      <c r="C1822" s="3" t="s">
        <v>3718</v>
      </c>
      <c r="D1822">
        <v>26000</v>
      </c>
      <c r="E1822">
        <v>1707</v>
      </c>
      <c r="F1822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s="15">
        <f t="shared" si="168"/>
        <v>42095.042708333334</v>
      </c>
      <c r="L1822" s="15">
        <f t="shared" si="169"/>
        <v>42065.084374999999</v>
      </c>
      <c r="M1822" t="b">
        <v>0</v>
      </c>
      <c r="N1822">
        <v>8</v>
      </c>
      <c r="O1822" t="b">
        <v>0</v>
      </c>
      <c r="P1822" t="s">
        <v>2434</v>
      </c>
      <c r="Q1822" s="7">
        <f t="shared" si="170"/>
        <v>6.565384615384616</v>
      </c>
      <c r="R1822" s="9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3719</v>
      </c>
      <c r="C1823" s="3" t="s">
        <v>3720</v>
      </c>
      <c r="D1823">
        <v>2500</v>
      </c>
      <c r="E1823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s="15">
        <f t="shared" si="168"/>
        <v>40971.319062499999</v>
      </c>
      <c r="L1823" s="15">
        <f t="shared" si="169"/>
        <v>40926.319062499999</v>
      </c>
      <c r="M1823" t="b">
        <v>0</v>
      </c>
      <c r="N1823">
        <v>57</v>
      </c>
      <c r="O1823" t="b">
        <v>1</v>
      </c>
      <c r="P1823" t="s">
        <v>1614</v>
      </c>
      <c r="Q1823" s="7">
        <f t="shared" si="170"/>
        <v>134.88999999999999</v>
      </c>
      <c r="R1823" s="9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3721</v>
      </c>
      <c r="C1824" s="3" t="s">
        <v>3722</v>
      </c>
      <c r="D1824">
        <v>300</v>
      </c>
      <c r="E1824">
        <v>300</v>
      </c>
      <c r="F1824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s="15">
        <f t="shared" si="168"/>
        <v>41670.792361111111</v>
      </c>
      <c r="L1824" s="15">
        <f t="shared" si="169"/>
        <v>41634.797013888892</v>
      </c>
      <c r="M1824" t="b">
        <v>0</v>
      </c>
      <c r="N1824">
        <v>11</v>
      </c>
      <c r="O1824" t="b">
        <v>1</v>
      </c>
      <c r="P1824" t="s">
        <v>1614</v>
      </c>
      <c r="Q1824" s="7">
        <f t="shared" si="170"/>
        <v>100</v>
      </c>
      <c r="R1824" s="9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3723</v>
      </c>
      <c r="C1825" s="3" t="s">
        <v>3724</v>
      </c>
      <c r="D1825">
        <v>700</v>
      </c>
      <c r="E1825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s="15">
        <f t="shared" si="168"/>
        <v>41206.684907407405</v>
      </c>
      <c r="L1825" s="15">
        <f t="shared" si="169"/>
        <v>41176.684907407405</v>
      </c>
      <c r="M1825" t="b">
        <v>0</v>
      </c>
      <c r="N1825">
        <v>33</v>
      </c>
      <c r="O1825" t="b">
        <v>1</v>
      </c>
      <c r="P1825" t="s">
        <v>1614</v>
      </c>
      <c r="Q1825" s="7">
        <f t="shared" si="170"/>
        <v>115.85714285714286</v>
      </c>
      <c r="R1825" s="9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3725</v>
      </c>
      <c r="C1826" s="3" t="s">
        <v>3726</v>
      </c>
      <c r="D1826">
        <v>3000</v>
      </c>
      <c r="E1826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s="15">
        <f t="shared" si="168"/>
        <v>41647.088888888888</v>
      </c>
      <c r="L1826" s="15">
        <f t="shared" si="169"/>
        <v>41626.916284722218</v>
      </c>
      <c r="M1826" t="b">
        <v>0</v>
      </c>
      <c r="N1826">
        <v>40</v>
      </c>
      <c r="O1826" t="b">
        <v>1</v>
      </c>
      <c r="P1826" t="s">
        <v>1614</v>
      </c>
      <c r="Q1826" s="7">
        <f t="shared" si="170"/>
        <v>100.06666666666666</v>
      </c>
      <c r="R1826" s="9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3727</v>
      </c>
      <c r="C1827" s="3" t="s">
        <v>3728</v>
      </c>
      <c r="D1827">
        <v>2000</v>
      </c>
      <c r="E1827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s="15">
        <f t="shared" si="168"/>
        <v>41466.83452546296</v>
      </c>
      <c r="L1827" s="15">
        <f t="shared" si="169"/>
        <v>41443.83452546296</v>
      </c>
      <c r="M1827" t="b">
        <v>0</v>
      </c>
      <c r="N1827">
        <v>50</v>
      </c>
      <c r="O1827" t="b">
        <v>1</v>
      </c>
      <c r="P1827" t="s">
        <v>1614</v>
      </c>
      <c r="Q1827" s="7">
        <f t="shared" si="170"/>
        <v>105.05</v>
      </c>
      <c r="R1827" s="9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3729</v>
      </c>
      <c r="C1828" s="3" t="s">
        <v>3730</v>
      </c>
      <c r="D1828">
        <v>2000</v>
      </c>
      <c r="E1828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s="15">
        <f t="shared" si="168"/>
        <v>41687.923807870371</v>
      </c>
      <c r="L1828" s="15">
        <f t="shared" si="169"/>
        <v>41657.923807870371</v>
      </c>
      <c r="M1828" t="b">
        <v>0</v>
      </c>
      <c r="N1828">
        <v>38</v>
      </c>
      <c r="O1828" t="b">
        <v>1</v>
      </c>
      <c r="P1828" t="s">
        <v>1614</v>
      </c>
      <c r="Q1828" s="7">
        <f t="shared" si="170"/>
        <v>101</v>
      </c>
      <c r="R1828" s="9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3731</v>
      </c>
      <c r="C1829" s="3" t="s">
        <v>3732</v>
      </c>
      <c r="D1829">
        <v>8000</v>
      </c>
      <c r="E1829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s="15">
        <f t="shared" si="168"/>
        <v>40605.325937499998</v>
      </c>
      <c r="L1829" s="15">
        <f t="shared" si="169"/>
        <v>40555.325937499998</v>
      </c>
      <c r="M1829" t="b">
        <v>0</v>
      </c>
      <c r="N1829">
        <v>96</v>
      </c>
      <c r="O1829" t="b">
        <v>1</v>
      </c>
      <c r="P1829" t="s">
        <v>1614</v>
      </c>
      <c r="Q1829" s="7">
        <f t="shared" si="170"/>
        <v>100.66250000000001</v>
      </c>
      <c r="R1829" s="9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3733</v>
      </c>
      <c r="C1830" s="3" t="s">
        <v>3734</v>
      </c>
      <c r="D1830">
        <v>20000</v>
      </c>
      <c r="E1830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s="15">
        <f t="shared" si="168"/>
        <v>41768.916666666664</v>
      </c>
      <c r="L1830" s="15">
        <f t="shared" si="169"/>
        <v>41736.899652777778</v>
      </c>
      <c r="M1830" t="b">
        <v>0</v>
      </c>
      <c r="N1830">
        <v>48</v>
      </c>
      <c r="O1830" t="b">
        <v>1</v>
      </c>
      <c r="P1830" t="s">
        <v>1614</v>
      </c>
      <c r="Q1830" s="7">
        <f t="shared" si="170"/>
        <v>100.16000000000001</v>
      </c>
      <c r="R1830" s="9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3735</v>
      </c>
      <c r="C1831" s="3" t="s">
        <v>3736</v>
      </c>
      <c r="D1831">
        <v>1500</v>
      </c>
      <c r="E1831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s="15">
        <f t="shared" si="168"/>
        <v>40564.916666666664</v>
      </c>
      <c r="L1831" s="15">
        <f t="shared" si="169"/>
        <v>40516.087627314817</v>
      </c>
      <c r="M1831" t="b">
        <v>0</v>
      </c>
      <c r="N1831">
        <v>33</v>
      </c>
      <c r="O1831" t="b">
        <v>1</v>
      </c>
      <c r="P1831" t="s">
        <v>1614</v>
      </c>
      <c r="Q1831" s="7">
        <f t="shared" si="170"/>
        <v>166.68333333333334</v>
      </c>
      <c r="R1831" s="9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3737</v>
      </c>
      <c r="C1832" s="3" t="s">
        <v>3738</v>
      </c>
      <c r="D1832">
        <v>15000</v>
      </c>
      <c r="E1832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s="15">
        <f t="shared" si="168"/>
        <v>41694.684108796297</v>
      </c>
      <c r="L1832" s="15">
        <f t="shared" si="169"/>
        <v>41664.684108796297</v>
      </c>
      <c r="M1832" t="b">
        <v>0</v>
      </c>
      <c r="N1832">
        <v>226</v>
      </c>
      <c r="O1832" t="b">
        <v>1</v>
      </c>
      <c r="P1832" t="s">
        <v>1614</v>
      </c>
      <c r="Q1832" s="7">
        <f t="shared" si="170"/>
        <v>101.53333333333335</v>
      </c>
      <c r="R1832" s="9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3739</v>
      </c>
      <c r="C1833" s="3" t="s">
        <v>3740</v>
      </c>
      <c r="D1833">
        <v>1000</v>
      </c>
      <c r="E1833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s="15">
        <f t="shared" si="168"/>
        <v>41041.996099537035</v>
      </c>
      <c r="L1833" s="15">
        <f t="shared" si="169"/>
        <v>41026.996099537035</v>
      </c>
      <c r="M1833" t="b">
        <v>0</v>
      </c>
      <c r="N1833">
        <v>14</v>
      </c>
      <c r="O1833" t="b">
        <v>1</v>
      </c>
      <c r="P1833" t="s">
        <v>1614</v>
      </c>
      <c r="Q1833" s="7">
        <f t="shared" si="170"/>
        <v>103</v>
      </c>
      <c r="R1833" s="9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3741</v>
      </c>
      <c r="C1834" s="3" t="s">
        <v>3742</v>
      </c>
      <c r="D1834">
        <v>350</v>
      </c>
      <c r="E1834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s="15">
        <f t="shared" si="168"/>
        <v>40606.539664351854</v>
      </c>
      <c r="L1834" s="15">
        <f t="shared" si="169"/>
        <v>40576.539664351854</v>
      </c>
      <c r="M1834" t="b">
        <v>0</v>
      </c>
      <c r="N1834">
        <v>20</v>
      </c>
      <c r="O1834" t="b">
        <v>1</v>
      </c>
      <c r="P1834" t="s">
        <v>1614</v>
      </c>
      <c r="Q1834" s="7">
        <f t="shared" si="170"/>
        <v>142.85714285714286</v>
      </c>
      <c r="R1834" s="9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3743</v>
      </c>
      <c r="C1835" s="3" t="s">
        <v>3744</v>
      </c>
      <c r="D1835">
        <v>400</v>
      </c>
      <c r="E1835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s="15">
        <f t="shared" si="168"/>
        <v>41335.332638888889</v>
      </c>
      <c r="L1835" s="15">
        <f t="shared" si="169"/>
        <v>41303.044016203705</v>
      </c>
      <c r="M1835" t="b">
        <v>0</v>
      </c>
      <c r="N1835">
        <v>25</v>
      </c>
      <c r="O1835" t="b">
        <v>1</v>
      </c>
      <c r="P1835" t="s">
        <v>1614</v>
      </c>
      <c r="Q1835" s="7">
        <f t="shared" si="170"/>
        <v>262.5</v>
      </c>
      <c r="R1835" s="9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3745</v>
      </c>
      <c r="C1836" s="3" t="s">
        <v>3746</v>
      </c>
      <c r="D1836">
        <v>10000</v>
      </c>
      <c r="E1836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s="15">
        <f t="shared" si="168"/>
        <v>42028.964062500003</v>
      </c>
      <c r="L1836" s="15">
        <f t="shared" si="169"/>
        <v>41988.964062500003</v>
      </c>
      <c r="M1836" t="b">
        <v>0</v>
      </c>
      <c r="N1836">
        <v>90</v>
      </c>
      <c r="O1836" t="b">
        <v>1</v>
      </c>
      <c r="P1836" t="s">
        <v>1614</v>
      </c>
      <c r="Q1836" s="7">
        <f t="shared" si="170"/>
        <v>118.05000000000001</v>
      </c>
      <c r="R1836" s="9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3747</v>
      </c>
      <c r="C1837" s="3" t="s">
        <v>3748</v>
      </c>
      <c r="D1837">
        <v>500</v>
      </c>
      <c r="E1837">
        <v>520</v>
      </c>
      <c r="F1837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s="15">
        <f t="shared" si="168"/>
        <v>42460.660543981481</v>
      </c>
      <c r="L1837" s="15">
        <f t="shared" si="169"/>
        <v>42430.702210648145</v>
      </c>
      <c r="M1837" t="b">
        <v>0</v>
      </c>
      <c r="N1837">
        <v>11</v>
      </c>
      <c r="O1837" t="b">
        <v>1</v>
      </c>
      <c r="P1837" t="s">
        <v>1614</v>
      </c>
      <c r="Q1837" s="7">
        <f t="shared" si="170"/>
        <v>104</v>
      </c>
      <c r="R1837" s="9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3749</v>
      </c>
      <c r="C1838" s="3" t="s">
        <v>3750</v>
      </c>
      <c r="D1838">
        <v>5000</v>
      </c>
      <c r="E1838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s="15">
        <f t="shared" si="168"/>
        <v>41322.809363425928</v>
      </c>
      <c r="L1838" s="15">
        <f t="shared" si="169"/>
        <v>41305.809363425928</v>
      </c>
      <c r="M1838" t="b">
        <v>0</v>
      </c>
      <c r="N1838">
        <v>55</v>
      </c>
      <c r="O1838" t="b">
        <v>1</v>
      </c>
      <c r="P1838" t="s">
        <v>1614</v>
      </c>
      <c r="Q1838" s="7">
        <f t="shared" si="170"/>
        <v>200.34</v>
      </c>
      <c r="R1838" s="9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3751</v>
      </c>
      <c r="C1839" s="3" t="s">
        <v>3752</v>
      </c>
      <c r="D1839">
        <v>600</v>
      </c>
      <c r="E1839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s="15">
        <f t="shared" si="168"/>
        <v>40986.006192129629</v>
      </c>
      <c r="L1839" s="15">
        <f t="shared" si="169"/>
        <v>40926.047858796301</v>
      </c>
      <c r="M1839" t="b">
        <v>0</v>
      </c>
      <c r="N1839">
        <v>30</v>
      </c>
      <c r="O1839" t="b">
        <v>1</v>
      </c>
      <c r="P1839" t="s">
        <v>1614</v>
      </c>
      <c r="Q1839" s="7">
        <f t="shared" si="170"/>
        <v>306.83333333333331</v>
      </c>
      <c r="R1839" s="9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3753</v>
      </c>
      <c r="C1840" s="3" t="s">
        <v>3754</v>
      </c>
      <c r="D1840">
        <v>1000</v>
      </c>
      <c r="E1840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s="15">
        <f t="shared" si="168"/>
        <v>40817.125</v>
      </c>
      <c r="L1840" s="15">
        <f t="shared" si="169"/>
        <v>40788.786539351851</v>
      </c>
      <c r="M1840" t="b">
        <v>0</v>
      </c>
      <c r="N1840">
        <v>28</v>
      </c>
      <c r="O1840" t="b">
        <v>1</v>
      </c>
      <c r="P1840" t="s">
        <v>1614</v>
      </c>
      <c r="Q1840" s="7">
        <f t="shared" si="170"/>
        <v>100.149</v>
      </c>
      <c r="R1840" s="9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3755</v>
      </c>
      <c r="C1841" s="3" t="s">
        <v>3756</v>
      </c>
      <c r="D1841">
        <v>1000</v>
      </c>
      <c r="E1841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s="15">
        <f t="shared" si="168"/>
        <v>42644.722013888888</v>
      </c>
      <c r="L1841" s="15">
        <f t="shared" si="169"/>
        <v>42614.722013888888</v>
      </c>
      <c r="M1841" t="b">
        <v>0</v>
      </c>
      <c r="N1841">
        <v>45</v>
      </c>
      <c r="O1841" t="b">
        <v>1</v>
      </c>
      <c r="P1841" t="s">
        <v>1614</v>
      </c>
      <c r="Q1841" s="7">
        <f t="shared" si="170"/>
        <v>205.29999999999998</v>
      </c>
      <c r="R1841" s="9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3757</v>
      </c>
      <c r="C1842" s="3" t="s">
        <v>3758</v>
      </c>
      <c r="D1842">
        <v>900</v>
      </c>
      <c r="E1842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s="15">
        <f t="shared" si="168"/>
        <v>41401.207638888889</v>
      </c>
      <c r="L1842" s="15">
        <f t="shared" si="169"/>
        <v>41382.096180555556</v>
      </c>
      <c r="M1842" t="b">
        <v>0</v>
      </c>
      <c r="N1842">
        <v>13</v>
      </c>
      <c r="O1842" t="b">
        <v>1</v>
      </c>
      <c r="P1842" t="s">
        <v>1614</v>
      </c>
      <c r="Q1842" s="7">
        <f t="shared" si="170"/>
        <v>108.88888888888889</v>
      </c>
      <c r="R1842" s="9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3759</v>
      </c>
      <c r="C1843" s="3" t="s">
        <v>3760</v>
      </c>
      <c r="D1843">
        <v>2000</v>
      </c>
      <c r="E1843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s="15">
        <f t="shared" si="168"/>
        <v>41779.207638888889</v>
      </c>
      <c r="L1843" s="15">
        <f t="shared" si="169"/>
        <v>41745.84542824074</v>
      </c>
      <c r="M1843" t="b">
        <v>0</v>
      </c>
      <c r="N1843">
        <v>40</v>
      </c>
      <c r="O1843" t="b">
        <v>1</v>
      </c>
      <c r="P1843" t="s">
        <v>1614</v>
      </c>
      <c r="Q1843" s="7">
        <f t="shared" si="170"/>
        <v>101.75</v>
      </c>
      <c r="R1843" s="9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3761</v>
      </c>
      <c r="C1844" s="3" t="s">
        <v>3762</v>
      </c>
      <c r="D1844">
        <v>2000</v>
      </c>
      <c r="E1844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s="15">
        <f t="shared" si="168"/>
        <v>42065.249305555553</v>
      </c>
      <c r="L1844" s="15">
        <f t="shared" si="169"/>
        <v>42031.631724537037</v>
      </c>
      <c r="M1844" t="b">
        <v>0</v>
      </c>
      <c r="N1844">
        <v>21</v>
      </c>
      <c r="O1844" t="b">
        <v>1</v>
      </c>
      <c r="P1844" t="s">
        <v>1614</v>
      </c>
      <c r="Q1844" s="7">
        <f t="shared" si="170"/>
        <v>125.25</v>
      </c>
      <c r="R1844" s="9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3763</v>
      </c>
      <c r="C1845" s="3" t="s">
        <v>3764</v>
      </c>
      <c r="D1845">
        <v>10000</v>
      </c>
      <c r="E1845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s="15">
        <f t="shared" si="168"/>
        <v>40594.994837962964</v>
      </c>
      <c r="L1845" s="15">
        <f t="shared" si="169"/>
        <v>40564.994837962964</v>
      </c>
      <c r="M1845" t="b">
        <v>0</v>
      </c>
      <c r="N1845">
        <v>134</v>
      </c>
      <c r="O1845" t="b">
        <v>1</v>
      </c>
      <c r="P1845" t="s">
        <v>1614</v>
      </c>
      <c r="Q1845" s="7">
        <f t="shared" si="170"/>
        <v>124.0061</v>
      </c>
      <c r="R1845" s="9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3765</v>
      </c>
      <c r="C1846" s="3" t="s">
        <v>3766</v>
      </c>
      <c r="D1846">
        <v>1500</v>
      </c>
      <c r="E1846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s="15">
        <f t="shared" si="168"/>
        <v>40705.125</v>
      </c>
      <c r="L1846" s="15">
        <f t="shared" si="169"/>
        <v>40666.973541666666</v>
      </c>
      <c r="M1846" t="b">
        <v>0</v>
      </c>
      <c r="N1846">
        <v>20</v>
      </c>
      <c r="O1846" t="b">
        <v>1</v>
      </c>
      <c r="P1846" t="s">
        <v>1614</v>
      </c>
      <c r="Q1846" s="7">
        <f t="shared" si="170"/>
        <v>101.4</v>
      </c>
      <c r="R1846" s="9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3767</v>
      </c>
      <c r="C1847" s="3" t="s">
        <v>3768</v>
      </c>
      <c r="D1847">
        <v>1000</v>
      </c>
      <c r="E1847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s="15">
        <f t="shared" si="168"/>
        <v>42538.204861111109</v>
      </c>
      <c r="L1847" s="15">
        <f t="shared" si="169"/>
        <v>42523.333310185189</v>
      </c>
      <c r="M1847" t="b">
        <v>0</v>
      </c>
      <c r="N1847">
        <v>19</v>
      </c>
      <c r="O1847" t="b">
        <v>1</v>
      </c>
      <c r="P1847" t="s">
        <v>1614</v>
      </c>
      <c r="Q1847" s="7">
        <f t="shared" si="170"/>
        <v>100</v>
      </c>
      <c r="R1847" s="9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3769</v>
      </c>
      <c r="C1848" s="3" t="s">
        <v>3770</v>
      </c>
      <c r="D1848">
        <v>15000</v>
      </c>
      <c r="E1848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s="15">
        <f t="shared" si="168"/>
        <v>41258.650196759263</v>
      </c>
      <c r="L1848" s="15">
        <f t="shared" si="169"/>
        <v>41228.650196759263</v>
      </c>
      <c r="M1848" t="b">
        <v>0</v>
      </c>
      <c r="N1848">
        <v>209</v>
      </c>
      <c r="O1848" t="b">
        <v>1</v>
      </c>
      <c r="P1848" t="s">
        <v>1614</v>
      </c>
      <c r="Q1848" s="7">
        <f t="shared" si="170"/>
        <v>137.92666666666668</v>
      </c>
      <c r="R1848" s="9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3771</v>
      </c>
      <c r="C1849" s="3" t="s">
        <v>3772</v>
      </c>
      <c r="D1849">
        <v>2500</v>
      </c>
      <c r="E1849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s="15">
        <f t="shared" si="168"/>
        <v>42115.236481481479</v>
      </c>
      <c r="L1849" s="15">
        <f t="shared" si="169"/>
        <v>42094.236481481479</v>
      </c>
      <c r="M1849" t="b">
        <v>0</v>
      </c>
      <c r="N1849">
        <v>38</v>
      </c>
      <c r="O1849" t="b">
        <v>1</v>
      </c>
      <c r="P1849" t="s">
        <v>1614</v>
      </c>
      <c r="Q1849" s="7">
        <f t="shared" si="170"/>
        <v>120.88000000000001</v>
      </c>
      <c r="R1849" s="9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3773</v>
      </c>
      <c r="C1850" s="3" t="s">
        <v>3774</v>
      </c>
      <c r="D1850">
        <v>3000</v>
      </c>
      <c r="E1850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s="15">
        <f t="shared" si="168"/>
        <v>40755.290972222225</v>
      </c>
      <c r="L1850" s="15">
        <f t="shared" si="169"/>
        <v>40691.788055555553</v>
      </c>
      <c r="M1850" t="b">
        <v>0</v>
      </c>
      <c r="N1850">
        <v>24</v>
      </c>
      <c r="O1850" t="b">
        <v>1</v>
      </c>
      <c r="P1850" t="s">
        <v>1614</v>
      </c>
      <c r="Q1850" s="7">
        <f t="shared" si="170"/>
        <v>107.36666666666667</v>
      </c>
      <c r="R1850" s="9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3775</v>
      </c>
      <c r="C1851" s="3" t="s">
        <v>3776</v>
      </c>
      <c r="D1851">
        <v>300</v>
      </c>
      <c r="E1851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s="15">
        <f t="shared" si="168"/>
        <v>41199.845590277779</v>
      </c>
      <c r="L1851" s="15">
        <f t="shared" si="169"/>
        <v>41169.845590277779</v>
      </c>
      <c r="M1851" t="b">
        <v>0</v>
      </c>
      <c r="N1851">
        <v>8</v>
      </c>
      <c r="O1851" t="b">
        <v>1</v>
      </c>
      <c r="P1851" t="s">
        <v>1614</v>
      </c>
      <c r="Q1851" s="7">
        <f t="shared" si="170"/>
        <v>100.33333333333334</v>
      </c>
      <c r="R1851" s="9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3777</v>
      </c>
      <c r="C1852" s="3" t="s">
        <v>3778</v>
      </c>
      <c r="D1852">
        <v>9000</v>
      </c>
      <c r="E1852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s="15">
        <f t="shared" si="168"/>
        <v>41830.959490740745</v>
      </c>
      <c r="L1852" s="15">
        <f t="shared" si="169"/>
        <v>41800.959490740745</v>
      </c>
      <c r="M1852" t="b">
        <v>0</v>
      </c>
      <c r="N1852">
        <v>179</v>
      </c>
      <c r="O1852" t="b">
        <v>1</v>
      </c>
      <c r="P1852" t="s">
        <v>1614</v>
      </c>
      <c r="Q1852" s="7">
        <f t="shared" si="170"/>
        <v>101.52222222222223</v>
      </c>
      <c r="R1852" s="9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3779</v>
      </c>
      <c r="C1853" s="3" t="s">
        <v>3780</v>
      </c>
      <c r="D1853">
        <v>1300</v>
      </c>
      <c r="E1853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s="15">
        <f t="shared" si="168"/>
        <v>41848.041666666664</v>
      </c>
      <c r="L1853" s="15">
        <f t="shared" si="169"/>
        <v>41827.906689814816</v>
      </c>
      <c r="M1853" t="b">
        <v>0</v>
      </c>
      <c r="N1853">
        <v>26</v>
      </c>
      <c r="O1853" t="b">
        <v>1</v>
      </c>
      <c r="P1853" t="s">
        <v>1614</v>
      </c>
      <c r="Q1853" s="7">
        <f t="shared" si="170"/>
        <v>100.07692307692308</v>
      </c>
      <c r="R1853" s="9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3781</v>
      </c>
      <c r="C1854" s="3" t="s">
        <v>3782</v>
      </c>
      <c r="D1854">
        <v>15000</v>
      </c>
      <c r="E1854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s="15">
        <f t="shared" si="168"/>
        <v>42119</v>
      </c>
      <c r="L1854" s="15">
        <f t="shared" si="169"/>
        <v>42081.77143518519</v>
      </c>
      <c r="M1854" t="b">
        <v>0</v>
      </c>
      <c r="N1854">
        <v>131</v>
      </c>
      <c r="O1854" t="b">
        <v>1</v>
      </c>
      <c r="P1854" t="s">
        <v>1614</v>
      </c>
      <c r="Q1854" s="7">
        <f t="shared" si="170"/>
        <v>116.96666666666667</v>
      </c>
      <c r="R1854" s="9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3783</v>
      </c>
      <c r="C1855" s="3" t="s">
        <v>3784</v>
      </c>
      <c r="D1855">
        <v>800</v>
      </c>
      <c r="E1855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s="15">
        <f t="shared" si="168"/>
        <v>41227.102048611108</v>
      </c>
      <c r="L1855" s="15">
        <f t="shared" si="169"/>
        <v>41177.060381944444</v>
      </c>
      <c r="M1855" t="b">
        <v>0</v>
      </c>
      <c r="N1855">
        <v>14</v>
      </c>
      <c r="O1855" t="b">
        <v>1</v>
      </c>
      <c r="P1855" t="s">
        <v>1614</v>
      </c>
      <c r="Q1855" s="7">
        <f t="shared" si="170"/>
        <v>101.875</v>
      </c>
      <c r="R1855" s="9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3785</v>
      </c>
      <c r="C1856" s="3" t="s">
        <v>3786</v>
      </c>
      <c r="D1856">
        <v>15000</v>
      </c>
      <c r="E1856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s="15">
        <f t="shared" si="168"/>
        <v>41418.021261574075</v>
      </c>
      <c r="L1856" s="15">
        <f t="shared" si="169"/>
        <v>41388.021261574075</v>
      </c>
      <c r="M1856" t="b">
        <v>0</v>
      </c>
      <c r="N1856">
        <v>174</v>
      </c>
      <c r="O1856" t="b">
        <v>1</v>
      </c>
      <c r="P1856" t="s">
        <v>1614</v>
      </c>
      <c r="Q1856" s="7">
        <f t="shared" si="170"/>
        <v>102.12366666666665</v>
      </c>
      <c r="R1856" s="9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3787</v>
      </c>
      <c r="C1857" s="3" t="s">
        <v>3788</v>
      </c>
      <c r="D1857">
        <v>8750</v>
      </c>
      <c r="E1857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s="15">
        <f t="shared" si="168"/>
        <v>41645.538657407407</v>
      </c>
      <c r="L1857" s="15">
        <f t="shared" si="169"/>
        <v>41600.538657407407</v>
      </c>
      <c r="M1857" t="b">
        <v>0</v>
      </c>
      <c r="N1857">
        <v>191</v>
      </c>
      <c r="O1857" t="b">
        <v>1</v>
      </c>
      <c r="P1857" t="s">
        <v>1614</v>
      </c>
      <c r="Q1857" s="7">
        <f t="shared" si="170"/>
        <v>154.05897142857143</v>
      </c>
      <c r="R1857" s="9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3789</v>
      </c>
      <c r="C1858" s="3" t="s">
        <v>3790</v>
      </c>
      <c r="D1858">
        <v>2000</v>
      </c>
      <c r="E1858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s="15">
        <f t="shared" si="168"/>
        <v>41838.854999999996</v>
      </c>
      <c r="L1858" s="15">
        <f t="shared" si="169"/>
        <v>41817.854999999996</v>
      </c>
      <c r="M1858" t="b">
        <v>0</v>
      </c>
      <c r="N1858">
        <v>38</v>
      </c>
      <c r="O1858" t="b">
        <v>1</v>
      </c>
      <c r="P1858" t="s">
        <v>1614</v>
      </c>
      <c r="Q1858" s="7">
        <f t="shared" si="170"/>
        <v>101.25</v>
      </c>
      <c r="R1858" s="9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3791</v>
      </c>
      <c r="C1859" s="3" t="s">
        <v>3792</v>
      </c>
      <c r="D1859">
        <v>3000</v>
      </c>
      <c r="E1859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s="15">
        <f t="shared" ref="K1859:K1922" si="174">(I1859/86400)+DATE(1970,1,1)</f>
        <v>41894.76866898148</v>
      </c>
      <c r="L1859" s="15">
        <f t="shared" ref="L1859:L1922" si="175">(J1859/86400)+DATE(1970,1,1)</f>
        <v>41864.76866898148</v>
      </c>
      <c r="M1859" t="b">
        <v>0</v>
      </c>
      <c r="N1859">
        <v>22</v>
      </c>
      <c r="O1859" t="b">
        <v>1</v>
      </c>
      <c r="P1859" t="s">
        <v>1614</v>
      </c>
      <c r="Q1859" s="7">
        <f t="shared" ref="Q1859:Q1922" si="176">(E1859/D1859)*100</f>
        <v>100</v>
      </c>
      <c r="R1859" s="9">
        <f t="shared" ref="R1859:R1922" si="177">E1859/N1859</f>
        <v>136.36363636363637</v>
      </c>
      <c r="S1859" t="str">
        <f t="shared" ref="S1859:S1922" si="178">LEFT(P1859,FIND("/",P1859)-1)</f>
        <v>music</v>
      </c>
      <c r="T1859" t="str">
        <f t="shared" ref="T1859:T1922" si="179">REPLACE(P1859,1,FIND("/",P1859),"")</f>
        <v>rock</v>
      </c>
    </row>
    <row r="1860" spans="1:20" ht="48" x14ac:dyDescent="0.2">
      <c r="A1860">
        <v>1858</v>
      </c>
      <c r="B1860" s="3" t="s">
        <v>3793</v>
      </c>
      <c r="C1860" s="3" t="s">
        <v>3794</v>
      </c>
      <c r="D1860">
        <v>5555.55</v>
      </c>
      <c r="E1860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s="15">
        <f t="shared" si="174"/>
        <v>40893.242141203707</v>
      </c>
      <c r="L1860" s="15">
        <f t="shared" si="175"/>
        <v>40833.200474537036</v>
      </c>
      <c r="M1860" t="b">
        <v>0</v>
      </c>
      <c r="N1860">
        <v>149</v>
      </c>
      <c r="O1860" t="b">
        <v>1</v>
      </c>
      <c r="P1860" t="s">
        <v>1614</v>
      </c>
      <c r="Q1860" s="7">
        <f t="shared" si="176"/>
        <v>108.74800874800874</v>
      </c>
      <c r="R1860" s="9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3795</v>
      </c>
      <c r="C1861" s="3" t="s">
        <v>3796</v>
      </c>
      <c r="D1861">
        <v>3000</v>
      </c>
      <c r="E1861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s="15">
        <f t="shared" si="174"/>
        <v>40808.770011574074</v>
      </c>
      <c r="L1861" s="15">
        <f t="shared" si="175"/>
        <v>40778.770011574074</v>
      </c>
      <c r="M1861" t="b">
        <v>0</v>
      </c>
      <c r="N1861">
        <v>56</v>
      </c>
      <c r="O1861" t="b">
        <v>1</v>
      </c>
      <c r="P1861" t="s">
        <v>1614</v>
      </c>
      <c r="Q1861" s="7">
        <f t="shared" si="176"/>
        <v>131.83333333333334</v>
      </c>
      <c r="R1861" s="9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3797</v>
      </c>
      <c r="C1862" s="3" t="s">
        <v>3798</v>
      </c>
      <c r="D1862">
        <v>750</v>
      </c>
      <c r="E1862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s="15">
        <f t="shared" si="174"/>
        <v>41676.70930555556</v>
      </c>
      <c r="L1862" s="15">
        <f t="shared" si="175"/>
        <v>41655.70930555556</v>
      </c>
      <c r="M1862" t="b">
        <v>0</v>
      </c>
      <c r="N1862">
        <v>19</v>
      </c>
      <c r="O1862" t="b">
        <v>1</v>
      </c>
      <c r="P1862" t="s">
        <v>1614</v>
      </c>
      <c r="Q1862" s="7">
        <f t="shared" si="176"/>
        <v>133.46666666666667</v>
      </c>
      <c r="R1862" s="9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3799</v>
      </c>
      <c r="C1863" s="3" t="s">
        <v>3800</v>
      </c>
      <c r="D1863">
        <v>250000</v>
      </c>
      <c r="E1863">
        <v>0</v>
      </c>
      <c r="F1863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s="15">
        <f t="shared" si="174"/>
        <v>42030.300243055557</v>
      </c>
      <c r="L1863" s="15">
        <f t="shared" si="175"/>
        <v>42000.300243055557</v>
      </c>
      <c r="M1863" t="b">
        <v>0</v>
      </c>
      <c r="N1863">
        <v>0</v>
      </c>
      <c r="O1863" t="b">
        <v>0</v>
      </c>
      <c r="P1863" t="s">
        <v>2312</v>
      </c>
      <c r="Q1863" s="7">
        <f t="shared" si="176"/>
        <v>0</v>
      </c>
      <c r="R1863" s="9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3801</v>
      </c>
      <c r="C1864" s="3" t="s">
        <v>3802</v>
      </c>
      <c r="D1864">
        <v>18000</v>
      </c>
      <c r="E1864">
        <v>1455</v>
      </c>
      <c r="F1864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s="15">
        <f t="shared" si="174"/>
        <v>42802.3125</v>
      </c>
      <c r="L1864" s="15">
        <f t="shared" si="175"/>
        <v>42755.492754629631</v>
      </c>
      <c r="M1864" t="b">
        <v>0</v>
      </c>
      <c r="N1864">
        <v>16</v>
      </c>
      <c r="O1864" t="b">
        <v>0</v>
      </c>
      <c r="P1864" t="s">
        <v>2312</v>
      </c>
      <c r="Q1864" s="7">
        <f t="shared" si="176"/>
        <v>8.0833333333333321</v>
      </c>
      <c r="R1864" s="9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3803</v>
      </c>
      <c r="C1865" s="3" t="s">
        <v>3804</v>
      </c>
      <c r="D1865">
        <v>2500</v>
      </c>
      <c r="E1865">
        <v>10</v>
      </c>
      <c r="F1865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s="15">
        <f t="shared" si="174"/>
        <v>41802.797280092593</v>
      </c>
      <c r="L1865" s="15">
        <f t="shared" si="175"/>
        <v>41772.797280092593</v>
      </c>
      <c r="M1865" t="b">
        <v>0</v>
      </c>
      <c r="N1865">
        <v>2</v>
      </c>
      <c r="O1865" t="b">
        <v>0</v>
      </c>
      <c r="P1865" t="s">
        <v>2312</v>
      </c>
      <c r="Q1865" s="7">
        <f t="shared" si="176"/>
        <v>0.4</v>
      </c>
      <c r="R1865" s="9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3805</v>
      </c>
      <c r="C1866" s="3" t="s">
        <v>3806</v>
      </c>
      <c r="D1866">
        <v>6500</v>
      </c>
      <c r="E1866">
        <v>2788</v>
      </c>
      <c r="F1866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s="15">
        <f t="shared" si="174"/>
        <v>41763.716435185182</v>
      </c>
      <c r="L1866" s="15">
        <f t="shared" si="175"/>
        <v>41733.716435185182</v>
      </c>
      <c r="M1866" t="b">
        <v>0</v>
      </c>
      <c r="N1866">
        <v>48</v>
      </c>
      <c r="O1866" t="b">
        <v>0</v>
      </c>
      <c r="P1866" t="s">
        <v>2312</v>
      </c>
      <c r="Q1866" s="7">
        <f t="shared" si="176"/>
        <v>42.892307692307689</v>
      </c>
      <c r="R1866" s="9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3807</v>
      </c>
      <c r="C1867" s="3" t="s">
        <v>3808</v>
      </c>
      <c r="D1867">
        <v>110000</v>
      </c>
      <c r="E1867">
        <v>4</v>
      </c>
      <c r="F1867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s="15">
        <f t="shared" si="174"/>
        <v>42680.409108796295</v>
      </c>
      <c r="L1867" s="15">
        <f t="shared" si="175"/>
        <v>42645.367442129631</v>
      </c>
      <c r="M1867" t="b">
        <v>0</v>
      </c>
      <c r="N1867">
        <v>2</v>
      </c>
      <c r="O1867" t="b">
        <v>0</v>
      </c>
      <c r="P1867" t="s">
        <v>2312</v>
      </c>
      <c r="Q1867" s="7">
        <f t="shared" si="176"/>
        <v>3.6363636363636364E-3</v>
      </c>
      <c r="R1867" s="9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3809</v>
      </c>
      <c r="C1868" s="3" t="s">
        <v>3810</v>
      </c>
      <c r="D1868">
        <v>25000</v>
      </c>
      <c r="E1868">
        <v>125</v>
      </c>
      <c r="F186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s="15">
        <f t="shared" si="174"/>
        <v>42795.166666666672</v>
      </c>
      <c r="L1868" s="15">
        <f t="shared" si="175"/>
        <v>42742.246493055558</v>
      </c>
      <c r="M1868" t="b">
        <v>0</v>
      </c>
      <c r="N1868">
        <v>2</v>
      </c>
      <c r="O1868" t="b">
        <v>0</v>
      </c>
      <c r="P1868" t="s">
        <v>2312</v>
      </c>
      <c r="Q1868" s="7">
        <f t="shared" si="176"/>
        <v>0.5</v>
      </c>
      <c r="R1868" s="9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3811</v>
      </c>
      <c r="C1869" s="3" t="s">
        <v>3812</v>
      </c>
      <c r="D1869">
        <v>20000</v>
      </c>
      <c r="E1869">
        <v>10</v>
      </c>
      <c r="F1869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s="15">
        <f t="shared" si="174"/>
        <v>42679.924907407403</v>
      </c>
      <c r="L1869" s="15">
        <f t="shared" si="175"/>
        <v>42649.924907407403</v>
      </c>
      <c r="M1869" t="b">
        <v>0</v>
      </c>
      <c r="N1869">
        <v>1</v>
      </c>
      <c r="O1869" t="b">
        <v>0</v>
      </c>
      <c r="P1869" t="s">
        <v>2312</v>
      </c>
      <c r="Q1869" s="7">
        <f t="shared" si="176"/>
        <v>0.05</v>
      </c>
      <c r="R1869" s="9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3813</v>
      </c>
      <c r="C1870" s="3" t="s">
        <v>3814</v>
      </c>
      <c r="D1870">
        <v>25000</v>
      </c>
      <c r="E1870">
        <v>1217</v>
      </c>
      <c r="F1870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s="15">
        <f t="shared" si="174"/>
        <v>42353.332638888889</v>
      </c>
      <c r="L1870" s="15">
        <f t="shared" si="175"/>
        <v>42328.779224537036</v>
      </c>
      <c r="M1870" t="b">
        <v>0</v>
      </c>
      <c r="N1870">
        <v>17</v>
      </c>
      <c r="O1870" t="b">
        <v>0</v>
      </c>
      <c r="P1870" t="s">
        <v>2312</v>
      </c>
      <c r="Q1870" s="7">
        <f t="shared" si="176"/>
        <v>4.8680000000000003</v>
      </c>
      <c r="R1870" s="9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3815</v>
      </c>
      <c r="C1871" s="3" t="s">
        <v>3816</v>
      </c>
      <c r="D1871">
        <v>10000</v>
      </c>
      <c r="E1871">
        <v>0</v>
      </c>
      <c r="F1871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s="15">
        <f t="shared" si="174"/>
        <v>42739.002881944441</v>
      </c>
      <c r="L1871" s="15">
        <f t="shared" si="175"/>
        <v>42709.002881944441</v>
      </c>
      <c r="M1871" t="b">
        <v>0</v>
      </c>
      <c r="N1871">
        <v>0</v>
      </c>
      <c r="O1871" t="b">
        <v>0</v>
      </c>
      <c r="P1871" t="s">
        <v>2312</v>
      </c>
      <c r="Q1871" s="7">
        <f t="shared" si="176"/>
        <v>0</v>
      </c>
      <c r="R1871" s="9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3817</v>
      </c>
      <c r="C1872" s="3" t="s">
        <v>3818</v>
      </c>
      <c r="D1872">
        <v>3500</v>
      </c>
      <c r="E1872">
        <v>361</v>
      </c>
      <c r="F1872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s="15">
        <f t="shared" si="174"/>
        <v>42400.178472222222</v>
      </c>
      <c r="L1872" s="15">
        <f t="shared" si="175"/>
        <v>42371.355729166666</v>
      </c>
      <c r="M1872" t="b">
        <v>0</v>
      </c>
      <c r="N1872">
        <v>11</v>
      </c>
      <c r="O1872" t="b">
        <v>0</v>
      </c>
      <c r="P1872" t="s">
        <v>2312</v>
      </c>
      <c r="Q1872" s="7">
        <f t="shared" si="176"/>
        <v>10.314285714285715</v>
      </c>
      <c r="R1872" s="9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3819</v>
      </c>
      <c r="C1873" s="3" t="s">
        <v>3820</v>
      </c>
      <c r="D1873">
        <v>6500</v>
      </c>
      <c r="E1873">
        <v>4666</v>
      </c>
      <c r="F1873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s="15">
        <f t="shared" si="174"/>
        <v>41963.825243055559</v>
      </c>
      <c r="L1873" s="15">
        <f t="shared" si="175"/>
        <v>41923.783576388887</v>
      </c>
      <c r="M1873" t="b">
        <v>0</v>
      </c>
      <c r="N1873">
        <v>95</v>
      </c>
      <c r="O1873" t="b">
        <v>0</v>
      </c>
      <c r="P1873" t="s">
        <v>2312</v>
      </c>
      <c r="Q1873" s="7">
        <f t="shared" si="176"/>
        <v>71.784615384615378</v>
      </c>
      <c r="R1873" s="9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3821</v>
      </c>
      <c r="C1874" s="3" t="s">
        <v>3822</v>
      </c>
      <c r="D1874">
        <v>20000</v>
      </c>
      <c r="E1874">
        <v>212</v>
      </c>
      <c r="F1874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s="15">
        <f t="shared" si="174"/>
        <v>42185.129652777774</v>
      </c>
      <c r="L1874" s="15">
        <f t="shared" si="175"/>
        <v>42155.129652777774</v>
      </c>
      <c r="M1874" t="b">
        <v>0</v>
      </c>
      <c r="N1874">
        <v>13</v>
      </c>
      <c r="O1874" t="b">
        <v>0</v>
      </c>
      <c r="P1874" t="s">
        <v>2312</v>
      </c>
      <c r="Q1874" s="7">
        <f t="shared" si="176"/>
        <v>1.06</v>
      </c>
      <c r="R1874" s="9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3823</v>
      </c>
      <c r="C1875" s="3" t="s">
        <v>3824</v>
      </c>
      <c r="D1875">
        <v>8000</v>
      </c>
      <c r="E1875">
        <v>36</v>
      </c>
      <c r="F1875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s="15">
        <f t="shared" si="174"/>
        <v>42193.697916666672</v>
      </c>
      <c r="L1875" s="15">
        <f t="shared" si="175"/>
        <v>42164.615856481483</v>
      </c>
      <c r="M1875" t="b">
        <v>0</v>
      </c>
      <c r="N1875">
        <v>2</v>
      </c>
      <c r="O1875" t="b">
        <v>0</v>
      </c>
      <c r="P1875" t="s">
        <v>2312</v>
      </c>
      <c r="Q1875" s="7">
        <f t="shared" si="176"/>
        <v>0.44999999999999996</v>
      </c>
      <c r="R1875" s="9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3825</v>
      </c>
      <c r="C1876" s="3" t="s">
        <v>3826</v>
      </c>
      <c r="D1876">
        <v>160000</v>
      </c>
      <c r="E1876">
        <v>26</v>
      </c>
      <c r="F1876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s="15">
        <f t="shared" si="174"/>
        <v>42549.969131944439</v>
      </c>
      <c r="L1876" s="15">
        <f t="shared" si="175"/>
        <v>42529.969131944439</v>
      </c>
      <c r="M1876" t="b">
        <v>0</v>
      </c>
      <c r="N1876">
        <v>2</v>
      </c>
      <c r="O1876" t="b">
        <v>0</v>
      </c>
      <c r="P1876" t="s">
        <v>2312</v>
      </c>
      <c r="Q1876" s="7">
        <f t="shared" si="176"/>
        <v>1.6250000000000001E-2</v>
      </c>
      <c r="R1876" s="9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3827</v>
      </c>
      <c r="C1877" s="3" t="s">
        <v>3828</v>
      </c>
      <c r="D1877">
        <v>10000</v>
      </c>
      <c r="E1877">
        <v>51</v>
      </c>
      <c r="F1877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s="15">
        <f t="shared" si="174"/>
        <v>42588.899398148147</v>
      </c>
      <c r="L1877" s="15">
        <f t="shared" si="175"/>
        <v>42528.899398148147</v>
      </c>
      <c r="M1877" t="b">
        <v>0</v>
      </c>
      <c r="N1877">
        <v>3</v>
      </c>
      <c r="O1877" t="b">
        <v>0</v>
      </c>
      <c r="P1877" t="s">
        <v>2312</v>
      </c>
      <c r="Q1877" s="7">
        <f t="shared" si="176"/>
        <v>0.51</v>
      </c>
      <c r="R1877" s="9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3829</v>
      </c>
      <c r="C1878" s="3" t="s">
        <v>3830</v>
      </c>
      <c r="D1878">
        <v>280</v>
      </c>
      <c r="E1878">
        <v>0</v>
      </c>
      <c r="F187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s="15">
        <f t="shared" si="174"/>
        <v>41806.284780092596</v>
      </c>
      <c r="L1878" s="15">
        <f t="shared" si="175"/>
        <v>41776.284780092596</v>
      </c>
      <c r="M1878" t="b">
        <v>0</v>
      </c>
      <c r="N1878">
        <v>0</v>
      </c>
      <c r="O1878" t="b">
        <v>0</v>
      </c>
      <c r="P1878" t="s">
        <v>2312</v>
      </c>
      <c r="Q1878" s="7">
        <f t="shared" si="176"/>
        <v>0</v>
      </c>
      <c r="R1878" s="9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3831</v>
      </c>
      <c r="C1879" s="3" t="s">
        <v>3832</v>
      </c>
      <c r="D1879">
        <v>60</v>
      </c>
      <c r="E1879">
        <v>0</v>
      </c>
      <c r="F1879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s="15">
        <f t="shared" si="174"/>
        <v>42064.029224537036</v>
      </c>
      <c r="L1879" s="15">
        <f t="shared" si="175"/>
        <v>42035.029224537036</v>
      </c>
      <c r="M1879" t="b">
        <v>0</v>
      </c>
      <c r="N1879">
        <v>0</v>
      </c>
      <c r="O1879" t="b">
        <v>0</v>
      </c>
      <c r="P1879" t="s">
        <v>2312</v>
      </c>
      <c r="Q1879" s="7">
        <f t="shared" si="176"/>
        <v>0</v>
      </c>
      <c r="R1879" s="9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3833</v>
      </c>
      <c r="C1880" s="3" t="s">
        <v>3834</v>
      </c>
      <c r="D1880">
        <v>8000</v>
      </c>
      <c r="E1880">
        <v>0</v>
      </c>
      <c r="F1880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s="15">
        <f t="shared" si="174"/>
        <v>41803.008738425924</v>
      </c>
      <c r="L1880" s="15">
        <f t="shared" si="175"/>
        <v>41773.008738425924</v>
      </c>
      <c r="M1880" t="b">
        <v>0</v>
      </c>
      <c r="N1880">
        <v>0</v>
      </c>
      <c r="O1880" t="b">
        <v>0</v>
      </c>
      <c r="P1880" t="s">
        <v>2312</v>
      </c>
      <c r="Q1880" s="7">
        <f t="shared" si="176"/>
        <v>0</v>
      </c>
      <c r="R1880" s="9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3835</v>
      </c>
      <c r="C1881" s="3" t="s">
        <v>3836</v>
      </c>
      <c r="D1881">
        <v>5000</v>
      </c>
      <c r="E1881">
        <v>6</v>
      </c>
      <c r="F1881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s="15">
        <f t="shared" si="174"/>
        <v>42443.607974537037</v>
      </c>
      <c r="L1881" s="15">
        <f t="shared" si="175"/>
        <v>42413.649641203709</v>
      </c>
      <c r="M1881" t="b">
        <v>0</v>
      </c>
      <c r="N1881">
        <v>2</v>
      </c>
      <c r="O1881" t="b">
        <v>0</v>
      </c>
      <c r="P1881" t="s">
        <v>2312</v>
      </c>
      <c r="Q1881" s="7">
        <f t="shared" si="176"/>
        <v>0.12</v>
      </c>
      <c r="R1881" s="9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3837</v>
      </c>
      <c r="C1882" s="3" t="s">
        <v>3838</v>
      </c>
      <c r="D1882">
        <v>5000</v>
      </c>
      <c r="E1882">
        <v>1004</v>
      </c>
      <c r="F1882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s="15">
        <f t="shared" si="174"/>
        <v>42459.525231481486</v>
      </c>
      <c r="L1882" s="15">
        <f t="shared" si="175"/>
        <v>42430.566898148143</v>
      </c>
      <c r="M1882" t="b">
        <v>0</v>
      </c>
      <c r="N1882">
        <v>24</v>
      </c>
      <c r="O1882" t="b">
        <v>0</v>
      </c>
      <c r="P1882" t="s">
        <v>2312</v>
      </c>
      <c r="Q1882" s="7">
        <f t="shared" si="176"/>
        <v>20.080000000000002</v>
      </c>
      <c r="R1882" s="9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3839</v>
      </c>
      <c r="C1883" s="3" t="s">
        <v>3840</v>
      </c>
      <c r="D1883">
        <v>2000</v>
      </c>
      <c r="E1883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s="15">
        <f t="shared" si="174"/>
        <v>42073.110983796301</v>
      </c>
      <c r="L1883" s="15">
        <f t="shared" si="175"/>
        <v>42043.152650462958</v>
      </c>
      <c r="M1883" t="b">
        <v>0</v>
      </c>
      <c r="N1883">
        <v>70</v>
      </c>
      <c r="O1883" t="b">
        <v>1</v>
      </c>
      <c r="P1883" t="s">
        <v>1817</v>
      </c>
      <c r="Q1883" s="7">
        <f t="shared" si="176"/>
        <v>172.68449999999999</v>
      </c>
      <c r="R1883" s="9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3841</v>
      </c>
      <c r="C1884" s="3" t="s">
        <v>3842</v>
      </c>
      <c r="D1884">
        <v>3350</v>
      </c>
      <c r="E1884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s="15">
        <f t="shared" si="174"/>
        <v>41100.991666666669</v>
      </c>
      <c r="L1884" s="15">
        <f t="shared" si="175"/>
        <v>41067.949212962965</v>
      </c>
      <c r="M1884" t="b">
        <v>0</v>
      </c>
      <c r="N1884">
        <v>81</v>
      </c>
      <c r="O1884" t="b">
        <v>1</v>
      </c>
      <c r="P1884" t="s">
        <v>1817</v>
      </c>
      <c r="Q1884" s="7">
        <f t="shared" si="176"/>
        <v>100.8955223880597</v>
      </c>
      <c r="R1884" s="9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3843</v>
      </c>
      <c r="C1885" s="3" t="s">
        <v>3844</v>
      </c>
      <c r="D1885">
        <v>999</v>
      </c>
      <c r="E1885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s="15">
        <f t="shared" si="174"/>
        <v>41007.906342592592</v>
      </c>
      <c r="L1885" s="15">
        <f t="shared" si="175"/>
        <v>40977.948009259257</v>
      </c>
      <c r="M1885" t="b">
        <v>0</v>
      </c>
      <c r="N1885">
        <v>32</v>
      </c>
      <c r="O1885" t="b">
        <v>1</v>
      </c>
      <c r="P1885" t="s">
        <v>1817</v>
      </c>
      <c r="Q1885" s="7">
        <f t="shared" si="176"/>
        <v>104.8048048048048</v>
      </c>
      <c r="R1885" s="9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3845</v>
      </c>
      <c r="C1886" s="3" t="s">
        <v>3846</v>
      </c>
      <c r="D1886">
        <v>1000</v>
      </c>
      <c r="E1886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s="15">
        <f t="shared" si="174"/>
        <v>41240.5</v>
      </c>
      <c r="L1886" s="15">
        <f t="shared" si="175"/>
        <v>41205.198321759257</v>
      </c>
      <c r="M1886" t="b">
        <v>0</v>
      </c>
      <c r="N1886">
        <v>26</v>
      </c>
      <c r="O1886" t="b">
        <v>1</v>
      </c>
      <c r="P1886" t="s">
        <v>1817</v>
      </c>
      <c r="Q1886" s="7">
        <f t="shared" si="176"/>
        <v>135.1</v>
      </c>
      <c r="R1886" s="9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3847</v>
      </c>
      <c r="C1887" s="3" t="s">
        <v>3848</v>
      </c>
      <c r="D1887">
        <v>4575</v>
      </c>
      <c r="E1887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s="15">
        <f t="shared" si="174"/>
        <v>41131.916666666664</v>
      </c>
      <c r="L1887" s="15">
        <f t="shared" si="175"/>
        <v>41099.093865740739</v>
      </c>
      <c r="M1887" t="b">
        <v>0</v>
      </c>
      <c r="N1887">
        <v>105</v>
      </c>
      <c r="O1887" t="b">
        <v>1</v>
      </c>
      <c r="P1887" t="s">
        <v>1817</v>
      </c>
      <c r="Q1887" s="7">
        <f t="shared" si="176"/>
        <v>116.32786885245903</v>
      </c>
      <c r="R1887" s="9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3849</v>
      </c>
      <c r="C1888" s="3" t="s">
        <v>3850</v>
      </c>
      <c r="D1888">
        <v>1200</v>
      </c>
      <c r="E1888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s="15">
        <f t="shared" si="174"/>
        <v>41955.94835648148</v>
      </c>
      <c r="L1888" s="15">
        <f t="shared" si="175"/>
        <v>41925.906689814816</v>
      </c>
      <c r="M1888" t="b">
        <v>0</v>
      </c>
      <c r="N1888">
        <v>29</v>
      </c>
      <c r="O1888" t="b">
        <v>1</v>
      </c>
      <c r="P1888" t="s">
        <v>1817</v>
      </c>
      <c r="Q1888" s="7">
        <f t="shared" si="176"/>
        <v>102.08333333333333</v>
      </c>
      <c r="R1888" s="9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3851</v>
      </c>
      <c r="C1889" s="3" t="s">
        <v>3852</v>
      </c>
      <c r="D1889">
        <v>3000</v>
      </c>
      <c r="E1889">
        <v>3335</v>
      </c>
      <c r="F1889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s="15">
        <f t="shared" si="174"/>
        <v>42341.895833333328</v>
      </c>
      <c r="L1889" s="15">
        <f t="shared" si="175"/>
        <v>42323.800138888888</v>
      </c>
      <c r="M1889" t="b">
        <v>0</v>
      </c>
      <c r="N1889">
        <v>8</v>
      </c>
      <c r="O1889" t="b">
        <v>1</v>
      </c>
      <c r="P1889" t="s">
        <v>1817</v>
      </c>
      <c r="Q1889" s="7">
        <f t="shared" si="176"/>
        <v>111.16666666666666</v>
      </c>
      <c r="R1889" s="9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3853</v>
      </c>
      <c r="C1890" s="3" t="s">
        <v>3854</v>
      </c>
      <c r="D1890">
        <v>2500</v>
      </c>
      <c r="E1890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s="15">
        <f t="shared" si="174"/>
        <v>40330.207638888889</v>
      </c>
      <c r="L1890" s="15">
        <f t="shared" si="175"/>
        <v>40299.239953703705</v>
      </c>
      <c r="M1890" t="b">
        <v>0</v>
      </c>
      <c r="N1890">
        <v>89</v>
      </c>
      <c r="O1890" t="b">
        <v>1</v>
      </c>
      <c r="P1890" t="s">
        <v>1817</v>
      </c>
      <c r="Q1890" s="7">
        <f t="shared" si="176"/>
        <v>166.08</v>
      </c>
      <c r="R1890" s="9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3855</v>
      </c>
      <c r="C1891" s="3" t="s">
        <v>3856</v>
      </c>
      <c r="D1891">
        <v>2000</v>
      </c>
      <c r="E1891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s="15">
        <f t="shared" si="174"/>
        <v>41344.751689814817</v>
      </c>
      <c r="L1891" s="15">
        <f t="shared" si="175"/>
        <v>41299.793356481481</v>
      </c>
      <c r="M1891" t="b">
        <v>0</v>
      </c>
      <c r="N1891">
        <v>44</v>
      </c>
      <c r="O1891" t="b">
        <v>1</v>
      </c>
      <c r="P1891" t="s">
        <v>1817</v>
      </c>
      <c r="Q1891" s="7">
        <f t="shared" si="176"/>
        <v>106.60000000000001</v>
      </c>
      <c r="R1891" s="9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3857</v>
      </c>
      <c r="C1892" s="3" t="s">
        <v>3858</v>
      </c>
      <c r="D1892">
        <v>12000</v>
      </c>
      <c r="E1892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s="15">
        <f t="shared" si="174"/>
        <v>41258.786203703705</v>
      </c>
      <c r="L1892" s="15">
        <f t="shared" si="175"/>
        <v>41228.786203703705</v>
      </c>
      <c r="M1892" t="b">
        <v>0</v>
      </c>
      <c r="N1892">
        <v>246</v>
      </c>
      <c r="O1892" t="b">
        <v>1</v>
      </c>
      <c r="P1892" t="s">
        <v>1817</v>
      </c>
      <c r="Q1892" s="7">
        <f t="shared" si="176"/>
        <v>144.58441666666667</v>
      </c>
      <c r="R1892" s="9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3859</v>
      </c>
      <c r="C1893" s="3" t="s">
        <v>3860</v>
      </c>
      <c r="D1893">
        <v>10000</v>
      </c>
      <c r="E1893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s="15">
        <f t="shared" si="174"/>
        <v>40381.25</v>
      </c>
      <c r="L1893" s="15">
        <f t="shared" si="175"/>
        <v>40335.798078703701</v>
      </c>
      <c r="M1893" t="b">
        <v>0</v>
      </c>
      <c r="N1893">
        <v>120</v>
      </c>
      <c r="O1893" t="b">
        <v>1</v>
      </c>
      <c r="P1893" t="s">
        <v>1817</v>
      </c>
      <c r="Q1893" s="7">
        <f t="shared" si="176"/>
        <v>105.55000000000001</v>
      </c>
      <c r="R1893" s="9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3861</v>
      </c>
      <c r="C1894" s="3" t="s">
        <v>3862</v>
      </c>
      <c r="D1894">
        <v>500</v>
      </c>
      <c r="E1894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s="15">
        <f t="shared" si="174"/>
        <v>40701.637511574074</v>
      </c>
      <c r="L1894" s="15">
        <f t="shared" si="175"/>
        <v>40671.637511574074</v>
      </c>
      <c r="M1894" t="b">
        <v>0</v>
      </c>
      <c r="N1894">
        <v>26</v>
      </c>
      <c r="O1894" t="b">
        <v>1</v>
      </c>
      <c r="P1894" t="s">
        <v>1817</v>
      </c>
      <c r="Q1894" s="7">
        <f t="shared" si="176"/>
        <v>136.60000000000002</v>
      </c>
      <c r="R1894" s="9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3863</v>
      </c>
      <c r="C1895" s="3" t="s">
        <v>3864</v>
      </c>
      <c r="D1895">
        <v>2500</v>
      </c>
      <c r="E1895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s="15">
        <f t="shared" si="174"/>
        <v>40649.165972222225</v>
      </c>
      <c r="L1895" s="15">
        <f t="shared" si="175"/>
        <v>40632.94195601852</v>
      </c>
      <c r="M1895" t="b">
        <v>0</v>
      </c>
      <c r="N1895">
        <v>45</v>
      </c>
      <c r="O1895" t="b">
        <v>1</v>
      </c>
      <c r="P1895" t="s">
        <v>1817</v>
      </c>
      <c r="Q1895" s="7">
        <f t="shared" si="176"/>
        <v>104</v>
      </c>
      <c r="R1895" s="9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3865</v>
      </c>
      <c r="C1896" s="3" t="s">
        <v>3866</v>
      </c>
      <c r="D1896">
        <v>1000</v>
      </c>
      <c r="E1896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s="15">
        <f t="shared" si="174"/>
        <v>40951.90489583333</v>
      </c>
      <c r="L1896" s="15">
        <f t="shared" si="175"/>
        <v>40920.90489583333</v>
      </c>
      <c r="M1896" t="b">
        <v>0</v>
      </c>
      <c r="N1896">
        <v>20</v>
      </c>
      <c r="O1896" t="b">
        <v>1</v>
      </c>
      <c r="P1896" t="s">
        <v>1817</v>
      </c>
      <c r="Q1896" s="7">
        <f t="shared" si="176"/>
        <v>114.5</v>
      </c>
      <c r="R1896" s="9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3867</v>
      </c>
      <c r="C1897" s="3" t="s">
        <v>3868</v>
      </c>
      <c r="D1897">
        <v>9072</v>
      </c>
      <c r="E1897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s="15">
        <f t="shared" si="174"/>
        <v>42297.746782407412</v>
      </c>
      <c r="L1897" s="15">
        <f t="shared" si="175"/>
        <v>42267.746782407412</v>
      </c>
      <c r="M1897" t="b">
        <v>0</v>
      </c>
      <c r="N1897">
        <v>47</v>
      </c>
      <c r="O1897" t="b">
        <v>1</v>
      </c>
      <c r="P1897" t="s">
        <v>1817</v>
      </c>
      <c r="Q1897" s="7">
        <f t="shared" si="176"/>
        <v>101.71957671957672</v>
      </c>
      <c r="R1897" s="9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3869</v>
      </c>
      <c r="C1898" s="3" t="s">
        <v>3870</v>
      </c>
      <c r="D1898">
        <v>451</v>
      </c>
      <c r="E1898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s="15">
        <f t="shared" si="174"/>
        <v>41011.710243055553</v>
      </c>
      <c r="L1898" s="15">
        <f t="shared" si="175"/>
        <v>40981.710243055553</v>
      </c>
      <c r="M1898" t="b">
        <v>0</v>
      </c>
      <c r="N1898">
        <v>13</v>
      </c>
      <c r="O1898" t="b">
        <v>1</v>
      </c>
      <c r="P1898" t="s">
        <v>1817</v>
      </c>
      <c r="Q1898" s="7">
        <f t="shared" si="176"/>
        <v>123.94678492239468</v>
      </c>
      <c r="R1898" s="9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3871</v>
      </c>
      <c r="C1899" s="3" t="s">
        <v>3872</v>
      </c>
      <c r="D1899">
        <v>6350</v>
      </c>
      <c r="E1899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s="15">
        <f t="shared" si="174"/>
        <v>41702.875</v>
      </c>
      <c r="L1899" s="15">
        <f t="shared" si="175"/>
        <v>41680.583402777775</v>
      </c>
      <c r="M1899" t="b">
        <v>0</v>
      </c>
      <c r="N1899">
        <v>183</v>
      </c>
      <c r="O1899" t="b">
        <v>1</v>
      </c>
      <c r="P1899" t="s">
        <v>1817</v>
      </c>
      <c r="Q1899" s="7">
        <f t="shared" si="176"/>
        <v>102.45669291338582</v>
      </c>
      <c r="R1899" s="9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3873</v>
      </c>
      <c r="C1900" s="3" t="s">
        <v>3874</v>
      </c>
      <c r="D1900">
        <v>1000</v>
      </c>
      <c r="E1900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s="15">
        <f t="shared" si="174"/>
        <v>42401.75</v>
      </c>
      <c r="L1900" s="15">
        <f t="shared" si="175"/>
        <v>42366.192974537036</v>
      </c>
      <c r="M1900" t="b">
        <v>0</v>
      </c>
      <c r="N1900">
        <v>21</v>
      </c>
      <c r="O1900" t="b">
        <v>1</v>
      </c>
      <c r="P1900" t="s">
        <v>1817</v>
      </c>
      <c r="Q1900" s="7">
        <f t="shared" si="176"/>
        <v>144.5</v>
      </c>
      <c r="R1900" s="9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3875</v>
      </c>
      <c r="C1901" s="3" t="s">
        <v>3876</v>
      </c>
      <c r="D1901">
        <v>900</v>
      </c>
      <c r="E1901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s="15">
        <f t="shared" si="174"/>
        <v>42088.90006944444</v>
      </c>
      <c r="L1901" s="15">
        <f t="shared" si="175"/>
        <v>42058.941736111112</v>
      </c>
      <c r="M1901" t="b">
        <v>0</v>
      </c>
      <c r="N1901">
        <v>42</v>
      </c>
      <c r="O1901" t="b">
        <v>1</v>
      </c>
      <c r="P1901" t="s">
        <v>1817</v>
      </c>
      <c r="Q1901" s="7">
        <f t="shared" si="176"/>
        <v>133.33333333333331</v>
      </c>
      <c r="R1901" s="9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3877</v>
      </c>
      <c r="C1902" s="3" t="s">
        <v>3878</v>
      </c>
      <c r="D1902">
        <v>2500</v>
      </c>
      <c r="E1902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s="15">
        <f t="shared" si="174"/>
        <v>41188.415972222225</v>
      </c>
      <c r="L1902" s="15">
        <f t="shared" si="175"/>
        <v>41160.871886574074</v>
      </c>
      <c r="M1902" t="b">
        <v>0</v>
      </c>
      <c r="N1902">
        <v>54</v>
      </c>
      <c r="O1902" t="b">
        <v>1</v>
      </c>
      <c r="P1902" t="s">
        <v>1817</v>
      </c>
      <c r="Q1902" s="7">
        <f t="shared" si="176"/>
        <v>109.3644</v>
      </c>
      <c r="R1902" s="9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3879</v>
      </c>
      <c r="C1903" s="3" t="s">
        <v>3880</v>
      </c>
      <c r="D1903">
        <v>99000</v>
      </c>
      <c r="E1903">
        <v>2670</v>
      </c>
      <c r="F1903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s="15">
        <f t="shared" si="174"/>
        <v>42146.541666666672</v>
      </c>
      <c r="L1903" s="15">
        <f t="shared" si="175"/>
        <v>42116.54315972222</v>
      </c>
      <c r="M1903" t="b">
        <v>0</v>
      </c>
      <c r="N1903">
        <v>25</v>
      </c>
      <c r="O1903" t="b">
        <v>0</v>
      </c>
      <c r="P1903" t="s">
        <v>3881</v>
      </c>
      <c r="Q1903" s="7">
        <f t="shared" si="176"/>
        <v>2.6969696969696968</v>
      </c>
      <c r="R1903" s="9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3882</v>
      </c>
      <c r="C1904" s="3" t="s">
        <v>3883</v>
      </c>
      <c r="D1904">
        <v>1000</v>
      </c>
      <c r="E1904">
        <v>12</v>
      </c>
      <c r="F1904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s="15">
        <f t="shared" si="174"/>
        <v>42067.789895833332</v>
      </c>
      <c r="L1904" s="15">
        <f t="shared" si="175"/>
        <v>42037.789895833332</v>
      </c>
      <c r="M1904" t="b">
        <v>0</v>
      </c>
      <c r="N1904">
        <v>3</v>
      </c>
      <c r="O1904" t="b">
        <v>0</v>
      </c>
      <c r="P1904" t="s">
        <v>3881</v>
      </c>
      <c r="Q1904" s="7">
        <f t="shared" si="176"/>
        <v>1.2</v>
      </c>
      <c r="R1904" s="9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3884</v>
      </c>
      <c r="C1905" s="3" t="s">
        <v>3885</v>
      </c>
      <c r="D1905">
        <v>3000</v>
      </c>
      <c r="E1905">
        <v>1398</v>
      </c>
      <c r="F1905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s="15">
        <f t="shared" si="174"/>
        <v>42762.770729166667</v>
      </c>
      <c r="L1905" s="15">
        <f t="shared" si="175"/>
        <v>42702.770729166667</v>
      </c>
      <c r="M1905" t="b">
        <v>0</v>
      </c>
      <c r="N1905">
        <v>41</v>
      </c>
      <c r="O1905" t="b">
        <v>0</v>
      </c>
      <c r="P1905" t="s">
        <v>3881</v>
      </c>
      <c r="Q1905" s="7">
        <f t="shared" si="176"/>
        <v>46.6</v>
      </c>
      <c r="R1905" s="9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3886</v>
      </c>
      <c r="C1906" s="3" t="s">
        <v>3887</v>
      </c>
      <c r="D1906">
        <v>50000</v>
      </c>
      <c r="E1906">
        <v>50</v>
      </c>
      <c r="F1906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s="15">
        <f t="shared" si="174"/>
        <v>42371.685428240744</v>
      </c>
      <c r="L1906" s="15">
        <f t="shared" si="175"/>
        <v>42326.685428240744</v>
      </c>
      <c r="M1906" t="b">
        <v>0</v>
      </c>
      <c r="N1906">
        <v>2</v>
      </c>
      <c r="O1906" t="b">
        <v>0</v>
      </c>
      <c r="P1906" t="s">
        <v>3881</v>
      </c>
      <c r="Q1906" s="7">
        <f t="shared" si="176"/>
        <v>0.1</v>
      </c>
      <c r="R1906" s="9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3888</v>
      </c>
      <c r="C1907" s="3" t="s">
        <v>3889</v>
      </c>
      <c r="D1907">
        <v>25000</v>
      </c>
      <c r="E1907">
        <v>42</v>
      </c>
      <c r="F1907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s="15">
        <f t="shared" si="174"/>
        <v>41889.925856481481</v>
      </c>
      <c r="L1907" s="15">
        <f t="shared" si="175"/>
        <v>41859.925856481481</v>
      </c>
      <c r="M1907" t="b">
        <v>0</v>
      </c>
      <c r="N1907">
        <v>4</v>
      </c>
      <c r="O1907" t="b">
        <v>0</v>
      </c>
      <c r="P1907" t="s">
        <v>3881</v>
      </c>
      <c r="Q1907" s="7">
        <f t="shared" si="176"/>
        <v>0.16800000000000001</v>
      </c>
      <c r="R1907" s="9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3890</v>
      </c>
      <c r="C1908" s="3" t="s">
        <v>3891</v>
      </c>
      <c r="D1908">
        <v>50000</v>
      </c>
      <c r="E1908">
        <v>21380</v>
      </c>
      <c r="F190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s="15">
        <f t="shared" si="174"/>
        <v>42544.671099537038</v>
      </c>
      <c r="L1908" s="15">
        <f t="shared" si="175"/>
        <v>42514.671099537038</v>
      </c>
      <c r="M1908" t="b">
        <v>0</v>
      </c>
      <c r="N1908">
        <v>99</v>
      </c>
      <c r="O1908" t="b">
        <v>0</v>
      </c>
      <c r="P1908" t="s">
        <v>3881</v>
      </c>
      <c r="Q1908" s="7">
        <f t="shared" si="176"/>
        <v>42.76</v>
      </c>
      <c r="R1908" s="9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3892</v>
      </c>
      <c r="C1909" s="3" t="s">
        <v>3893</v>
      </c>
      <c r="D1909">
        <v>30000</v>
      </c>
      <c r="E1909">
        <v>85</v>
      </c>
      <c r="F1909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s="15">
        <f t="shared" si="174"/>
        <v>41782.587094907409</v>
      </c>
      <c r="L1909" s="15">
        <f t="shared" si="175"/>
        <v>41767.587094907409</v>
      </c>
      <c r="M1909" t="b">
        <v>0</v>
      </c>
      <c r="N1909">
        <v>4</v>
      </c>
      <c r="O1909" t="b">
        <v>0</v>
      </c>
      <c r="P1909" t="s">
        <v>3881</v>
      </c>
      <c r="Q1909" s="7">
        <f t="shared" si="176"/>
        <v>0.28333333333333333</v>
      </c>
      <c r="R1909" s="9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3894</v>
      </c>
      <c r="C1910" s="3" t="s">
        <v>3895</v>
      </c>
      <c r="D1910">
        <v>25000</v>
      </c>
      <c r="E1910">
        <v>433</v>
      </c>
      <c r="F1910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s="15">
        <f t="shared" si="174"/>
        <v>42733.917824074073</v>
      </c>
      <c r="L1910" s="15">
        <f t="shared" si="175"/>
        <v>42703.917824074073</v>
      </c>
      <c r="M1910" t="b">
        <v>0</v>
      </c>
      <c r="N1910">
        <v>4</v>
      </c>
      <c r="O1910" t="b">
        <v>0</v>
      </c>
      <c r="P1910" t="s">
        <v>3881</v>
      </c>
      <c r="Q1910" s="7">
        <f t="shared" si="176"/>
        <v>1.7319999999999998</v>
      </c>
      <c r="R1910" s="9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3896</v>
      </c>
      <c r="C1911" s="3" t="s">
        <v>3897</v>
      </c>
      <c r="D1911">
        <v>35000</v>
      </c>
      <c r="E1911">
        <v>4939</v>
      </c>
      <c r="F1911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s="15">
        <f t="shared" si="174"/>
        <v>41935.429155092592</v>
      </c>
      <c r="L1911" s="15">
        <f t="shared" si="175"/>
        <v>41905.429155092592</v>
      </c>
      <c r="M1911" t="b">
        <v>0</v>
      </c>
      <c r="N1911">
        <v>38</v>
      </c>
      <c r="O1911" t="b">
        <v>0</v>
      </c>
      <c r="P1911" t="s">
        <v>3881</v>
      </c>
      <c r="Q1911" s="7">
        <f t="shared" si="176"/>
        <v>14.111428571428572</v>
      </c>
      <c r="R1911" s="9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3898</v>
      </c>
      <c r="C1912" s="3" t="s">
        <v>3899</v>
      </c>
      <c r="D1912">
        <v>85000</v>
      </c>
      <c r="E1912">
        <v>33486</v>
      </c>
      <c r="F1912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s="15">
        <f t="shared" si="174"/>
        <v>42308.947916666672</v>
      </c>
      <c r="L1912" s="15">
        <f t="shared" si="175"/>
        <v>42264.963159722218</v>
      </c>
      <c r="M1912" t="b">
        <v>0</v>
      </c>
      <c r="N1912">
        <v>285</v>
      </c>
      <c r="O1912" t="b">
        <v>0</v>
      </c>
      <c r="P1912" t="s">
        <v>3881</v>
      </c>
      <c r="Q1912" s="7">
        <f t="shared" si="176"/>
        <v>39.395294117647055</v>
      </c>
      <c r="R1912" s="9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3900</v>
      </c>
      <c r="C1913" s="3" t="s">
        <v>3901</v>
      </c>
      <c r="D1913">
        <v>42500</v>
      </c>
      <c r="E1913">
        <v>10</v>
      </c>
      <c r="F1913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s="15">
        <f t="shared" si="174"/>
        <v>41860.033958333333</v>
      </c>
      <c r="L1913" s="15">
        <f t="shared" si="175"/>
        <v>41830.033958333333</v>
      </c>
      <c r="M1913" t="b">
        <v>0</v>
      </c>
      <c r="N1913">
        <v>1</v>
      </c>
      <c r="O1913" t="b">
        <v>0</v>
      </c>
      <c r="P1913" t="s">
        <v>3881</v>
      </c>
      <c r="Q1913" s="7">
        <f t="shared" si="176"/>
        <v>2.3529411764705882E-2</v>
      </c>
      <c r="R1913" s="9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3902</v>
      </c>
      <c r="C1914" s="3" t="s">
        <v>3903</v>
      </c>
      <c r="D1914">
        <v>5000</v>
      </c>
      <c r="E1914">
        <v>2965</v>
      </c>
      <c r="F1914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s="15">
        <f t="shared" si="174"/>
        <v>42159.226388888885</v>
      </c>
      <c r="L1914" s="15">
        <f t="shared" si="175"/>
        <v>42129.226388888885</v>
      </c>
      <c r="M1914" t="b">
        <v>0</v>
      </c>
      <c r="N1914">
        <v>42</v>
      </c>
      <c r="O1914" t="b">
        <v>0</v>
      </c>
      <c r="P1914" t="s">
        <v>3881</v>
      </c>
      <c r="Q1914" s="7">
        <f t="shared" si="176"/>
        <v>59.3</v>
      </c>
      <c r="R1914" s="9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3904</v>
      </c>
      <c r="C1915" s="3" t="s">
        <v>3905</v>
      </c>
      <c r="D1915">
        <v>48000</v>
      </c>
      <c r="E1915">
        <v>637</v>
      </c>
      <c r="F1915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s="15">
        <f t="shared" si="174"/>
        <v>41920.511319444442</v>
      </c>
      <c r="L1915" s="15">
        <f t="shared" si="175"/>
        <v>41890.511319444442</v>
      </c>
      <c r="M1915" t="b">
        <v>0</v>
      </c>
      <c r="N1915">
        <v>26</v>
      </c>
      <c r="O1915" t="b">
        <v>0</v>
      </c>
      <c r="P1915" t="s">
        <v>3881</v>
      </c>
      <c r="Q1915" s="7">
        <f t="shared" si="176"/>
        <v>1.3270833333333334</v>
      </c>
      <c r="R1915" s="9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3906</v>
      </c>
      <c r="C1916" s="3" t="s">
        <v>3907</v>
      </c>
      <c r="D1916">
        <v>666</v>
      </c>
      <c r="E1916">
        <v>60</v>
      </c>
      <c r="F1916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s="15">
        <f t="shared" si="174"/>
        <v>41944.165972222225</v>
      </c>
      <c r="L1916" s="15">
        <f t="shared" si="175"/>
        <v>41929.174456018518</v>
      </c>
      <c r="M1916" t="b">
        <v>0</v>
      </c>
      <c r="N1916">
        <v>2</v>
      </c>
      <c r="O1916" t="b">
        <v>0</v>
      </c>
      <c r="P1916" t="s">
        <v>3881</v>
      </c>
      <c r="Q1916" s="7">
        <f t="shared" si="176"/>
        <v>9.0090090090090094</v>
      </c>
      <c r="R1916" s="9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3908</v>
      </c>
      <c r="C1917" s="3" t="s">
        <v>3909</v>
      </c>
      <c r="D1917">
        <v>500</v>
      </c>
      <c r="E1917">
        <v>8</v>
      </c>
      <c r="F1917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s="15">
        <f t="shared" si="174"/>
        <v>41884.04886574074</v>
      </c>
      <c r="L1917" s="15">
        <f t="shared" si="175"/>
        <v>41864.04886574074</v>
      </c>
      <c r="M1917" t="b">
        <v>0</v>
      </c>
      <c r="N1917">
        <v>4</v>
      </c>
      <c r="O1917" t="b">
        <v>0</v>
      </c>
      <c r="P1917" t="s">
        <v>3881</v>
      </c>
      <c r="Q1917" s="7">
        <f t="shared" si="176"/>
        <v>1.6</v>
      </c>
      <c r="R1917" s="9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3910</v>
      </c>
      <c r="C1918" s="3" t="s">
        <v>3911</v>
      </c>
      <c r="D1918">
        <v>20000</v>
      </c>
      <c r="E1918">
        <v>102</v>
      </c>
      <c r="F191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s="15">
        <f t="shared" si="174"/>
        <v>42681.758969907409</v>
      </c>
      <c r="L1918" s="15">
        <f t="shared" si="175"/>
        <v>42656.717303240745</v>
      </c>
      <c r="M1918" t="b">
        <v>0</v>
      </c>
      <c r="N1918">
        <v>6</v>
      </c>
      <c r="O1918" t="b">
        <v>0</v>
      </c>
      <c r="P1918" t="s">
        <v>3881</v>
      </c>
      <c r="Q1918" s="7">
        <f t="shared" si="176"/>
        <v>0.51</v>
      </c>
      <c r="R1918" s="9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3912</v>
      </c>
      <c r="C1919" s="3" t="s">
        <v>3913</v>
      </c>
      <c r="D1919">
        <v>390000</v>
      </c>
      <c r="E1919">
        <v>205025</v>
      </c>
      <c r="F1919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s="15">
        <f t="shared" si="174"/>
        <v>42776.270057870366</v>
      </c>
      <c r="L1919" s="15">
        <f t="shared" si="175"/>
        <v>42746.270057870366</v>
      </c>
      <c r="M1919" t="b">
        <v>0</v>
      </c>
      <c r="N1919">
        <v>70</v>
      </c>
      <c r="O1919" t="b">
        <v>0</v>
      </c>
      <c r="P1919" t="s">
        <v>3881</v>
      </c>
      <c r="Q1919" s="7">
        <f t="shared" si="176"/>
        <v>52.570512820512818</v>
      </c>
      <c r="R1919" s="9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3914</v>
      </c>
      <c r="C1920" s="3" t="s">
        <v>3915</v>
      </c>
      <c r="D1920">
        <v>25000</v>
      </c>
      <c r="E1920">
        <v>260</v>
      </c>
      <c r="F1920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s="15">
        <f t="shared" si="174"/>
        <v>41863.789942129632</v>
      </c>
      <c r="L1920" s="15">
        <f t="shared" si="175"/>
        <v>41828.789942129632</v>
      </c>
      <c r="M1920" t="b">
        <v>0</v>
      </c>
      <c r="N1920">
        <v>9</v>
      </c>
      <c r="O1920" t="b">
        <v>0</v>
      </c>
      <c r="P1920" t="s">
        <v>3881</v>
      </c>
      <c r="Q1920" s="7">
        <f t="shared" si="176"/>
        <v>1.04</v>
      </c>
      <c r="R1920" s="9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3916</v>
      </c>
      <c r="C1921" s="3" t="s">
        <v>3917</v>
      </c>
      <c r="D1921">
        <v>500</v>
      </c>
      <c r="E1921">
        <v>237</v>
      </c>
      <c r="F1921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s="15">
        <f t="shared" si="174"/>
        <v>42143.875567129631</v>
      </c>
      <c r="L1921" s="15">
        <f t="shared" si="175"/>
        <v>42113.875567129631</v>
      </c>
      <c r="M1921" t="b">
        <v>0</v>
      </c>
      <c r="N1921">
        <v>8</v>
      </c>
      <c r="O1921" t="b">
        <v>0</v>
      </c>
      <c r="P1921" t="s">
        <v>3881</v>
      </c>
      <c r="Q1921" s="7">
        <f t="shared" si="176"/>
        <v>47.4</v>
      </c>
      <c r="R1921" s="9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3918</v>
      </c>
      <c r="C1922" s="3" t="s">
        <v>3919</v>
      </c>
      <c r="D1922">
        <v>10000</v>
      </c>
      <c r="E1922">
        <v>4303</v>
      </c>
      <c r="F1922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s="15">
        <f t="shared" si="174"/>
        <v>42298.958333333328</v>
      </c>
      <c r="L1922" s="15">
        <f t="shared" si="175"/>
        <v>42270.875706018516</v>
      </c>
      <c r="M1922" t="b">
        <v>0</v>
      </c>
      <c r="N1922">
        <v>105</v>
      </c>
      <c r="O1922" t="b">
        <v>0</v>
      </c>
      <c r="P1922" t="s">
        <v>3881</v>
      </c>
      <c r="Q1922" s="7">
        <f t="shared" si="176"/>
        <v>43.03</v>
      </c>
      <c r="R1922" s="9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3920</v>
      </c>
      <c r="C1923" s="3" t="s">
        <v>3921</v>
      </c>
      <c r="D1923">
        <v>1500</v>
      </c>
      <c r="E1923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s="15">
        <f t="shared" ref="K1923:K1986" si="180">(I1923/86400)+DATE(1970,1,1)</f>
        <v>41104.221562500003</v>
      </c>
      <c r="L1923" s="15">
        <f t="shared" ref="L1923:L1986" si="181">(J1923/86400)+DATE(1970,1,1)</f>
        <v>41074.221562500003</v>
      </c>
      <c r="M1923" t="b">
        <v>0</v>
      </c>
      <c r="N1923">
        <v>38</v>
      </c>
      <c r="O1923" t="b">
        <v>1</v>
      </c>
      <c r="P1923" t="s">
        <v>1817</v>
      </c>
      <c r="Q1923" s="7">
        <f t="shared" ref="Q1923:Q1986" si="182">(E1923/D1923)*100</f>
        <v>136.80000000000001</v>
      </c>
      <c r="R1923" s="9">
        <f t="shared" ref="R1923:R1986" si="183">E1923/N1923</f>
        <v>54</v>
      </c>
      <c r="S1923" t="str">
        <f t="shared" ref="S1923:S1986" si="184">LEFT(P1923,FIND("/",P1923)-1)</f>
        <v>music</v>
      </c>
      <c r="T1923" t="str">
        <f t="shared" ref="T1923:T1986" si="185">REPLACE(P1923,1,FIND("/",P1923),"")</f>
        <v>indie rock</v>
      </c>
    </row>
    <row r="1924" spans="1:20" ht="48" x14ac:dyDescent="0.2">
      <c r="A1924">
        <v>1922</v>
      </c>
      <c r="B1924" s="3" t="s">
        <v>3922</v>
      </c>
      <c r="C1924" s="3" t="s">
        <v>3923</v>
      </c>
      <c r="D1924">
        <v>2000</v>
      </c>
      <c r="E1924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s="15">
        <f t="shared" si="180"/>
        <v>41620.255868055552</v>
      </c>
      <c r="L1924" s="15">
        <f t="shared" si="181"/>
        <v>41590.255868055552</v>
      </c>
      <c r="M1924" t="b">
        <v>0</v>
      </c>
      <c r="N1924">
        <v>64</v>
      </c>
      <c r="O1924" t="b">
        <v>1</v>
      </c>
      <c r="P1924" t="s">
        <v>1817</v>
      </c>
      <c r="Q1924" s="7">
        <f t="shared" si="182"/>
        <v>115.55</v>
      </c>
      <c r="R1924" s="9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3924</v>
      </c>
      <c r="C1925" s="3" t="s">
        <v>3925</v>
      </c>
      <c r="D1925">
        <v>125</v>
      </c>
      <c r="E1925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s="15">
        <f t="shared" si="180"/>
        <v>40813.207638888889</v>
      </c>
      <c r="L1925" s="15">
        <f t="shared" si="181"/>
        <v>40772.848749999997</v>
      </c>
      <c r="M1925" t="b">
        <v>0</v>
      </c>
      <c r="N1925">
        <v>13</v>
      </c>
      <c r="O1925" t="b">
        <v>1</v>
      </c>
      <c r="P1925" t="s">
        <v>1817</v>
      </c>
      <c r="Q1925" s="7">
        <f t="shared" si="182"/>
        <v>240.79999999999998</v>
      </c>
      <c r="R1925" s="9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3926</v>
      </c>
      <c r="C1926" s="3" t="s">
        <v>3927</v>
      </c>
      <c r="D1926">
        <v>3000</v>
      </c>
      <c r="E1926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s="15">
        <f t="shared" si="180"/>
        <v>41654.814583333333</v>
      </c>
      <c r="L1926" s="15">
        <f t="shared" si="181"/>
        <v>41626.761053240742</v>
      </c>
      <c r="M1926" t="b">
        <v>0</v>
      </c>
      <c r="N1926">
        <v>33</v>
      </c>
      <c r="O1926" t="b">
        <v>1</v>
      </c>
      <c r="P1926" t="s">
        <v>1817</v>
      </c>
      <c r="Q1926" s="7">
        <f t="shared" si="182"/>
        <v>114.39999999999999</v>
      </c>
      <c r="R1926" s="9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3928</v>
      </c>
      <c r="C1927" s="3" t="s">
        <v>3929</v>
      </c>
      <c r="D1927">
        <v>1500</v>
      </c>
      <c r="E1927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s="15">
        <f t="shared" si="180"/>
        <v>41558</v>
      </c>
      <c r="L1927" s="15">
        <f t="shared" si="181"/>
        <v>41535.90148148148</v>
      </c>
      <c r="M1927" t="b">
        <v>0</v>
      </c>
      <c r="N1927">
        <v>52</v>
      </c>
      <c r="O1927" t="b">
        <v>1</v>
      </c>
      <c r="P1927" t="s">
        <v>1817</v>
      </c>
      <c r="Q1927" s="7">
        <f t="shared" si="182"/>
        <v>110.33333333333333</v>
      </c>
      <c r="R1927" s="9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3930</v>
      </c>
      <c r="C1928" s="3" t="s">
        <v>3931</v>
      </c>
      <c r="D1928">
        <v>1500</v>
      </c>
      <c r="E1928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s="15">
        <f t="shared" si="180"/>
        <v>40484.018055555556</v>
      </c>
      <c r="L1928" s="15">
        <f t="shared" si="181"/>
        <v>40456.954351851848</v>
      </c>
      <c r="M1928" t="b">
        <v>0</v>
      </c>
      <c r="N1928">
        <v>107</v>
      </c>
      <c r="O1928" t="b">
        <v>1</v>
      </c>
      <c r="P1928" t="s">
        <v>1817</v>
      </c>
      <c r="Q1928" s="7">
        <f t="shared" si="182"/>
        <v>195.37933333333334</v>
      </c>
      <c r="R1928" s="9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3932</v>
      </c>
      <c r="C1929" s="3" t="s">
        <v>3933</v>
      </c>
      <c r="D1929">
        <v>600</v>
      </c>
      <c r="E1929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s="15">
        <f t="shared" si="180"/>
        <v>40976.207638888889</v>
      </c>
      <c r="L1929" s="15">
        <f t="shared" si="181"/>
        <v>40960.861562500002</v>
      </c>
      <c r="M1929" t="b">
        <v>0</v>
      </c>
      <c r="N1929">
        <v>11</v>
      </c>
      <c r="O1929" t="b">
        <v>1</v>
      </c>
      <c r="P1929" t="s">
        <v>1817</v>
      </c>
      <c r="Q1929" s="7">
        <f t="shared" si="182"/>
        <v>103.33333333333334</v>
      </c>
      <c r="R1929" s="9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3934</v>
      </c>
      <c r="C1930" s="3" t="s">
        <v>3935</v>
      </c>
      <c r="D1930">
        <v>2550</v>
      </c>
      <c r="E1930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s="15">
        <f t="shared" si="180"/>
        <v>41401.6480787037</v>
      </c>
      <c r="L1930" s="15">
        <f t="shared" si="181"/>
        <v>41371.6480787037</v>
      </c>
      <c r="M1930" t="b">
        <v>0</v>
      </c>
      <c r="N1930">
        <v>34</v>
      </c>
      <c r="O1930" t="b">
        <v>1</v>
      </c>
      <c r="P1930" t="s">
        <v>1817</v>
      </c>
      <c r="Q1930" s="7">
        <f t="shared" si="182"/>
        <v>103.1372549019608</v>
      </c>
      <c r="R1930" s="9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3936</v>
      </c>
      <c r="C1931" s="3" t="s">
        <v>3937</v>
      </c>
      <c r="D1931">
        <v>3200</v>
      </c>
      <c r="E1931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s="15">
        <f t="shared" si="180"/>
        <v>40729.021597222221</v>
      </c>
      <c r="L1931" s="15">
        <f t="shared" si="181"/>
        <v>40687.021597222221</v>
      </c>
      <c r="M1931" t="b">
        <v>0</v>
      </c>
      <c r="N1931">
        <v>75</v>
      </c>
      <c r="O1931" t="b">
        <v>1</v>
      </c>
      <c r="P1931" t="s">
        <v>1817</v>
      </c>
      <c r="Q1931" s="7">
        <f t="shared" si="182"/>
        <v>100.3125</v>
      </c>
      <c r="R1931" s="9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3938</v>
      </c>
      <c r="C1932" s="3" t="s">
        <v>3939</v>
      </c>
      <c r="D1932">
        <v>1000</v>
      </c>
      <c r="E1932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s="15">
        <f t="shared" si="180"/>
        <v>41462.558819444443</v>
      </c>
      <c r="L1932" s="15">
        <f t="shared" si="181"/>
        <v>41402.558819444443</v>
      </c>
      <c r="M1932" t="b">
        <v>0</v>
      </c>
      <c r="N1932">
        <v>26</v>
      </c>
      <c r="O1932" t="b">
        <v>1</v>
      </c>
      <c r="P1932" t="s">
        <v>1817</v>
      </c>
      <c r="Q1932" s="7">
        <f t="shared" si="182"/>
        <v>127</v>
      </c>
      <c r="R1932" s="9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3940</v>
      </c>
      <c r="C1933" s="3" t="s">
        <v>3941</v>
      </c>
      <c r="D1933">
        <v>2000</v>
      </c>
      <c r="E1933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s="15">
        <f t="shared" si="180"/>
        <v>41051.145833333336</v>
      </c>
      <c r="L1933" s="15">
        <f t="shared" si="181"/>
        <v>41037.892465277779</v>
      </c>
      <c r="M1933" t="b">
        <v>0</v>
      </c>
      <c r="N1933">
        <v>50</v>
      </c>
      <c r="O1933" t="b">
        <v>1</v>
      </c>
      <c r="P1933" t="s">
        <v>1817</v>
      </c>
      <c r="Q1933" s="7">
        <f t="shared" si="182"/>
        <v>120.601</v>
      </c>
      <c r="R1933" s="9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3942</v>
      </c>
      <c r="C1934" s="3" t="s">
        <v>3943</v>
      </c>
      <c r="D1934">
        <v>5250</v>
      </c>
      <c r="E1934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s="15">
        <f t="shared" si="180"/>
        <v>40932.809872685189</v>
      </c>
      <c r="L1934" s="15">
        <f t="shared" si="181"/>
        <v>40911.809872685189</v>
      </c>
      <c r="M1934" t="b">
        <v>0</v>
      </c>
      <c r="N1934">
        <v>80</v>
      </c>
      <c r="O1934" t="b">
        <v>1</v>
      </c>
      <c r="P1934" t="s">
        <v>1817</v>
      </c>
      <c r="Q1934" s="7">
        <f t="shared" si="182"/>
        <v>106.99047619047619</v>
      </c>
      <c r="R1934" s="9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3944</v>
      </c>
      <c r="C1935" s="3" t="s">
        <v>3945</v>
      </c>
      <c r="D1935">
        <v>6000</v>
      </c>
      <c r="E1935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s="15">
        <f t="shared" si="180"/>
        <v>41909.130868055552</v>
      </c>
      <c r="L1935" s="15">
        <f t="shared" si="181"/>
        <v>41879.130868055552</v>
      </c>
      <c r="M1935" t="b">
        <v>0</v>
      </c>
      <c r="N1935">
        <v>110</v>
      </c>
      <c r="O1935" t="b">
        <v>1</v>
      </c>
      <c r="P1935" t="s">
        <v>1817</v>
      </c>
      <c r="Q1935" s="7">
        <f t="shared" si="182"/>
        <v>172.43333333333334</v>
      </c>
      <c r="R1935" s="9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3946</v>
      </c>
      <c r="C1936" s="3" t="s">
        <v>3947</v>
      </c>
      <c r="D1936">
        <v>5000</v>
      </c>
      <c r="E1936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s="15">
        <f t="shared" si="180"/>
        <v>40902.208333333336</v>
      </c>
      <c r="L1936" s="15">
        <f t="shared" si="181"/>
        <v>40865.867141203707</v>
      </c>
      <c r="M1936" t="b">
        <v>0</v>
      </c>
      <c r="N1936">
        <v>77</v>
      </c>
      <c r="O1936" t="b">
        <v>1</v>
      </c>
      <c r="P1936" t="s">
        <v>1817</v>
      </c>
      <c r="Q1936" s="7">
        <f t="shared" si="182"/>
        <v>123.61999999999999</v>
      </c>
      <c r="R1936" s="9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3948</v>
      </c>
      <c r="C1937" s="3" t="s">
        <v>3949</v>
      </c>
      <c r="D1937">
        <v>2500</v>
      </c>
      <c r="E1937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s="15">
        <f t="shared" si="180"/>
        <v>41811.207638888889</v>
      </c>
      <c r="L1937" s="15">
        <f t="shared" si="181"/>
        <v>41773.932534722218</v>
      </c>
      <c r="M1937" t="b">
        <v>0</v>
      </c>
      <c r="N1937">
        <v>50</v>
      </c>
      <c r="O1937" t="b">
        <v>1</v>
      </c>
      <c r="P1937" t="s">
        <v>1817</v>
      </c>
      <c r="Q1937" s="7">
        <f t="shared" si="182"/>
        <v>108.4</v>
      </c>
      <c r="R1937" s="9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3950</v>
      </c>
      <c r="C1938" s="3" t="s">
        <v>3951</v>
      </c>
      <c r="D1938">
        <v>7500</v>
      </c>
      <c r="E1938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s="15">
        <f t="shared" si="180"/>
        <v>40883.249305555553</v>
      </c>
      <c r="L1938" s="15">
        <f t="shared" si="181"/>
        <v>40852.889699074076</v>
      </c>
      <c r="M1938" t="b">
        <v>0</v>
      </c>
      <c r="N1938">
        <v>145</v>
      </c>
      <c r="O1938" t="b">
        <v>1</v>
      </c>
      <c r="P1938" t="s">
        <v>1817</v>
      </c>
      <c r="Q1938" s="7">
        <f t="shared" si="182"/>
        <v>116.52013333333333</v>
      </c>
      <c r="R1938" s="9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3952</v>
      </c>
      <c r="C1939" s="3" t="s">
        <v>3953</v>
      </c>
      <c r="D1939">
        <v>600</v>
      </c>
      <c r="E1939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s="15">
        <f t="shared" si="180"/>
        <v>41075.165972222225</v>
      </c>
      <c r="L1939" s="15">
        <f t="shared" si="181"/>
        <v>41059.118993055556</v>
      </c>
      <c r="M1939" t="b">
        <v>0</v>
      </c>
      <c r="N1939">
        <v>29</v>
      </c>
      <c r="O1939" t="b">
        <v>1</v>
      </c>
      <c r="P1939" t="s">
        <v>1817</v>
      </c>
      <c r="Q1939" s="7">
        <f t="shared" si="182"/>
        <v>187.245</v>
      </c>
      <c r="R1939" s="9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3954</v>
      </c>
      <c r="C1940" s="3" t="s">
        <v>3955</v>
      </c>
      <c r="D1940">
        <v>15000</v>
      </c>
      <c r="E1940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s="15">
        <f t="shared" si="180"/>
        <v>41457.208333333336</v>
      </c>
      <c r="L1940" s="15">
        <f t="shared" si="181"/>
        <v>41426.259618055556</v>
      </c>
      <c r="M1940" t="b">
        <v>0</v>
      </c>
      <c r="N1940">
        <v>114</v>
      </c>
      <c r="O1940" t="b">
        <v>1</v>
      </c>
      <c r="P1940" t="s">
        <v>1817</v>
      </c>
      <c r="Q1940" s="7">
        <f t="shared" si="182"/>
        <v>115.93333333333334</v>
      </c>
      <c r="R1940" s="9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3956</v>
      </c>
      <c r="C1941" s="3" t="s">
        <v>3957</v>
      </c>
      <c r="D1941">
        <v>10000</v>
      </c>
      <c r="E1941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s="15">
        <f t="shared" si="180"/>
        <v>41343.943379629629</v>
      </c>
      <c r="L1941" s="15">
        <f t="shared" si="181"/>
        <v>41313.985046296293</v>
      </c>
      <c r="M1941" t="b">
        <v>0</v>
      </c>
      <c r="N1941">
        <v>96</v>
      </c>
      <c r="O1941" t="b">
        <v>1</v>
      </c>
      <c r="P1941" t="s">
        <v>1817</v>
      </c>
      <c r="Q1941" s="7">
        <f t="shared" si="182"/>
        <v>110.7</v>
      </c>
      <c r="R1941" s="9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3958</v>
      </c>
      <c r="C1942" s="3" t="s">
        <v>3959</v>
      </c>
      <c r="D1942">
        <v>650</v>
      </c>
      <c r="E1942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s="15">
        <f t="shared" si="180"/>
        <v>40709.165972222225</v>
      </c>
      <c r="L1942" s="15">
        <f t="shared" si="181"/>
        <v>40670.507326388892</v>
      </c>
      <c r="M1942" t="b">
        <v>0</v>
      </c>
      <c r="N1942">
        <v>31</v>
      </c>
      <c r="O1942" t="b">
        <v>1</v>
      </c>
      <c r="P1942" t="s">
        <v>1817</v>
      </c>
      <c r="Q1942" s="7">
        <f t="shared" si="182"/>
        <v>170.92307692307693</v>
      </c>
      <c r="R1942" s="9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3960</v>
      </c>
      <c r="C1943" s="3" t="s">
        <v>3961</v>
      </c>
      <c r="D1943">
        <v>250000</v>
      </c>
      <c r="E1943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s="15">
        <f t="shared" si="180"/>
        <v>41774.290868055556</v>
      </c>
      <c r="L1943" s="15">
        <f t="shared" si="181"/>
        <v>41744.290868055556</v>
      </c>
      <c r="M1943" t="b">
        <v>1</v>
      </c>
      <c r="N1943">
        <v>4883</v>
      </c>
      <c r="O1943" t="b">
        <v>1</v>
      </c>
      <c r="P1943" t="s">
        <v>3962</v>
      </c>
      <c r="Q1943" s="7">
        <f t="shared" si="182"/>
        <v>126.11835600000001</v>
      </c>
      <c r="R1943" s="9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3963</v>
      </c>
      <c r="C1944" s="3" t="s">
        <v>3964</v>
      </c>
      <c r="D1944">
        <v>6000</v>
      </c>
      <c r="E1944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s="15">
        <f t="shared" si="180"/>
        <v>40728.828009259261</v>
      </c>
      <c r="L1944" s="15">
        <f t="shared" si="181"/>
        <v>40638.828009259261</v>
      </c>
      <c r="M1944" t="b">
        <v>1</v>
      </c>
      <c r="N1944">
        <v>95</v>
      </c>
      <c r="O1944" t="b">
        <v>1</v>
      </c>
      <c r="P1944" t="s">
        <v>3962</v>
      </c>
      <c r="Q1944" s="7">
        <f t="shared" si="182"/>
        <v>138.44033333333334</v>
      </c>
      <c r="R1944" s="9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3965</v>
      </c>
      <c r="C1945" s="3" t="s">
        <v>3966</v>
      </c>
      <c r="D1945">
        <v>10000</v>
      </c>
      <c r="E1945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s="15">
        <f t="shared" si="180"/>
        <v>42593.269861111112</v>
      </c>
      <c r="L1945" s="15">
        <f t="shared" si="181"/>
        <v>42548.269861111112</v>
      </c>
      <c r="M1945" t="b">
        <v>1</v>
      </c>
      <c r="N1945">
        <v>2478</v>
      </c>
      <c r="O1945" t="b">
        <v>1</v>
      </c>
      <c r="P1945" t="s">
        <v>3962</v>
      </c>
      <c r="Q1945" s="7">
        <f t="shared" si="182"/>
        <v>1705.2499999999998</v>
      </c>
      <c r="R1945" s="9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3967</v>
      </c>
      <c r="C1946" s="3" t="s">
        <v>3968</v>
      </c>
      <c r="D1946">
        <v>40000</v>
      </c>
      <c r="E1946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s="15">
        <f t="shared" si="180"/>
        <v>41760.584374999999</v>
      </c>
      <c r="L1946" s="15">
        <f t="shared" si="181"/>
        <v>41730.584374999999</v>
      </c>
      <c r="M1946" t="b">
        <v>1</v>
      </c>
      <c r="N1946">
        <v>1789</v>
      </c>
      <c r="O1946" t="b">
        <v>1</v>
      </c>
      <c r="P1946" t="s">
        <v>3962</v>
      </c>
      <c r="Q1946" s="7">
        <f t="shared" si="182"/>
        <v>788.05550000000005</v>
      </c>
      <c r="R1946" s="9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3969</v>
      </c>
      <c r="C1947" s="3" t="s">
        <v>3970</v>
      </c>
      <c r="D1947">
        <v>100000</v>
      </c>
      <c r="E1947">
        <v>348018</v>
      </c>
      <c r="F1947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s="15">
        <f t="shared" si="180"/>
        <v>42197.251828703702</v>
      </c>
      <c r="L1947" s="15">
        <f t="shared" si="181"/>
        <v>42157.251828703702</v>
      </c>
      <c r="M1947" t="b">
        <v>1</v>
      </c>
      <c r="N1947">
        <v>680</v>
      </c>
      <c r="O1947" t="b">
        <v>1</v>
      </c>
      <c r="P1947" t="s">
        <v>3962</v>
      </c>
      <c r="Q1947" s="7">
        <f t="shared" si="182"/>
        <v>348.01799999999997</v>
      </c>
      <c r="R1947" s="9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3971</v>
      </c>
      <c r="C1948" s="3" t="s">
        <v>3972</v>
      </c>
      <c r="D1948">
        <v>7500</v>
      </c>
      <c r="E1948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s="15">
        <f t="shared" si="180"/>
        <v>41749.108344907407</v>
      </c>
      <c r="L1948" s="15">
        <f t="shared" si="181"/>
        <v>41689.150011574078</v>
      </c>
      <c r="M1948" t="b">
        <v>1</v>
      </c>
      <c r="N1948">
        <v>70</v>
      </c>
      <c r="O1948" t="b">
        <v>1</v>
      </c>
      <c r="P1948" t="s">
        <v>3962</v>
      </c>
      <c r="Q1948" s="7">
        <f t="shared" si="182"/>
        <v>149.74666666666667</v>
      </c>
      <c r="R1948" s="9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3973</v>
      </c>
      <c r="C1949" s="3" t="s">
        <v>3974</v>
      </c>
      <c r="D1949">
        <v>800</v>
      </c>
      <c r="E1949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s="15">
        <f t="shared" si="180"/>
        <v>40140.249305555553</v>
      </c>
      <c r="L1949" s="15">
        <f t="shared" si="181"/>
        <v>40102.918055555558</v>
      </c>
      <c r="M1949" t="b">
        <v>1</v>
      </c>
      <c r="N1949">
        <v>23</v>
      </c>
      <c r="O1949" t="b">
        <v>1</v>
      </c>
      <c r="P1949" t="s">
        <v>3962</v>
      </c>
      <c r="Q1949" s="7">
        <f t="shared" si="182"/>
        <v>100.63375000000001</v>
      </c>
      <c r="R1949" s="9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3975</v>
      </c>
      <c r="C1950" s="3" t="s">
        <v>3976</v>
      </c>
      <c r="D1950">
        <v>100000</v>
      </c>
      <c r="E1950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s="15">
        <f t="shared" si="180"/>
        <v>42527.709722222222</v>
      </c>
      <c r="L1950" s="15">
        <f t="shared" si="181"/>
        <v>42473.604270833333</v>
      </c>
      <c r="M1950" t="b">
        <v>1</v>
      </c>
      <c r="N1950">
        <v>4245</v>
      </c>
      <c r="O1950" t="b">
        <v>1</v>
      </c>
      <c r="P1950" t="s">
        <v>3962</v>
      </c>
      <c r="Q1950" s="7">
        <f t="shared" si="182"/>
        <v>800.21100000000001</v>
      </c>
      <c r="R1950" s="9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3977</v>
      </c>
      <c r="C1951" s="3" t="s">
        <v>3978</v>
      </c>
      <c r="D1951">
        <v>50000</v>
      </c>
      <c r="E1951">
        <v>53001.3</v>
      </c>
      <c r="F1951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s="15">
        <f t="shared" si="180"/>
        <v>41830.423043981486</v>
      </c>
      <c r="L1951" s="15">
        <f t="shared" si="181"/>
        <v>41800.423043981486</v>
      </c>
      <c r="M1951" t="b">
        <v>1</v>
      </c>
      <c r="N1951">
        <v>943</v>
      </c>
      <c r="O1951" t="b">
        <v>1</v>
      </c>
      <c r="P1951" t="s">
        <v>3962</v>
      </c>
      <c r="Q1951" s="7">
        <f t="shared" si="182"/>
        <v>106.00260000000002</v>
      </c>
      <c r="R1951" s="9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3979</v>
      </c>
      <c r="C1952" s="3" t="s">
        <v>3980</v>
      </c>
      <c r="D1952">
        <v>48000</v>
      </c>
      <c r="E1952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s="15">
        <f t="shared" si="180"/>
        <v>40655.181400462963</v>
      </c>
      <c r="L1952" s="15">
        <f t="shared" si="181"/>
        <v>40624.181400462963</v>
      </c>
      <c r="M1952" t="b">
        <v>1</v>
      </c>
      <c r="N1952">
        <v>1876</v>
      </c>
      <c r="O1952" t="b">
        <v>1</v>
      </c>
      <c r="P1952" t="s">
        <v>3962</v>
      </c>
      <c r="Q1952" s="7">
        <f t="shared" si="182"/>
        <v>200.51866666666669</v>
      </c>
      <c r="R1952" s="9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3981</v>
      </c>
      <c r="C1953" s="3" t="s">
        <v>3982</v>
      </c>
      <c r="D1953">
        <v>50000</v>
      </c>
      <c r="E1953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s="15">
        <f t="shared" si="180"/>
        <v>42681.462233796294</v>
      </c>
      <c r="L1953" s="15">
        <f t="shared" si="181"/>
        <v>42651.420567129629</v>
      </c>
      <c r="M1953" t="b">
        <v>1</v>
      </c>
      <c r="N1953">
        <v>834</v>
      </c>
      <c r="O1953" t="b">
        <v>1</v>
      </c>
      <c r="P1953" t="s">
        <v>3962</v>
      </c>
      <c r="Q1953" s="7">
        <f t="shared" si="182"/>
        <v>212.44399999999999</v>
      </c>
      <c r="R1953" s="9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3983</v>
      </c>
      <c r="C1954" s="3" t="s">
        <v>3984</v>
      </c>
      <c r="D1954">
        <v>35000</v>
      </c>
      <c r="E1954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s="15">
        <f t="shared" si="180"/>
        <v>41563.60665509259</v>
      </c>
      <c r="L1954" s="15">
        <f t="shared" si="181"/>
        <v>41526.60665509259</v>
      </c>
      <c r="M1954" t="b">
        <v>1</v>
      </c>
      <c r="N1954">
        <v>682</v>
      </c>
      <c r="O1954" t="b">
        <v>1</v>
      </c>
      <c r="P1954" t="s">
        <v>3962</v>
      </c>
      <c r="Q1954" s="7">
        <f t="shared" si="182"/>
        <v>198.47237142857145</v>
      </c>
      <c r="R1954" s="9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3985</v>
      </c>
      <c r="C1955" s="3" t="s">
        <v>3986</v>
      </c>
      <c r="D1955">
        <v>15000</v>
      </c>
      <c r="E1955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s="15">
        <f t="shared" si="180"/>
        <v>40970.125</v>
      </c>
      <c r="L1955" s="15">
        <f t="shared" si="181"/>
        <v>40941.199826388889</v>
      </c>
      <c r="M1955" t="b">
        <v>1</v>
      </c>
      <c r="N1955">
        <v>147</v>
      </c>
      <c r="O1955" t="b">
        <v>1</v>
      </c>
      <c r="P1955" t="s">
        <v>3962</v>
      </c>
      <c r="Q1955" s="7">
        <f t="shared" si="182"/>
        <v>225.94666666666666</v>
      </c>
      <c r="R1955" s="9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3987</v>
      </c>
      <c r="C1956" s="3" t="s">
        <v>3988</v>
      </c>
      <c r="D1956">
        <v>50000</v>
      </c>
      <c r="E1956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s="15">
        <f t="shared" si="180"/>
        <v>42441.208333333328</v>
      </c>
      <c r="L1956" s="15">
        <f t="shared" si="181"/>
        <v>42394.580740740741</v>
      </c>
      <c r="M1956" t="b">
        <v>1</v>
      </c>
      <c r="N1956">
        <v>415</v>
      </c>
      <c r="O1956" t="b">
        <v>1</v>
      </c>
      <c r="P1956" t="s">
        <v>3962</v>
      </c>
      <c r="Q1956" s="7">
        <f t="shared" si="182"/>
        <v>698.94800000000009</v>
      </c>
      <c r="R1956" s="9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3989</v>
      </c>
      <c r="C1957" s="3" t="s">
        <v>3990</v>
      </c>
      <c r="D1957">
        <v>42000</v>
      </c>
      <c r="E1957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s="15">
        <f t="shared" si="180"/>
        <v>41052.791666666664</v>
      </c>
      <c r="L1957" s="15">
        <f t="shared" si="181"/>
        <v>41020.271770833337</v>
      </c>
      <c r="M1957" t="b">
        <v>1</v>
      </c>
      <c r="N1957">
        <v>290</v>
      </c>
      <c r="O1957" t="b">
        <v>1</v>
      </c>
      <c r="P1957" t="s">
        <v>3962</v>
      </c>
      <c r="Q1957" s="7">
        <f t="shared" si="182"/>
        <v>398.59528571428569</v>
      </c>
      <c r="R1957" s="9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3991</v>
      </c>
      <c r="C1958" s="3" t="s">
        <v>3992</v>
      </c>
      <c r="D1958">
        <v>60000</v>
      </c>
      <c r="E1958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s="15">
        <f t="shared" si="180"/>
        <v>42112.882002314815</v>
      </c>
      <c r="L1958" s="15">
        <f t="shared" si="181"/>
        <v>42067.923668981486</v>
      </c>
      <c r="M1958" t="b">
        <v>1</v>
      </c>
      <c r="N1958">
        <v>365</v>
      </c>
      <c r="O1958" t="b">
        <v>1</v>
      </c>
      <c r="P1958" t="s">
        <v>3962</v>
      </c>
      <c r="Q1958" s="7">
        <f t="shared" si="182"/>
        <v>294.0333333333333</v>
      </c>
      <c r="R1958" s="9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3993</v>
      </c>
      <c r="C1959" s="3" t="s">
        <v>3994</v>
      </c>
      <c r="D1959">
        <v>30000</v>
      </c>
      <c r="E1959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s="15">
        <f t="shared" si="180"/>
        <v>41209.098530092597</v>
      </c>
      <c r="L1959" s="15">
        <f t="shared" si="181"/>
        <v>41179.098530092597</v>
      </c>
      <c r="M1959" t="b">
        <v>1</v>
      </c>
      <c r="N1959">
        <v>660</v>
      </c>
      <c r="O1959" t="b">
        <v>1</v>
      </c>
      <c r="P1959" t="s">
        <v>3962</v>
      </c>
      <c r="Q1959" s="7">
        <f t="shared" si="182"/>
        <v>167.50470000000001</v>
      </c>
      <c r="R1959" s="9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3995</v>
      </c>
      <c r="C1960" s="3" t="s">
        <v>3996</v>
      </c>
      <c r="D1960">
        <v>7000</v>
      </c>
      <c r="E1960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s="15">
        <f t="shared" si="180"/>
        <v>41356.94630787037</v>
      </c>
      <c r="L1960" s="15">
        <f t="shared" si="181"/>
        <v>41326.987974537034</v>
      </c>
      <c r="M1960" t="b">
        <v>1</v>
      </c>
      <c r="N1960">
        <v>1356</v>
      </c>
      <c r="O1960" t="b">
        <v>1</v>
      </c>
      <c r="P1960" t="s">
        <v>3962</v>
      </c>
      <c r="Q1960" s="7">
        <f t="shared" si="182"/>
        <v>1435.5717142857143</v>
      </c>
      <c r="R1960" s="9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3997</v>
      </c>
      <c r="C1961" s="3" t="s">
        <v>3998</v>
      </c>
      <c r="D1961">
        <v>10000</v>
      </c>
      <c r="E1961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s="15">
        <f t="shared" si="180"/>
        <v>41913</v>
      </c>
      <c r="L1961" s="15">
        <f t="shared" si="181"/>
        <v>41871.845601851848</v>
      </c>
      <c r="M1961" t="b">
        <v>1</v>
      </c>
      <c r="N1961">
        <v>424</v>
      </c>
      <c r="O1961" t="b">
        <v>1</v>
      </c>
      <c r="P1961" t="s">
        <v>3962</v>
      </c>
      <c r="Q1961" s="7">
        <f t="shared" si="182"/>
        <v>156.73439999999999</v>
      </c>
      <c r="R1961" s="9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3999</v>
      </c>
      <c r="C1962" s="3" t="s">
        <v>4000</v>
      </c>
      <c r="D1962">
        <v>70000</v>
      </c>
      <c r="E1962">
        <v>82532</v>
      </c>
      <c r="F1962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s="15">
        <f t="shared" si="180"/>
        <v>41994.362743055557</v>
      </c>
      <c r="L1962" s="15">
        <f t="shared" si="181"/>
        <v>41964.362743055557</v>
      </c>
      <c r="M1962" t="b">
        <v>1</v>
      </c>
      <c r="N1962">
        <v>33</v>
      </c>
      <c r="O1962" t="b">
        <v>1</v>
      </c>
      <c r="P1962" t="s">
        <v>3962</v>
      </c>
      <c r="Q1962" s="7">
        <f t="shared" si="182"/>
        <v>117.90285714285716</v>
      </c>
      <c r="R1962" s="9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4001</v>
      </c>
      <c r="C1963" s="3" t="s">
        <v>4002</v>
      </c>
      <c r="D1963">
        <v>10000</v>
      </c>
      <c r="E1963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s="15">
        <f t="shared" si="180"/>
        <v>41188.165972222225</v>
      </c>
      <c r="L1963" s="15">
        <f t="shared" si="181"/>
        <v>41148.194641203707</v>
      </c>
      <c r="M1963" t="b">
        <v>1</v>
      </c>
      <c r="N1963">
        <v>1633</v>
      </c>
      <c r="O1963" t="b">
        <v>1</v>
      </c>
      <c r="P1963" t="s">
        <v>3962</v>
      </c>
      <c r="Q1963" s="7">
        <f t="shared" si="182"/>
        <v>1105.3811999999998</v>
      </c>
      <c r="R1963" s="9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4003</v>
      </c>
      <c r="C1964" s="3" t="s">
        <v>4004</v>
      </c>
      <c r="D1964">
        <v>10000</v>
      </c>
      <c r="E1964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s="15">
        <f t="shared" si="180"/>
        <v>41772.780509259261</v>
      </c>
      <c r="L1964" s="15">
        <f t="shared" si="181"/>
        <v>41742.780509259261</v>
      </c>
      <c r="M1964" t="b">
        <v>1</v>
      </c>
      <c r="N1964">
        <v>306</v>
      </c>
      <c r="O1964" t="b">
        <v>1</v>
      </c>
      <c r="P1964" t="s">
        <v>3962</v>
      </c>
      <c r="Q1964" s="7">
        <f t="shared" si="182"/>
        <v>192.92499999999998</v>
      </c>
      <c r="R1964" s="9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4005</v>
      </c>
      <c r="C1965" s="3" t="s">
        <v>4006</v>
      </c>
      <c r="D1965">
        <v>19000</v>
      </c>
      <c r="E1965">
        <v>24108</v>
      </c>
      <c r="F1965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s="15">
        <f t="shared" si="180"/>
        <v>41898.429791666669</v>
      </c>
      <c r="L1965" s="15">
        <f t="shared" si="181"/>
        <v>41863.429791666669</v>
      </c>
      <c r="M1965" t="b">
        <v>1</v>
      </c>
      <c r="N1965">
        <v>205</v>
      </c>
      <c r="O1965" t="b">
        <v>1</v>
      </c>
      <c r="P1965" t="s">
        <v>3962</v>
      </c>
      <c r="Q1965" s="7">
        <f t="shared" si="182"/>
        <v>126.8842105263158</v>
      </c>
      <c r="R1965" s="9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4007</v>
      </c>
      <c r="C1966" s="3" t="s">
        <v>4008</v>
      </c>
      <c r="D1966">
        <v>89200</v>
      </c>
      <c r="E1966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s="15">
        <f t="shared" si="180"/>
        <v>42482.272824074069</v>
      </c>
      <c r="L1966" s="15">
        <f t="shared" si="181"/>
        <v>42452.272824074069</v>
      </c>
      <c r="M1966" t="b">
        <v>1</v>
      </c>
      <c r="N1966">
        <v>1281</v>
      </c>
      <c r="O1966" t="b">
        <v>1</v>
      </c>
      <c r="P1966" t="s">
        <v>3962</v>
      </c>
      <c r="Q1966" s="7">
        <f t="shared" si="182"/>
        <v>259.57748878923763</v>
      </c>
      <c r="R1966" s="9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4009</v>
      </c>
      <c r="C1967" s="3" t="s">
        <v>4010</v>
      </c>
      <c r="D1967">
        <v>5000</v>
      </c>
      <c r="E1967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s="15">
        <f t="shared" si="180"/>
        <v>40920.041666666664</v>
      </c>
      <c r="L1967" s="15">
        <f t="shared" si="181"/>
        <v>40898.089236111111</v>
      </c>
      <c r="M1967" t="b">
        <v>1</v>
      </c>
      <c r="N1967">
        <v>103</v>
      </c>
      <c r="O1967" t="b">
        <v>1</v>
      </c>
      <c r="P1967" t="s">
        <v>3962</v>
      </c>
      <c r="Q1967" s="7">
        <f t="shared" si="182"/>
        <v>262.27999999999997</v>
      </c>
      <c r="R1967" s="9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4011</v>
      </c>
      <c r="C1968" s="3" t="s">
        <v>4012</v>
      </c>
      <c r="D1968">
        <v>100000</v>
      </c>
      <c r="E1968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s="15">
        <f t="shared" si="180"/>
        <v>41865.540486111109</v>
      </c>
      <c r="L1968" s="15">
        <f t="shared" si="181"/>
        <v>41835.540486111109</v>
      </c>
      <c r="M1968" t="b">
        <v>1</v>
      </c>
      <c r="N1968">
        <v>1513</v>
      </c>
      <c r="O1968" t="b">
        <v>1</v>
      </c>
      <c r="P1968" t="s">
        <v>3962</v>
      </c>
      <c r="Q1968" s="7">
        <f t="shared" si="182"/>
        <v>206.74309000000002</v>
      </c>
      <c r="R1968" s="9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4013</v>
      </c>
      <c r="C1969" s="3" t="s">
        <v>4014</v>
      </c>
      <c r="D1969">
        <v>20000</v>
      </c>
      <c r="E1969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s="15">
        <f t="shared" si="180"/>
        <v>41760.663530092592</v>
      </c>
      <c r="L1969" s="15">
        <f t="shared" si="181"/>
        <v>41730.663530092592</v>
      </c>
      <c r="M1969" t="b">
        <v>1</v>
      </c>
      <c r="N1969">
        <v>405</v>
      </c>
      <c r="O1969" t="b">
        <v>1</v>
      </c>
      <c r="P1969" t="s">
        <v>3962</v>
      </c>
      <c r="Q1969" s="7">
        <f t="shared" si="182"/>
        <v>370.13</v>
      </c>
      <c r="R1969" s="9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4015</v>
      </c>
      <c r="C1970" s="3" t="s">
        <v>4016</v>
      </c>
      <c r="D1970">
        <v>50000</v>
      </c>
      <c r="E1970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s="15">
        <f t="shared" si="180"/>
        <v>42707.628645833334</v>
      </c>
      <c r="L1970" s="15">
        <f t="shared" si="181"/>
        <v>42676.586979166663</v>
      </c>
      <c r="M1970" t="b">
        <v>1</v>
      </c>
      <c r="N1970">
        <v>510</v>
      </c>
      <c r="O1970" t="b">
        <v>1</v>
      </c>
      <c r="P1970" t="s">
        <v>3962</v>
      </c>
      <c r="Q1970" s="7">
        <f t="shared" si="182"/>
        <v>284.96600000000001</v>
      </c>
      <c r="R1970" s="9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4017</v>
      </c>
      <c r="C1971" s="3" t="s">
        <v>4018</v>
      </c>
      <c r="D1971">
        <v>20000</v>
      </c>
      <c r="E1971">
        <v>115816</v>
      </c>
      <c r="F1971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s="15">
        <f t="shared" si="180"/>
        <v>42587.792453703703</v>
      </c>
      <c r="L1971" s="15">
        <f t="shared" si="181"/>
        <v>42557.792453703703</v>
      </c>
      <c r="M1971" t="b">
        <v>1</v>
      </c>
      <c r="N1971">
        <v>1887</v>
      </c>
      <c r="O1971" t="b">
        <v>1</v>
      </c>
      <c r="P1971" t="s">
        <v>3962</v>
      </c>
      <c r="Q1971" s="7">
        <f t="shared" si="182"/>
        <v>579.08000000000004</v>
      </c>
      <c r="R1971" s="9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4019</v>
      </c>
      <c r="C1972" s="3" t="s">
        <v>4020</v>
      </c>
      <c r="D1972">
        <v>5000</v>
      </c>
      <c r="E1972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s="15">
        <f t="shared" si="180"/>
        <v>41384.151631944442</v>
      </c>
      <c r="L1972" s="15">
        <f t="shared" si="181"/>
        <v>41324.193298611113</v>
      </c>
      <c r="M1972" t="b">
        <v>1</v>
      </c>
      <c r="N1972">
        <v>701</v>
      </c>
      <c r="O1972" t="b">
        <v>1</v>
      </c>
      <c r="P1972" t="s">
        <v>3962</v>
      </c>
      <c r="Q1972" s="7">
        <f t="shared" si="182"/>
        <v>1131.8</v>
      </c>
      <c r="R1972" s="9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4021</v>
      </c>
      <c r="C1973" s="3" t="s">
        <v>4022</v>
      </c>
      <c r="D1973">
        <v>400000</v>
      </c>
      <c r="E1973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s="15">
        <f t="shared" si="180"/>
        <v>41593.166666666664</v>
      </c>
      <c r="L1973" s="15">
        <f t="shared" si="181"/>
        <v>41561.500706018516</v>
      </c>
      <c r="M1973" t="b">
        <v>1</v>
      </c>
      <c r="N1973">
        <v>3863</v>
      </c>
      <c r="O1973" t="b">
        <v>1</v>
      </c>
      <c r="P1973" t="s">
        <v>3962</v>
      </c>
      <c r="Q1973" s="7">
        <f t="shared" si="182"/>
        <v>263.02771750000005</v>
      </c>
      <c r="R1973" s="9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4023</v>
      </c>
      <c r="C1974" s="3" t="s">
        <v>4024</v>
      </c>
      <c r="D1974">
        <v>2500</v>
      </c>
      <c r="E1974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s="15">
        <f t="shared" si="180"/>
        <v>41231.053749999999</v>
      </c>
      <c r="L1974" s="15">
        <f t="shared" si="181"/>
        <v>41201.012083333335</v>
      </c>
      <c r="M1974" t="b">
        <v>1</v>
      </c>
      <c r="N1974">
        <v>238</v>
      </c>
      <c r="O1974" t="b">
        <v>1</v>
      </c>
      <c r="P1974" t="s">
        <v>3962</v>
      </c>
      <c r="Q1974" s="7">
        <f t="shared" si="182"/>
        <v>674.48</v>
      </c>
      <c r="R1974" s="9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4025</v>
      </c>
      <c r="C1975" s="3" t="s">
        <v>4026</v>
      </c>
      <c r="D1975">
        <v>198000</v>
      </c>
      <c r="E1975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s="15">
        <f t="shared" si="180"/>
        <v>42588.291666666672</v>
      </c>
      <c r="L1975" s="15">
        <f t="shared" si="181"/>
        <v>42549.722962962958</v>
      </c>
      <c r="M1975" t="b">
        <v>1</v>
      </c>
      <c r="N1975">
        <v>2051</v>
      </c>
      <c r="O1975" t="b">
        <v>1</v>
      </c>
      <c r="P1975" t="s">
        <v>3962</v>
      </c>
      <c r="Q1975" s="7">
        <f t="shared" si="182"/>
        <v>256.83081313131316</v>
      </c>
      <c r="R1975" s="9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4027</v>
      </c>
      <c r="C1976" s="3" t="s">
        <v>4028</v>
      </c>
      <c r="D1976">
        <v>20000</v>
      </c>
      <c r="E1976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s="15">
        <f t="shared" si="180"/>
        <v>41505.334131944444</v>
      </c>
      <c r="L1976" s="15">
        <f t="shared" si="181"/>
        <v>41445.334131944444</v>
      </c>
      <c r="M1976" t="b">
        <v>1</v>
      </c>
      <c r="N1976">
        <v>402</v>
      </c>
      <c r="O1976" t="b">
        <v>1</v>
      </c>
      <c r="P1976" t="s">
        <v>3962</v>
      </c>
      <c r="Q1976" s="7">
        <f t="shared" si="182"/>
        <v>375.49599999999998</v>
      </c>
      <c r="R1976" s="9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4029</v>
      </c>
      <c r="C1977" s="3" t="s">
        <v>4030</v>
      </c>
      <c r="D1977">
        <v>16000</v>
      </c>
      <c r="E1977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s="15">
        <f t="shared" si="180"/>
        <v>41343.755219907405</v>
      </c>
      <c r="L1977" s="15">
        <f t="shared" si="181"/>
        <v>41313.755219907405</v>
      </c>
      <c r="M1977" t="b">
        <v>1</v>
      </c>
      <c r="N1977">
        <v>253</v>
      </c>
      <c r="O1977" t="b">
        <v>1</v>
      </c>
      <c r="P1977" t="s">
        <v>3962</v>
      </c>
      <c r="Q1977" s="7">
        <f t="shared" si="182"/>
        <v>208.70837499999996</v>
      </c>
      <c r="R1977" s="9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4031</v>
      </c>
      <c r="C1978" s="3" t="s">
        <v>4032</v>
      </c>
      <c r="D1978">
        <v>4000</v>
      </c>
      <c r="E1978">
        <v>13864</v>
      </c>
      <c r="F197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s="15">
        <f t="shared" si="180"/>
        <v>41468.899594907409</v>
      </c>
      <c r="L1978" s="15">
        <f t="shared" si="181"/>
        <v>41438.899594907409</v>
      </c>
      <c r="M1978" t="b">
        <v>1</v>
      </c>
      <c r="N1978">
        <v>473</v>
      </c>
      <c r="O1978" t="b">
        <v>1</v>
      </c>
      <c r="P1978" t="s">
        <v>3962</v>
      </c>
      <c r="Q1978" s="7">
        <f t="shared" si="182"/>
        <v>346.6</v>
      </c>
      <c r="R1978" s="9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4033</v>
      </c>
      <c r="C1979" s="3" t="s">
        <v>4034</v>
      </c>
      <c r="D1979">
        <v>50000</v>
      </c>
      <c r="E1979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s="15">
        <f t="shared" si="180"/>
        <v>42357.332638888889</v>
      </c>
      <c r="L1979" s="15">
        <f t="shared" si="181"/>
        <v>42311.216898148152</v>
      </c>
      <c r="M1979" t="b">
        <v>1</v>
      </c>
      <c r="N1979">
        <v>821</v>
      </c>
      <c r="O1979" t="b">
        <v>1</v>
      </c>
      <c r="P1979" t="s">
        <v>3962</v>
      </c>
      <c r="Q1979" s="7">
        <f t="shared" si="182"/>
        <v>402.33</v>
      </c>
      <c r="R1979" s="9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4035</v>
      </c>
      <c r="C1980" s="3" t="s">
        <v>4036</v>
      </c>
      <c r="D1980">
        <v>50000</v>
      </c>
      <c r="E1980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s="15">
        <f t="shared" si="180"/>
        <v>41072.291666666664</v>
      </c>
      <c r="L1980" s="15">
        <f t="shared" si="181"/>
        <v>41039.225601851853</v>
      </c>
      <c r="M1980" t="b">
        <v>1</v>
      </c>
      <c r="N1980">
        <v>388</v>
      </c>
      <c r="O1980" t="b">
        <v>1</v>
      </c>
      <c r="P1980" t="s">
        <v>3962</v>
      </c>
      <c r="Q1980" s="7">
        <f t="shared" si="182"/>
        <v>1026.8451399999999</v>
      </c>
      <c r="R1980" s="9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4037</v>
      </c>
      <c r="C1981" s="3" t="s">
        <v>4038</v>
      </c>
      <c r="D1981">
        <v>200000</v>
      </c>
      <c r="E1981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s="15">
        <f t="shared" si="180"/>
        <v>42327.207638888889</v>
      </c>
      <c r="L1981" s="15">
        <f t="shared" si="181"/>
        <v>42290.460023148145</v>
      </c>
      <c r="M1981" t="b">
        <v>1</v>
      </c>
      <c r="N1981">
        <v>813</v>
      </c>
      <c r="O1981" t="b">
        <v>1</v>
      </c>
      <c r="P1981" t="s">
        <v>3962</v>
      </c>
      <c r="Q1981" s="7">
        <f t="shared" si="182"/>
        <v>114.901155</v>
      </c>
      <c r="R1981" s="9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4039</v>
      </c>
      <c r="C1982" s="3" t="s">
        <v>4040</v>
      </c>
      <c r="D1982">
        <v>50000</v>
      </c>
      <c r="E1982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s="15">
        <f t="shared" si="180"/>
        <v>42463.500717592593</v>
      </c>
      <c r="L1982" s="15">
        <f t="shared" si="181"/>
        <v>42423.542384259257</v>
      </c>
      <c r="M1982" t="b">
        <v>1</v>
      </c>
      <c r="N1982">
        <v>1945</v>
      </c>
      <c r="O1982" t="b">
        <v>1</v>
      </c>
      <c r="P1982" t="s">
        <v>3962</v>
      </c>
      <c r="Q1982" s="7">
        <f t="shared" si="182"/>
        <v>354.82402000000002</v>
      </c>
      <c r="R1982" s="9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4041</v>
      </c>
      <c r="C1983" s="3" t="s">
        <v>4042</v>
      </c>
      <c r="D1983">
        <v>7500</v>
      </c>
      <c r="E1983">
        <v>381</v>
      </c>
      <c r="F1983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s="15">
        <f t="shared" si="180"/>
        <v>41829.725289351853</v>
      </c>
      <c r="L1983" s="15">
        <f t="shared" si="181"/>
        <v>41799.725289351853</v>
      </c>
      <c r="M1983" t="b">
        <v>0</v>
      </c>
      <c r="N1983">
        <v>12</v>
      </c>
      <c r="O1983" t="b">
        <v>0</v>
      </c>
      <c r="P1983" t="s">
        <v>4043</v>
      </c>
      <c r="Q1983" s="7">
        <f t="shared" si="182"/>
        <v>5.08</v>
      </c>
      <c r="R1983" s="9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4044</v>
      </c>
      <c r="C1984" s="3" t="s">
        <v>4045</v>
      </c>
      <c r="D1984">
        <v>180000</v>
      </c>
      <c r="E1984">
        <v>0</v>
      </c>
      <c r="F1984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s="15">
        <f t="shared" si="180"/>
        <v>42708.628321759257</v>
      </c>
      <c r="L1984" s="15">
        <f t="shared" si="181"/>
        <v>42678.586655092593</v>
      </c>
      <c r="M1984" t="b">
        <v>0</v>
      </c>
      <c r="N1984">
        <v>0</v>
      </c>
      <c r="O1984" t="b">
        <v>0</v>
      </c>
      <c r="P1984" t="s">
        <v>4043</v>
      </c>
      <c r="Q1984" s="7">
        <f t="shared" si="182"/>
        <v>0</v>
      </c>
      <c r="R1984" s="9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4046</v>
      </c>
      <c r="C1985" s="3" t="s">
        <v>4047</v>
      </c>
      <c r="D1985">
        <v>33000</v>
      </c>
      <c r="E1985">
        <v>1419</v>
      </c>
      <c r="F1985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s="15">
        <f t="shared" si="180"/>
        <v>42615.291666666672</v>
      </c>
      <c r="L1985" s="15">
        <f t="shared" si="181"/>
        <v>42593.011782407411</v>
      </c>
      <c r="M1985" t="b">
        <v>0</v>
      </c>
      <c r="N1985">
        <v>16</v>
      </c>
      <c r="O1985" t="b">
        <v>0</v>
      </c>
      <c r="P1985" t="s">
        <v>4043</v>
      </c>
      <c r="Q1985" s="7">
        <f t="shared" si="182"/>
        <v>4.3</v>
      </c>
      <c r="R1985" s="9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4048</v>
      </c>
      <c r="C1986" s="3" t="s">
        <v>4049</v>
      </c>
      <c r="D1986">
        <v>15000</v>
      </c>
      <c r="E1986">
        <v>3172</v>
      </c>
      <c r="F1986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s="15">
        <f t="shared" si="180"/>
        <v>41973.831956018519</v>
      </c>
      <c r="L1986" s="15">
        <f t="shared" si="181"/>
        <v>41913.790289351848</v>
      </c>
      <c r="M1986" t="b">
        <v>0</v>
      </c>
      <c r="N1986">
        <v>7</v>
      </c>
      <c r="O1986" t="b">
        <v>0</v>
      </c>
      <c r="P1986" t="s">
        <v>4043</v>
      </c>
      <c r="Q1986" s="7">
        <f t="shared" si="182"/>
        <v>21.146666666666665</v>
      </c>
      <c r="R1986" s="9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4050</v>
      </c>
      <c r="C1987" s="3" t="s">
        <v>4051</v>
      </c>
      <c r="D1987">
        <v>1600</v>
      </c>
      <c r="E1987">
        <v>51</v>
      </c>
      <c r="F1987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s="15">
        <f t="shared" ref="K1987:K2050" si="186">(I1987/86400)+DATE(1970,1,1)</f>
        <v>42584.958333333328</v>
      </c>
      <c r="L1987" s="15">
        <f t="shared" ref="L1987:L2050" si="187">(J1987/86400)+DATE(1970,1,1)</f>
        <v>42555.698738425926</v>
      </c>
      <c r="M1987" t="b">
        <v>0</v>
      </c>
      <c r="N1987">
        <v>4</v>
      </c>
      <c r="O1987" t="b">
        <v>0</v>
      </c>
      <c r="P1987" t="s">
        <v>4043</v>
      </c>
      <c r="Q1987" s="7">
        <f t="shared" ref="Q1987:Q2050" si="188">(E1987/D1987)*100</f>
        <v>3.1875</v>
      </c>
      <c r="R1987" s="9">
        <f t="shared" ref="R1987:R2050" si="189">E1987/N1987</f>
        <v>12.75</v>
      </c>
      <c r="S1987" t="str">
        <f t="shared" ref="S1987:S2050" si="190">LEFT(P1987,FIND("/",P1987)-1)</f>
        <v>photography</v>
      </c>
      <c r="T1987" t="str">
        <f t="shared" ref="T1987:T2050" si="191">REPLACE(P1987,1,FIND("/",P1987),"")</f>
        <v>people</v>
      </c>
    </row>
    <row r="1988" spans="1:20" ht="48" x14ac:dyDescent="0.2">
      <c r="A1988">
        <v>1986</v>
      </c>
      <c r="B1988" s="3" t="s">
        <v>4052</v>
      </c>
      <c r="C1988" s="3" t="s">
        <v>4053</v>
      </c>
      <c r="D1988">
        <v>2000</v>
      </c>
      <c r="E1988">
        <v>1</v>
      </c>
      <c r="F198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s="15">
        <f t="shared" si="186"/>
        <v>42443.392164351855</v>
      </c>
      <c r="L1988" s="15">
        <f t="shared" si="187"/>
        <v>42413.433831018519</v>
      </c>
      <c r="M1988" t="b">
        <v>0</v>
      </c>
      <c r="N1988">
        <v>1</v>
      </c>
      <c r="O1988" t="b">
        <v>0</v>
      </c>
      <c r="P1988" t="s">
        <v>4043</v>
      </c>
      <c r="Q1988" s="7">
        <f t="shared" si="188"/>
        <v>0.05</v>
      </c>
      <c r="R1988" s="9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4054</v>
      </c>
      <c r="C1989" s="3" t="s">
        <v>4055</v>
      </c>
      <c r="D1989">
        <v>5500</v>
      </c>
      <c r="E1989">
        <v>2336</v>
      </c>
      <c r="F1989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s="15">
        <f t="shared" si="186"/>
        <v>42064.639768518522</v>
      </c>
      <c r="L1989" s="15">
        <f t="shared" si="187"/>
        <v>42034.639768518522</v>
      </c>
      <c r="M1989" t="b">
        <v>0</v>
      </c>
      <c r="N1989">
        <v>28</v>
      </c>
      <c r="O1989" t="b">
        <v>0</v>
      </c>
      <c r="P1989" t="s">
        <v>4043</v>
      </c>
      <c r="Q1989" s="7">
        <f t="shared" si="188"/>
        <v>42.472727272727276</v>
      </c>
      <c r="R1989" s="9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4056</v>
      </c>
      <c r="C1990" s="3" t="s">
        <v>4057</v>
      </c>
      <c r="D1990">
        <v>6000</v>
      </c>
      <c r="E1990">
        <v>25</v>
      </c>
      <c r="F1990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s="15">
        <f t="shared" si="186"/>
        <v>42236.763217592597</v>
      </c>
      <c r="L1990" s="15">
        <f t="shared" si="187"/>
        <v>42206.763217592597</v>
      </c>
      <c r="M1990" t="b">
        <v>0</v>
      </c>
      <c r="N1990">
        <v>1</v>
      </c>
      <c r="O1990" t="b">
        <v>0</v>
      </c>
      <c r="P1990" t="s">
        <v>4043</v>
      </c>
      <c r="Q1990" s="7">
        <f t="shared" si="188"/>
        <v>0.41666666666666669</v>
      </c>
      <c r="R1990" s="9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4058</v>
      </c>
      <c r="C1991" s="3" t="s">
        <v>4059</v>
      </c>
      <c r="D1991">
        <v>5000</v>
      </c>
      <c r="E1991">
        <v>50</v>
      </c>
      <c r="F1991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s="15">
        <f t="shared" si="186"/>
        <v>42715.680648148147</v>
      </c>
      <c r="L1991" s="15">
        <f t="shared" si="187"/>
        <v>42685.680648148147</v>
      </c>
      <c r="M1991" t="b">
        <v>0</v>
      </c>
      <c r="N1991">
        <v>1</v>
      </c>
      <c r="O1991" t="b">
        <v>0</v>
      </c>
      <c r="P1991" t="s">
        <v>4043</v>
      </c>
      <c r="Q1991" s="7">
        <f t="shared" si="188"/>
        <v>1</v>
      </c>
      <c r="R1991" s="9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4060</v>
      </c>
      <c r="C1992" s="3" t="s">
        <v>4061</v>
      </c>
      <c r="D1992">
        <v>3000</v>
      </c>
      <c r="E1992">
        <v>509</v>
      </c>
      <c r="F1992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s="15">
        <f t="shared" si="186"/>
        <v>42413.195972222224</v>
      </c>
      <c r="L1992" s="15">
        <f t="shared" si="187"/>
        <v>42398.195972222224</v>
      </c>
      <c r="M1992" t="b">
        <v>0</v>
      </c>
      <c r="N1992">
        <v>5</v>
      </c>
      <c r="O1992" t="b">
        <v>0</v>
      </c>
      <c r="P1992" t="s">
        <v>4043</v>
      </c>
      <c r="Q1992" s="7">
        <f t="shared" si="188"/>
        <v>16.966666666666665</v>
      </c>
      <c r="R1992" s="9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4062</v>
      </c>
      <c r="C1993" s="3" t="s">
        <v>4063</v>
      </c>
      <c r="D1993">
        <v>2000</v>
      </c>
      <c r="E1993">
        <v>140</v>
      </c>
      <c r="F1993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s="15">
        <f t="shared" si="186"/>
        <v>42188.89335648148</v>
      </c>
      <c r="L1993" s="15">
        <f t="shared" si="187"/>
        <v>42167.89335648148</v>
      </c>
      <c r="M1993" t="b">
        <v>0</v>
      </c>
      <c r="N1993">
        <v>3</v>
      </c>
      <c r="O1993" t="b">
        <v>0</v>
      </c>
      <c r="P1993" t="s">
        <v>4043</v>
      </c>
      <c r="Q1993" s="7">
        <f t="shared" si="188"/>
        <v>7.0000000000000009</v>
      </c>
      <c r="R1993" s="9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4064</v>
      </c>
      <c r="C1994" s="3" t="s">
        <v>4065</v>
      </c>
      <c r="D1994">
        <v>1500</v>
      </c>
      <c r="E1994">
        <v>2</v>
      </c>
      <c r="F1994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s="15">
        <f t="shared" si="186"/>
        <v>42053.143414351856</v>
      </c>
      <c r="L1994" s="15">
        <f t="shared" si="187"/>
        <v>42023.143414351856</v>
      </c>
      <c r="M1994" t="b">
        <v>0</v>
      </c>
      <c r="N1994">
        <v>2</v>
      </c>
      <c r="O1994" t="b">
        <v>0</v>
      </c>
      <c r="P1994" t="s">
        <v>4043</v>
      </c>
      <c r="Q1994" s="7">
        <f t="shared" si="188"/>
        <v>0.13333333333333333</v>
      </c>
      <c r="R1994" s="9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4066</v>
      </c>
      <c r="C1995" s="3" t="s">
        <v>4067</v>
      </c>
      <c r="D1995">
        <v>2000</v>
      </c>
      <c r="E1995">
        <v>0</v>
      </c>
      <c r="F1995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s="15">
        <f t="shared" si="186"/>
        <v>42359.588391203702</v>
      </c>
      <c r="L1995" s="15">
        <f t="shared" si="187"/>
        <v>42329.588391203702</v>
      </c>
      <c r="M1995" t="b">
        <v>0</v>
      </c>
      <c r="N1995">
        <v>0</v>
      </c>
      <c r="O1995" t="b">
        <v>0</v>
      </c>
      <c r="P1995" t="s">
        <v>4043</v>
      </c>
      <c r="Q1995" s="7">
        <f t="shared" si="188"/>
        <v>0</v>
      </c>
      <c r="R1995" s="9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4068</v>
      </c>
      <c r="C1996" s="3" t="s">
        <v>4069</v>
      </c>
      <c r="D1996">
        <v>3200</v>
      </c>
      <c r="E1996">
        <v>0</v>
      </c>
      <c r="F1996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s="15">
        <f t="shared" si="186"/>
        <v>42711.047939814816</v>
      </c>
      <c r="L1996" s="15">
        <f t="shared" si="187"/>
        <v>42651.006273148145</v>
      </c>
      <c r="M1996" t="b">
        <v>0</v>
      </c>
      <c r="N1996">
        <v>0</v>
      </c>
      <c r="O1996" t="b">
        <v>0</v>
      </c>
      <c r="P1996" t="s">
        <v>4043</v>
      </c>
      <c r="Q1996" s="7">
        <f t="shared" si="188"/>
        <v>0</v>
      </c>
      <c r="R1996" s="9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4070</v>
      </c>
      <c r="C1997" s="3" t="s">
        <v>4071</v>
      </c>
      <c r="D1997">
        <v>1000</v>
      </c>
      <c r="E1997">
        <v>78</v>
      </c>
      <c r="F1997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s="15">
        <f t="shared" si="186"/>
        <v>42201.902037037042</v>
      </c>
      <c r="L1997" s="15">
        <f t="shared" si="187"/>
        <v>42181.902037037042</v>
      </c>
      <c r="M1997" t="b">
        <v>0</v>
      </c>
      <c r="N1997">
        <v>3</v>
      </c>
      <c r="O1997" t="b">
        <v>0</v>
      </c>
      <c r="P1997" t="s">
        <v>4043</v>
      </c>
      <c r="Q1997" s="7">
        <f t="shared" si="188"/>
        <v>7.8</v>
      </c>
      <c r="R1997" s="9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4072</v>
      </c>
      <c r="C1998" s="3" t="s">
        <v>4073</v>
      </c>
      <c r="D1998">
        <v>133800</v>
      </c>
      <c r="E1998">
        <v>0</v>
      </c>
      <c r="F199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s="15">
        <f t="shared" si="186"/>
        <v>41830.819571759261</v>
      </c>
      <c r="L1998" s="15">
        <f t="shared" si="187"/>
        <v>41800.819571759261</v>
      </c>
      <c r="M1998" t="b">
        <v>0</v>
      </c>
      <c r="N1998">
        <v>0</v>
      </c>
      <c r="O1998" t="b">
        <v>0</v>
      </c>
      <c r="P1998" t="s">
        <v>4043</v>
      </c>
      <c r="Q1998" s="7">
        <f t="shared" si="188"/>
        <v>0</v>
      </c>
      <c r="R1998" s="9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4074</v>
      </c>
      <c r="C1999" s="3" t="s">
        <v>4075</v>
      </c>
      <c r="D1999">
        <v>6500</v>
      </c>
      <c r="E1999">
        <v>0</v>
      </c>
      <c r="F1999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s="15">
        <f t="shared" si="186"/>
        <v>41877.930694444447</v>
      </c>
      <c r="L1999" s="15">
        <f t="shared" si="187"/>
        <v>41847.930694444447</v>
      </c>
      <c r="M1999" t="b">
        <v>0</v>
      </c>
      <c r="N1999">
        <v>0</v>
      </c>
      <c r="O1999" t="b">
        <v>0</v>
      </c>
      <c r="P1999" t="s">
        <v>4043</v>
      </c>
      <c r="Q1999" s="7">
        <f t="shared" si="188"/>
        <v>0</v>
      </c>
      <c r="R1999" s="9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4076</v>
      </c>
      <c r="C2000" s="3" t="s">
        <v>4077</v>
      </c>
      <c r="D2000">
        <v>2500</v>
      </c>
      <c r="E2000">
        <v>655</v>
      </c>
      <c r="F2000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s="15">
        <f t="shared" si="186"/>
        <v>41852.118495370371</v>
      </c>
      <c r="L2000" s="15">
        <f t="shared" si="187"/>
        <v>41807.118495370371</v>
      </c>
      <c r="M2000" t="b">
        <v>0</v>
      </c>
      <c r="N2000">
        <v>3</v>
      </c>
      <c r="O2000" t="b">
        <v>0</v>
      </c>
      <c r="P2000" t="s">
        <v>4043</v>
      </c>
      <c r="Q2000" s="7">
        <f t="shared" si="188"/>
        <v>26.200000000000003</v>
      </c>
      <c r="R2000" s="9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4078</v>
      </c>
      <c r="C2001" s="3" t="s">
        <v>4079</v>
      </c>
      <c r="D2001">
        <v>31000</v>
      </c>
      <c r="E2001">
        <v>236</v>
      </c>
      <c r="F2001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s="15">
        <f t="shared" si="186"/>
        <v>41956.524398148147</v>
      </c>
      <c r="L2001" s="15">
        <f t="shared" si="187"/>
        <v>41926.482731481483</v>
      </c>
      <c r="M2001" t="b">
        <v>0</v>
      </c>
      <c r="N2001">
        <v>7</v>
      </c>
      <c r="O2001" t="b">
        <v>0</v>
      </c>
      <c r="P2001" t="s">
        <v>4043</v>
      </c>
      <c r="Q2001" s="7">
        <f t="shared" si="188"/>
        <v>0.76129032258064511</v>
      </c>
      <c r="R2001" s="9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4080</v>
      </c>
      <c r="C2002" s="3" t="s">
        <v>4081</v>
      </c>
      <c r="D2002">
        <v>5000</v>
      </c>
      <c r="E2002">
        <v>625</v>
      </c>
      <c r="F2002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s="15">
        <f t="shared" si="186"/>
        <v>42375.951539351852</v>
      </c>
      <c r="L2002" s="15">
        <f t="shared" si="187"/>
        <v>42345.951539351852</v>
      </c>
      <c r="M2002" t="b">
        <v>0</v>
      </c>
      <c r="N2002">
        <v>25</v>
      </c>
      <c r="O2002" t="b">
        <v>0</v>
      </c>
      <c r="P2002" t="s">
        <v>4043</v>
      </c>
      <c r="Q2002" s="7">
        <f t="shared" si="188"/>
        <v>12.5</v>
      </c>
      <c r="R2002" s="9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4082</v>
      </c>
      <c r="C2003" s="3" t="s">
        <v>4083</v>
      </c>
      <c r="D2003">
        <v>55000</v>
      </c>
      <c r="E2003">
        <v>210171</v>
      </c>
      <c r="F2003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s="15">
        <f t="shared" si="186"/>
        <v>42167.833333333328</v>
      </c>
      <c r="L2003" s="15">
        <f t="shared" si="187"/>
        <v>42136.209675925929</v>
      </c>
      <c r="M2003" t="b">
        <v>1</v>
      </c>
      <c r="N2003">
        <v>1637</v>
      </c>
      <c r="O2003" t="b">
        <v>1</v>
      </c>
      <c r="P2003" t="s">
        <v>3962</v>
      </c>
      <c r="Q2003" s="7">
        <f t="shared" si="188"/>
        <v>382.12909090909091</v>
      </c>
      <c r="R2003" s="9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4084</v>
      </c>
      <c r="C2004" s="3" t="s">
        <v>4085</v>
      </c>
      <c r="D2004">
        <v>50000</v>
      </c>
      <c r="E2004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s="15">
        <f t="shared" si="186"/>
        <v>42758.71230324074</v>
      </c>
      <c r="L2004" s="15">
        <f t="shared" si="187"/>
        <v>42728.71230324074</v>
      </c>
      <c r="M2004" t="b">
        <v>1</v>
      </c>
      <c r="N2004">
        <v>1375</v>
      </c>
      <c r="O2004" t="b">
        <v>1</v>
      </c>
      <c r="P2004" t="s">
        <v>3962</v>
      </c>
      <c r="Q2004" s="7">
        <f t="shared" si="188"/>
        <v>216.79422000000002</v>
      </c>
      <c r="R2004" s="9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4086</v>
      </c>
      <c r="C2005" s="3" t="s">
        <v>4087</v>
      </c>
      <c r="D2005">
        <v>500</v>
      </c>
      <c r="E2005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s="15">
        <f t="shared" si="186"/>
        <v>40361.958333333336</v>
      </c>
      <c r="L2005" s="15">
        <f t="shared" si="187"/>
        <v>40347.125601851854</v>
      </c>
      <c r="M2005" t="b">
        <v>1</v>
      </c>
      <c r="N2005">
        <v>17</v>
      </c>
      <c r="O2005" t="b">
        <v>1</v>
      </c>
      <c r="P2005" t="s">
        <v>3962</v>
      </c>
      <c r="Q2005" s="7">
        <f t="shared" si="188"/>
        <v>312</v>
      </c>
      <c r="R2005" s="9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4088</v>
      </c>
      <c r="C2006" s="3" t="s">
        <v>4089</v>
      </c>
      <c r="D2006">
        <v>50000</v>
      </c>
      <c r="E2006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s="15">
        <f t="shared" si="186"/>
        <v>41830.604895833334</v>
      </c>
      <c r="L2006" s="15">
        <f t="shared" si="187"/>
        <v>41800.604895833334</v>
      </c>
      <c r="M2006" t="b">
        <v>1</v>
      </c>
      <c r="N2006">
        <v>354</v>
      </c>
      <c r="O2006" t="b">
        <v>1</v>
      </c>
      <c r="P2006" t="s">
        <v>3962</v>
      </c>
      <c r="Q2006" s="7">
        <f t="shared" si="188"/>
        <v>234.42048</v>
      </c>
      <c r="R2006" s="9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4090</v>
      </c>
      <c r="C2007" s="3" t="s">
        <v>4091</v>
      </c>
      <c r="D2007">
        <v>30000</v>
      </c>
      <c r="E2007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s="15">
        <f t="shared" si="186"/>
        <v>41563.165972222225</v>
      </c>
      <c r="L2007" s="15">
        <f t="shared" si="187"/>
        <v>41535.812708333331</v>
      </c>
      <c r="M2007" t="b">
        <v>1</v>
      </c>
      <c r="N2007">
        <v>191</v>
      </c>
      <c r="O2007" t="b">
        <v>1</v>
      </c>
      <c r="P2007" t="s">
        <v>3962</v>
      </c>
      <c r="Q2007" s="7">
        <f t="shared" si="188"/>
        <v>123.68010000000001</v>
      </c>
      <c r="R2007" s="9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4092</v>
      </c>
      <c r="C2008" s="3" t="s">
        <v>4093</v>
      </c>
      <c r="D2008">
        <v>50000</v>
      </c>
      <c r="E2008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s="15">
        <f t="shared" si="186"/>
        <v>41976.542187500003</v>
      </c>
      <c r="L2008" s="15">
        <f t="shared" si="187"/>
        <v>41941.500520833331</v>
      </c>
      <c r="M2008" t="b">
        <v>1</v>
      </c>
      <c r="N2008">
        <v>303</v>
      </c>
      <c r="O2008" t="b">
        <v>1</v>
      </c>
      <c r="P2008" t="s">
        <v>3962</v>
      </c>
      <c r="Q2008" s="7">
        <f t="shared" si="188"/>
        <v>247.84</v>
      </c>
      <c r="R2008" s="9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4094</v>
      </c>
      <c r="C2009" s="3" t="s">
        <v>4095</v>
      </c>
      <c r="D2009">
        <v>10000</v>
      </c>
      <c r="E2009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s="15">
        <f t="shared" si="186"/>
        <v>40414.166666666664</v>
      </c>
      <c r="L2009" s="15">
        <f t="shared" si="187"/>
        <v>40347.837800925925</v>
      </c>
      <c r="M2009" t="b">
        <v>1</v>
      </c>
      <c r="N2009">
        <v>137</v>
      </c>
      <c r="O2009" t="b">
        <v>1</v>
      </c>
      <c r="P2009" t="s">
        <v>3962</v>
      </c>
      <c r="Q2009" s="7">
        <f t="shared" si="188"/>
        <v>115.7092</v>
      </c>
      <c r="R2009" s="9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4096</v>
      </c>
      <c r="C2010" s="3" t="s">
        <v>4097</v>
      </c>
      <c r="D2010">
        <v>1570.79</v>
      </c>
      <c r="E2010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s="15">
        <f t="shared" si="186"/>
        <v>40805.604421296295</v>
      </c>
      <c r="L2010" s="15">
        <f t="shared" si="187"/>
        <v>40761.604421296295</v>
      </c>
      <c r="M2010" t="b">
        <v>1</v>
      </c>
      <c r="N2010">
        <v>41</v>
      </c>
      <c r="O2010" t="b">
        <v>1</v>
      </c>
      <c r="P2010" t="s">
        <v>3962</v>
      </c>
      <c r="Q2010" s="7">
        <f t="shared" si="188"/>
        <v>117.07484768810599</v>
      </c>
      <c r="R2010" s="9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4098</v>
      </c>
      <c r="C2011" s="3" t="s">
        <v>4099</v>
      </c>
      <c r="D2011">
        <v>50000</v>
      </c>
      <c r="E2011">
        <v>152579</v>
      </c>
      <c r="F2011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s="15">
        <f t="shared" si="186"/>
        <v>42697.365081018521</v>
      </c>
      <c r="L2011" s="15">
        <f t="shared" si="187"/>
        <v>42661.323414351849</v>
      </c>
      <c r="M2011" t="b">
        <v>1</v>
      </c>
      <c r="N2011">
        <v>398</v>
      </c>
      <c r="O2011" t="b">
        <v>1</v>
      </c>
      <c r="P2011" t="s">
        <v>3962</v>
      </c>
      <c r="Q2011" s="7">
        <f t="shared" si="188"/>
        <v>305.15800000000002</v>
      </c>
      <c r="R2011" s="9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4100</v>
      </c>
      <c r="C2012" s="3" t="s">
        <v>4101</v>
      </c>
      <c r="D2012">
        <v>30000</v>
      </c>
      <c r="E2012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s="15">
        <f t="shared" si="186"/>
        <v>42600.996423611112</v>
      </c>
      <c r="L2012" s="15">
        <f t="shared" si="187"/>
        <v>42570.996423611112</v>
      </c>
      <c r="M2012" t="b">
        <v>1</v>
      </c>
      <c r="N2012">
        <v>1737</v>
      </c>
      <c r="O2012" t="b">
        <v>1</v>
      </c>
      <c r="P2012" t="s">
        <v>3962</v>
      </c>
      <c r="Q2012" s="7">
        <f t="shared" si="188"/>
        <v>320.05299999999994</v>
      </c>
      <c r="R2012" s="9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4102</v>
      </c>
      <c r="C2013" s="3" t="s">
        <v>4103</v>
      </c>
      <c r="D2013">
        <v>50000</v>
      </c>
      <c r="E2013">
        <v>409782</v>
      </c>
      <c r="F2013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s="15">
        <f t="shared" si="186"/>
        <v>42380.958333333328</v>
      </c>
      <c r="L2013" s="15">
        <f t="shared" si="187"/>
        <v>42347.358483796299</v>
      </c>
      <c r="M2013" t="b">
        <v>1</v>
      </c>
      <c r="N2013">
        <v>971</v>
      </c>
      <c r="O2013" t="b">
        <v>1</v>
      </c>
      <c r="P2013" t="s">
        <v>3962</v>
      </c>
      <c r="Q2013" s="7">
        <f t="shared" si="188"/>
        <v>819.56399999999996</v>
      </c>
      <c r="R2013" s="9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4104</v>
      </c>
      <c r="C2014" s="3" t="s">
        <v>4105</v>
      </c>
      <c r="D2014">
        <v>5000</v>
      </c>
      <c r="E2014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s="15">
        <f t="shared" si="186"/>
        <v>42040.822233796294</v>
      </c>
      <c r="L2014" s="15">
        <f t="shared" si="187"/>
        <v>42010.822233796294</v>
      </c>
      <c r="M2014" t="b">
        <v>1</v>
      </c>
      <c r="N2014">
        <v>183</v>
      </c>
      <c r="O2014" t="b">
        <v>1</v>
      </c>
      <c r="P2014" t="s">
        <v>3962</v>
      </c>
      <c r="Q2014" s="7">
        <f t="shared" si="188"/>
        <v>234.90000000000003</v>
      </c>
      <c r="R2014" s="9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4106</v>
      </c>
      <c r="C2015" s="3" t="s">
        <v>4107</v>
      </c>
      <c r="D2015">
        <v>160000</v>
      </c>
      <c r="E2015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s="15">
        <f t="shared" si="186"/>
        <v>42559.960810185185</v>
      </c>
      <c r="L2015" s="15">
        <f t="shared" si="187"/>
        <v>42499.960810185185</v>
      </c>
      <c r="M2015" t="b">
        <v>1</v>
      </c>
      <c r="N2015">
        <v>4562</v>
      </c>
      <c r="O2015" t="b">
        <v>1</v>
      </c>
      <c r="P2015" t="s">
        <v>3962</v>
      </c>
      <c r="Q2015" s="7">
        <f t="shared" si="188"/>
        <v>494.91374999999999</v>
      </c>
      <c r="R2015" s="9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4108</v>
      </c>
      <c r="C2016" s="3" t="s">
        <v>4109</v>
      </c>
      <c r="D2016">
        <v>30000</v>
      </c>
      <c r="E2016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s="15">
        <f t="shared" si="186"/>
        <v>41358.172905092593</v>
      </c>
      <c r="L2016" s="15">
        <f t="shared" si="187"/>
        <v>41324.214571759258</v>
      </c>
      <c r="M2016" t="b">
        <v>1</v>
      </c>
      <c r="N2016">
        <v>26457</v>
      </c>
      <c r="O2016" t="b">
        <v>1</v>
      </c>
      <c r="P2016" t="s">
        <v>3962</v>
      </c>
      <c r="Q2016" s="7">
        <f t="shared" si="188"/>
        <v>7813.7822333333334</v>
      </c>
      <c r="R2016" s="9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4110</v>
      </c>
      <c r="C2017" s="3" t="s">
        <v>4111</v>
      </c>
      <c r="D2017">
        <v>7200</v>
      </c>
      <c r="E2017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s="15">
        <f t="shared" si="186"/>
        <v>40795.876886574071</v>
      </c>
      <c r="L2017" s="15">
        <f t="shared" si="187"/>
        <v>40765.876886574071</v>
      </c>
      <c r="M2017" t="b">
        <v>1</v>
      </c>
      <c r="N2017">
        <v>162</v>
      </c>
      <c r="O2017" t="b">
        <v>1</v>
      </c>
      <c r="P2017" t="s">
        <v>3962</v>
      </c>
      <c r="Q2017" s="7">
        <f t="shared" si="188"/>
        <v>113.00013888888888</v>
      </c>
      <c r="R2017" s="9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4112</v>
      </c>
      <c r="C2018" s="3" t="s">
        <v>4113</v>
      </c>
      <c r="D2018">
        <v>10000</v>
      </c>
      <c r="E2018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s="15">
        <f t="shared" si="186"/>
        <v>41342.880775462967</v>
      </c>
      <c r="L2018" s="15">
        <f t="shared" si="187"/>
        <v>41312.880775462967</v>
      </c>
      <c r="M2018" t="b">
        <v>1</v>
      </c>
      <c r="N2018">
        <v>479</v>
      </c>
      <c r="O2018" t="b">
        <v>1</v>
      </c>
      <c r="P2018" t="s">
        <v>3962</v>
      </c>
      <c r="Q2018" s="7">
        <f t="shared" si="188"/>
        <v>921.54219999999998</v>
      </c>
      <c r="R2018" s="9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4114</v>
      </c>
      <c r="C2019" s="3" t="s">
        <v>4115</v>
      </c>
      <c r="D2019">
        <v>25000</v>
      </c>
      <c r="E2019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s="15">
        <f t="shared" si="186"/>
        <v>40992.166666666664</v>
      </c>
      <c r="L2019" s="15">
        <f t="shared" si="187"/>
        <v>40961.057349537034</v>
      </c>
      <c r="M2019" t="b">
        <v>1</v>
      </c>
      <c r="N2019">
        <v>426</v>
      </c>
      <c r="O2019" t="b">
        <v>1</v>
      </c>
      <c r="P2019" t="s">
        <v>3962</v>
      </c>
      <c r="Q2019" s="7">
        <f t="shared" si="188"/>
        <v>125.10239999999999</v>
      </c>
      <c r="R2019" s="9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4116</v>
      </c>
      <c r="C2020" s="3" t="s">
        <v>4117</v>
      </c>
      <c r="D2020">
        <v>65000</v>
      </c>
      <c r="E2020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s="15">
        <f t="shared" si="186"/>
        <v>42229.365844907406</v>
      </c>
      <c r="L2020" s="15">
        <f t="shared" si="187"/>
        <v>42199.365844907406</v>
      </c>
      <c r="M2020" t="b">
        <v>1</v>
      </c>
      <c r="N2020">
        <v>450</v>
      </c>
      <c r="O2020" t="b">
        <v>1</v>
      </c>
      <c r="P2020" t="s">
        <v>3962</v>
      </c>
      <c r="Q2020" s="7">
        <f t="shared" si="188"/>
        <v>102.24343076923077</v>
      </c>
      <c r="R2020" s="9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4118</v>
      </c>
      <c r="C2021" s="3" t="s">
        <v>4119</v>
      </c>
      <c r="D2021">
        <v>40000</v>
      </c>
      <c r="E2021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s="15">
        <f t="shared" si="186"/>
        <v>42635.70857638889</v>
      </c>
      <c r="L2021" s="15">
        <f t="shared" si="187"/>
        <v>42605.70857638889</v>
      </c>
      <c r="M2021" t="b">
        <v>1</v>
      </c>
      <c r="N2021">
        <v>1780</v>
      </c>
      <c r="O2021" t="b">
        <v>1</v>
      </c>
      <c r="P2021" t="s">
        <v>3962</v>
      </c>
      <c r="Q2021" s="7">
        <f t="shared" si="188"/>
        <v>484.90975000000003</v>
      </c>
      <c r="R2021" s="9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4120</v>
      </c>
      <c r="C2022" s="3" t="s">
        <v>4121</v>
      </c>
      <c r="D2022">
        <v>1500</v>
      </c>
      <c r="E2022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s="15">
        <f t="shared" si="186"/>
        <v>41773.961111111115</v>
      </c>
      <c r="L2022" s="15">
        <f t="shared" si="187"/>
        <v>41737.097500000003</v>
      </c>
      <c r="M2022" t="b">
        <v>1</v>
      </c>
      <c r="N2022">
        <v>122</v>
      </c>
      <c r="O2022" t="b">
        <v>1</v>
      </c>
      <c r="P2022" t="s">
        <v>3962</v>
      </c>
      <c r="Q2022" s="7">
        <f t="shared" si="188"/>
        <v>192.33333333333334</v>
      </c>
      <c r="R2022" s="9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4122</v>
      </c>
      <c r="C2023" s="3" t="s">
        <v>4123</v>
      </c>
      <c r="D2023">
        <v>5000</v>
      </c>
      <c r="E2023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s="15">
        <f t="shared" si="186"/>
        <v>41906.070567129631</v>
      </c>
      <c r="L2023" s="15">
        <f t="shared" si="187"/>
        <v>41861.070567129631</v>
      </c>
      <c r="M2023" t="b">
        <v>1</v>
      </c>
      <c r="N2023">
        <v>95</v>
      </c>
      <c r="O2023" t="b">
        <v>1</v>
      </c>
      <c r="P2023" t="s">
        <v>3962</v>
      </c>
      <c r="Q2023" s="7">
        <f t="shared" si="188"/>
        <v>281.10000000000002</v>
      </c>
      <c r="R2023" s="9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4124</v>
      </c>
      <c r="C2024" s="3" t="s">
        <v>4125</v>
      </c>
      <c r="D2024">
        <v>100000</v>
      </c>
      <c r="E2024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s="15">
        <f t="shared" si="186"/>
        <v>42532.569120370375</v>
      </c>
      <c r="L2024" s="15">
        <f t="shared" si="187"/>
        <v>42502.569120370375</v>
      </c>
      <c r="M2024" t="b">
        <v>1</v>
      </c>
      <c r="N2024">
        <v>325</v>
      </c>
      <c r="O2024" t="b">
        <v>1</v>
      </c>
      <c r="P2024" t="s">
        <v>3962</v>
      </c>
      <c r="Q2024" s="7">
        <f t="shared" si="188"/>
        <v>125.13700000000001</v>
      </c>
      <c r="R2024" s="9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4126</v>
      </c>
      <c r="C2025" s="3" t="s">
        <v>4127</v>
      </c>
      <c r="D2025">
        <v>100000</v>
      </c>
      <c r="E2025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s="15">
        <f t="shared" si="186"/>
        <v>42166.420752314814</v>
      </c>
      <c r="L2025" s="15">
        <f t="shared" si="187"/>
        <v>42136.420752314814</v>
      </c>
      <c r="M2025" t="b">
        <v>1</v>
      </c>
      <c r="N2025">
        <v>353</v>
      </c>
      <c r="O2025" t="b">
        <v>1</v>
      </c>
      <c r="P2025" t="s">
        <v>3962</v>
      </c>
      <c r="Q2025" s="7">
        <f t="shared" si="188"/>
        <v>161.459</v>
      </c>
      <c r="R2025" s="9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4128</v>
      </c>
      <c r="C2026" s="3" t="s">
        <v>4129</v>
      </c>
      <c r="D2026">
        <v>4000</v>
      </c>
      <c r="E2026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s="15">
        <f t="shared" si="186"/>
        <v>41134.125</v>
      </c>
      <c r="L2026" s="15">
        <f t="shared" si="187"/>
        <v>41099.966944444444</v>
      </c>
      <c r="M2026" t="b">
        <v>1</v>
      </c>
      <c r="N2026">
        <v>105</v>
      </c>
      <c r="O2026" t="b">
        <v>1</v>
      </c>
      <c r="P2026" t="s">
        <v>3962</v>
      </c>
      <c r="Q2026" s="7">
        <f t="shared" si="188"/>
        <v>585.35</v>
      </c>
      <c r="R2026" s="9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4130</v>
      </c>
      <c r="C2027" s="3" t="s">
        <v>4131</v>
      </c>
      <c r="D2027">
        <v>80000</v>
      </c>
      <c r="E2027">
        <v>160920</v>
      </c>
      <c r="F2027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s="15">
        <f t="shared" si="186"/>
        <v>42166.184560185182</v>
      </c>
      <c r="L2027" s="15">
        <f t="shared" si="187"/>
        <v>42136.184560185182</v>
      </c>
      <c r="M2027" t="b">
        <v>1</v>
      </c>
      <c r="N2027">
        <v>729</v>
      </c>
      <c r="O2027" t="b">
        <v>1</v>
      </c>
      <c r="P2027" t="s">
        <v>3962</v>
      </c>
      <c r="Q2027" s="7">
        <f t="shared" si="188"/>
        <v>201.14999999999998</v>
      </c>
      <c r="R2027" s="9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4132</v>
      </c>
      <c r="C2028" s="3" t="s">
        <v>4133</v>
      </c>
      <c r="D2028">
        <v>25000</v>
      </c>
      <c r="E2028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s="15">
        <f t="shared" si="186"/>
        <v>41750.165972222225</v>
      </c>
      <c r="L2028" s="15">
        <f t="shared" si="187"/>
        <v>41704.735937500001</v>
      </c>
      <c r="M2028" t="b">
        <v>1</v>
      </c>
      <c r="N2028">
        <v>454</v>
      </c>
      <c r="O2028" t="b">
        <v>1</v>
      </c>
      <c r="P2028" t="s">
        <v>3962</v>
      </c>
      <c r="Q2028" s="7">
        <f t="shared" si="188"/>
        <v>133.48307999999997</v>
      </c>
      <c r="R2028" s="9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4134</v>
      </c>
      <c r="C2029" s="3" t="s">
        <v>4135</v>
      </c>
      <c r="D2029">
        <v>100000</v>
      </c>
      <c r="E2029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s="15">
        <f t="shared" si="186"/>
        <v>42093.772210648152</v>
      </c>
      <c r="L2029" s="15">
        <f t="shared" si="187"/>
        <v>42048.813877314809</v>
      </c>
      <c r="M2029" t="b">
        <v>1</v>
      </c>
      <c r="N2029">
        <v>539</v>
      </c>
      <c r="O2029" t="b">
        <v>1</v>
      </c>
      <c r="P2029" t="s">
        <v>3962</v>
      </c>
      <c r="Q2029" s="7">
        <f t="shared" si="188"/>
        <v>120.24900000000001</v>
      </c>
      <c r="R2029" s="9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4136</v>
      </c>
      <c r="C2030" s="3" t="s">
        <v>4137</v>
      </c>
      <c r="D2030">
        <v>3000</v>
      </c>
      <c r="E2030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s="15">
        <f t="shared" si="186"/>
        <v>40252.913194444445</v>
      </c>
      <c r="L2030" s="15">
        <f t="shared" si="187"/>
        <v>40215.919050925928</v>
      </c>
      <c r="M2030" t="b">
        <v>1</v>
      </c>
      <c r="N2030">
        <v>79</v>
      </c>
      <c r="O2030" t="b">
        <v>1</v>
      </c>
      <c r="P2030" t="s">
        <v>3962</v>
      </c>
      <c r="Q2030" s="7">
        <f t="shared" si="188"/>
        <v>126.16666666666667</v>
      </c>
      <c r="R2030" s="9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4138</v>
      </c>
      <c r="C2031" s="3" t="s">
        <v>4139</v>
      </c>
      <c r="D2031">
        <v>2500</v>
      </c>
      <c r="E2031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s="15">
        <f t="shared" si="186"/>
        <v>41878.021770833337</v>
      </c>
      <c r="L2031" s="15">
        <f t="shared" si="187"/>
        <v>41848.021770833337</v>
      </c>
      <c r="M2031" t="b">
        <v>1</v>
      </c>
      <c r="N2031">
        <v>94</v>
      </c>
      <c r="O2031" t="b">
        <v>1</v>
      </c>
      <c r="P2031" t="s">
        <v>3962</v>
      </c>
      <c r="Q2031" s="7">
        <f t="shared" si="188"/>
        <v>361.2</v>
      </c>
      <c r="R2031" s="9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4140</v>
      </c>
      <c r="C2032" s="3" t="s">
        <v>4141</v>
      </c>
      <c r="D2032">
        <v>32768</v>
      </c>
      <c r="E2032">
        <v>74134</v>
      </c>
      <c r="F2032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s="15">
        <f t="shared" si="186"/>
        <v>41242.996481481481</v>
      </c>
      <c r="L2032" s="15">
        <f t="shared" si="187"/>
        <v>41212.996481481481</v>
      </c>
      <c r="M2032" t="b">
        <v>1</v>
      </c>
      <c r="N2032">
        <v>625</v>
      </c>
      <c r="O2032" t="b">
        <v>1</v>
      </c>
      <c r="P2032" t="s">
        <v>3962</v>
      </c>
      <c r="Q2032" s="7">
        <f t="shared" si="188"/>
        <v>226.239013671875</v>
      </c>
      <c r="R2032" s="9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4142</v>
      </c>
      <c r="C2033" s="3" t="s">
        <v>4143</v>
      </c>
      <c r="D2033">
        <v>50000</v>
      </c>
      <c r="E2033">
        <v>60175</v>
      </c>
      <c r="F2033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s="15">
        <f t="shared" si="186"/>
        <v>42013.041666666672</v>
      </c>
      <c r="L2033" s="15">
        <f t="shared" si="187"/>
        <v>41975.329317129625</v>
      </c>
      <c r="M2033" t="b">
        <v>1</v>
      </c>
      <c r="N2033">
        <v>508</v>
      </c>
      <c r="O2033" t="b">
        <v>1</v>
      </c>
      <c r="P2033" t="s">
        <v>3962</v>
      </c>
      <c r="Q2033" s="7">
        <f t="shared" si="188"/>
        <v>120.35</v>
      </c>
      <c r="R2033" s="9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4144</v>
      </c>
      <c r="C2034" s="3" t="s">
        <v>4145</v>
      </c>
      <c r="D2034">
        <v>25000</v>
      </c>
      <c r="E2034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s="15">
        <f t="shared" si="186"/>
        <v>42719.208333333328</v>
      </c>
      <c r="L2034" s="15">
        <f t="shared" si="187"/>
        <v>42689.565671296295</v>
      </c>
      <c r="M2034" t="b">
        <v>1</v>
      </c>
      <c r="N2034">
        <v>531</v>
      </c>
      <c r="O2034" t="b">
        <v>1</v>
      </c>
      <c r="P2034" t="s">
        <v>3962</v>
      </c>
      <c r="Q2034" s="7">
        <f t="shared" si="188"/>
        <v>304.18799999999999</v>
      </c>
      <c r="R2034" s="9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4146</v>
      </c>
      <c r="C2035" s="3" t="s">
        <v>4147</v>
      </c>
      <c r="D2035">
        <v>25000</v>
      </c>
      <c r="E2035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s="15">
        <f t="shared" si="186"/>
        <v>41755.082384259258</v>
      </c>
      <c r="L2035" s="15">
        <f t="shared" si="187"/>
        <v>41725.082384259258</v>
      </c>
      <c r="M2035" t="b">
        <v>1</v>
      </c>
      <c r="N2035">
        <v>158</v>
      </c>
      <c r="O2035" t="b">
        <v>1</v>
      </c>
      <c r="P2035" t="s">
        <v>3962</v>
      </c>
      <c r="Q2035" s="7">
        <f t="shared" si="188"/>
        <v>178.67599999999999</v>
      </c>
      <c r="R2035" s="9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4148</v>
      </c>
      <c r="C2036" s="3" t="s">
        <v>4149</v>
      </c>
      <c r="D2036">
        <v>78000</v>
      </c>
      <c r="E2036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s="15">
        <f t="shared" si="186"/>
        <v>42131.290277777778</v>
      </c>
      <c r="L2036" s="15">
        <f t="shared" si="187"/>
        <v>42076.130011574074</v>
      </c>
      <c r="M2036" t="b">
        <v>1</v>
      </c>
      <c r="N2036">
        <v>508</v>
      </c>
      <c r="O2036" t="b">
        <v>1</v>
      </c>
      <c r="P2036" t="s">
        <v>3962</v>
      </c>
      <c r="Q2036" s="7">
        <f t="shared" si="188"/>
        <v>386.81998717948721</v>
      </c>
      <c r="R2036" s="9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4150</v>
      </c>
      <c r="C2037" s="3" t="s">
        <v>4151</v>
      </c>
      <c r="D2037">
        <v>80000</v>
      </c>
      <c r="E2037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s="15">
        <f t="shared" si="186"/>
        <v>42357.041666666672</v>
      </c>
      <c r="L2037" s="15">
        <f t="shared" si="187"/>
        <v>42311.625081018516</v>
      </c>
      <c r="M2037" t="b">
        <v>1</v>
      </c>
      <c r="N2037">
        <v>644</v>
      </c>
      <c r="O2037" t="b">
        <v>1</v>
      </c>
      <c r="P2037" t="s">
        <v>3962</v>
      </c>
      <c r="Q2037" s="7">
        <f t="shared" si="188"/>
        <v>211.03642500000004</v>
      </c>
      <c r="R2037" s="9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4152</v>
      </c>
      <c r="C2038" s="3" t="s">
        <v>4153</v>
      </c>
      <c r="D2038">
        <v>30000</v>
      </c>
      <c r="E2038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s="15">
        <f t="shared" si="186"/>
        <v>41768.864803240736</v>
      </c>
      <c r="L2038" s="15">
        <f t="shared" si="187"/>
        <v>41738.864803240736</v>
      </c>
      <c r="M2038" t="b">
        <v>1</v>
      </c>
      <c r="N2038">
        <v>848</v>
      </c>
      <c r="O2038" t="b">
        <v>1</v>
      </c>
      <c r="P2038" t="s">
        <v>3962</v>
      </c>
      <c r="Q2038" s="7">
        <f t="shared" si="188"/>
        <v>131.66833333333335</v>
      </c>
      <c r="R2038" s="9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4154</v>
      </c>
      <c r="C2039" s="3" t="s">
        <v>4155</v>
      </c>
      <c r="D2039">
        <v>10000</v>
      </c>
      <c r="E2039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s="15">
        <f t="shared" si="186"/>
        <v>41638.251770833333</v>
      </c>
      <c r="L2039" s="15">
        <f t="shared" si="187"/>
        <v>41578.210104166668</v>
      </c>
      <c r="M2039" t="b">
        <v>1</v>
      </c>
      <c r="N2039">
        <v>429</v>
      </c>
      <c r="O2039" t="b">
        <v>1</v>
      </c>
      <c r="P2039" t="s">
        <v>3962</v>
      </c>
      <c r="Q2039" s="7">
        <f t="shared" si="188"/>
        <v>300.47639999999996</v>
      </c>
      <c r="R2039" s="9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4156</v>
      </c>
      <c r="C2040" s="3" t="s">
        <v>4157</v>
      </c>
      <c r="D2040">
        <v>8000</v>
      </c>
      <c r="E2040">
        <v>33641</v>
      </c>
      <c r="F2040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s="15">
        <f t="shared" si="186"/>
        <v>41456.75</v>
      </c>
      <c r="L2040" s="15">
        <f t="shared" si="187"/>
        <v>41424.27107638889</v>
      </c>
      <c r="M2040" t="b">
        <v>1</v>
      </c>
      <c r="N2040">
        <v>204</v>
      </c>
      <c r="O2040" t="b">
        <v>1</v>
      </c>
      <c r="P2040" t="s">
        <v>3962</v>
      </c>
      <c r="Q2040" s="7">
        <f t="shared" si="188"/>
        <v>420.51249999999999</v>
      </c>
      <c r="R2040" s="9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4158</v>
      </c>
      <c r="C2041" s="3" t="s">
        <v>4159</v>
      </c>
      <c r="D2041">
        <v>125000</v>
      </c>
      <c r="E2041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s="15">
        <f t="shared" si="186"/>
        <v>42705.207638888889</v>
      </c>
      <c r="L2041" s="15">
        <f t="shared" si="187"/>
        <v>42675.438946759255</v>
      </c>
      <c r="M2041" t="b">
        <v>1</v>
      </c>
      <c r="N2041">
        <v>379</v>
      </c>
      <c r="O2041" t="b">
        <v>1</v>
      </c>
      <c r="P2041" t="s">
        <v>3962</v>
      </c>
      <c r="Q2041" s="7">
        <f t="shared" si="188"/>
        <v>136.21680000000001</v>
      </c>
      <c r="R2041" s="9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4160</v>
      </c>
      <c r="C2042" s="3" t="s">
        <v>4161</v>
      </c>
      <c r="D2042">
        <v>3000</v>
      </c>
      <c r="E2042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s="15">
        <f t="shared" si="186"/>
        <v>41593.968784722223</v>
      </c>
      <c r="L2042" s="15">
        <f t="shared" si="187"/>
        <v>41578.927118055552</v>
      </c>
      <c r="M2042" t="b">
        <v>1</v>
      </c>
      <c r="N2042">
        <v>271</v>
      </c>
      <c r="O2042" t="b">
        <v>1</v>
      </c>
      <c r="P2042" t="s">
        <v>3962</v>
      </c>
      <c r="Q2042" s="7">
        <f t="shared" si="188"/>
        <v>248.17133333333334</v>
      </c>
      <c r="R2042" s="9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4162</v>
      </c>
      <c r="C2043" s="3" t="s">
        <v>4163</v>
      </c>
      <c r="D2043">
        <v>9500</v>
      </c>
      <c r="E2043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s="15">
        <f t="shared" si="186"/>
        <v>42684.567442129628</v>
      </c>
      <c r="L2043" s="15">
        <f t="shared" si="187"/>
        <v>42654.525775462964</v>
      </c>
      <c r="M2043" t="b">
        <v>0</v>
      </c>
      <c r="N2043">
        <v>120</v>
      </c>
      <c r="O2043" t="b">
        <v>1</v>
      </c>
      <c r="P2043" t="s">
        <v>3962</v>
      </c>
      <c r="Q2043" s="7">
        <f t="shared" si="188"/>
        <v>181.86315789473684</v>
      </c>
      <c r="R2043" s="9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4164</v>
      </c>
      <c r="C2044" s="3" t="s">
        <v>4165</v>
      </c>
      <c r="D2044">
        <v>10000</v>
      </c>
      <c r="E2044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s="15">
        <f t="shared" si="186"/>
        <v>42391.708032407405</v>
      </c>
      <c r="L2044" s="15">
        <f t="shared" si="187"/>
        <v>42331.708032407405</v>
      </c>
      <c r="M2044" t="b">
        <v>0</v>
      </c>
      <c r="N2044">
        <v>140</v>
      </c>
      <c r="O2044" t="b">
        <v>1</v>
      </c>
      <c r="P2044" t="s">
        <v>3962</v>
      </c>
      <c r="Q2044" s="7">
        <f t="shared" si="188"/>
        <v>123.53</v>
      </c>
      <c r="R2044" s="9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4166</v>
      </c>
      <c r="C2045" s="3" t="s">
        <v>4167</v>
      </c>
      <c r="D2045">
        <v>1385</v>
      </c>
      <c r="E2045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s="15">
        <f t="shared" si="186"/>
        <v>42715.207638888889</v>
      </c>
      <c r="L2045" s="15">
        <f t="shared" si="187"/>
        <v>42661.176817129628</v>
      </c>
      <c r="M2045" t="b">
        <v>0</v>
      </c>
      <c r="N2045">
        <v>193</v>
      </c>
      <c r="O2045" t="b">
        <v>1</v>
      </c>
      <c r="P2045" t="s">
        <v>3962</v>
      </c>
      <c r="Q2045" s="7">
        <f t="shared" si="188"/>
        <v>506.20938628158842</v>
      </c>
      <c r="R2045" s="9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4168</v>
      </c>
      <c r="C2046" s="3" t="s">
        <v>4169</v>
      </c>
      <c r="D2046">
        <v>15000</v>
      </c>
      <c r="E2046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s="15">
        <f t="shared" si="186"/>
        <v>42168.684189814812</v>
      </c>
      <c r="L2046" s="15">
        <f t="shared" si="187"/>
        <v>42138.684189814812</v>
      </c>
      <c r="M2046" t="b">
        <v>0</v>
      </c>
      <c r="N2046">
        <v>180</v>
      </c>
      <c r="O2046" t="b">
        <v>1</v>
      </c>
      <c r="P2046" t="s">
        <v>3962</v>
      </c>
      <c r="Q2046" s="7">
        <f t="shared" si="188"/>
        <v>108.21333333333334</v>
      </c>
      <c r="R2046" s="9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4170</v>
      </c>
      <c r="C2047" s="3" t="s">
        <v>4171</v>
      </c>
      <c r="D2047">
        <v>4900</v>
      </c>
      <c r="E2047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s="15">
        <f t="shared" si="186"/>
        <v>41099.088506944448</v>
      </c>
      <c r="L2047" s="15">
        <f t="shared" si="187"/>
        <v>41069.088506944448</v>
      </c>
      <c r="M2047" t="b">
        <v>0</v>
      </c>
      <c r="N2047">
        <v>263</v>
      </c>
      <c r="O2047" t="b">
        <v>1</v>
      </c>
      <c r="P2047" t="s">
        <v>3962</v>
      </c>
      <c r="Q2047" s="7">
        <f t="shared" si="188"/>
        <v>819.18387755102037</v>
      </c>
      <c r="R2047" s="9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4172</v>
      </c>
      <c r="C2048" s="3" t="s">
        <v>4173</v>
      </c>
      <c r="D2048">
        <v>10000</v>
      </c>
      <c r="E2048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s="15">
        <f t="shared" si="186"/>
        <v>41417.171805555554</v>
      </c>
      <c r="L2048" s="15">
        <f t="shared" si="187"/>
        <v>41387.171805555554</v>
      </c>
      <c r="M2048" t="b">
        <v>0</v>
      </c>
      <c r="N2048">
        <v>217</v>
      </c>
      <c r="O2048" t="b">
        <v>1</v>
      </c>
      <c r="P2048" t="s">
        <v>3962</v>
      </c>
      <c r="Q2048" s="7">
        <f t="shared" si="188"/>
        <v>121.10000000000001</v>
      </c>
      <c r="R2048" s="9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4174</v>
      </c>
      <c r="C2049" s="3" t="s">
        <v>4175</v>
      </c>
      <c r="D2049">
        <v>98000</v>
      </c>
      <c r="E2049">
        <v>100939</v>
      </c>
      <c r="F2049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s="15">
        <f t="shared" si="186"/>
        <v>42111</v>
      </c>
      <c r="L2049" s="15">
        <f t="shared" si="187"/>
        <v>42081.903587962966</v>
      </c>
      <c r="M2049" t="b">
        <v>0</v>
      </c>
      <c r="N2049">
        <v>443</v>
      </c>
      <c r="O2049" t="b">
        <v>1</v>
      </c>
      <c r="P2049" t="s">
        <v>3962</v>
      </c>
      <c r="Q2049" s="7">
        <f t="shared" si="188"/>
        <v>102.99897959183673</v>
      </c>
      <c r="R2049" s="9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4176</v>
      </c>
      <c r="C2050" s="3" t="s">
        <v>4177</v>
      </c>
      <c r="D2050">
        <v>85000</v>
      </c>
      <c r="E2050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s="15">
        <f t="shared" si="186"/>
        <v>41417.651516203703</v>
      </c>
      <c r="L2050" s="15">
        <f t="shared" si="187"/>
        <v>41387.651516203703</v>
      </c>
      <c r="M2050" t="b">
        <v>0</v>
      </c>
      <c r="N2050">
        <v>1373</v>
      </c>
      <c r="O2050" t="b">
        <v>1</v>
      </c>
      <c r="P2050" t="s">
        <v>3962</v>
      </c>
      <c r="Q2050" s="7">
        <f t="shared" si="188"/>
        <v>148.33229411764705</v>
      </c>
      <c r="R2050" s="9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4178</v>
      </c>
      <c r="C2051" s="3" t="s">
        <v>4179</v>
      </c>
      <c r="D2051">
        <v>50000</v>
      </c>
      <c r="E2051">
        <v>60095.35</v>
      </c>
      <c r="F2051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s="15">
        <f t="shared" ref="K2051:K2114" si="192">(I2051/86400)+DATE(1970,1,1)</f>
        <v>41610.957638888889</v>
      </c>
      <c r="L2051" s="15">
        <f t="shared" ref="L2051:L2114" si="193">(J2051/86400)+DATE(1970,1,1)</f>
        <v>41575.527349537035</v>
      </c>
      <c r="M2051" t="b">
        <v>0</v>
      </c>
      <c r="N2051">
        <v>742</v>
      </c>
      <c r="O2051" t="b">
        <v>1</v>
      </c>
      <c r="P2051" t="s">
        <v>3962</v>
      </c>
      <c r="Q2051" s="7">
        <f t="shared" ref="Q2051:Q2114" si="194">(E2051/D2051)*100</f>
        <v>120.19070000000001</v>
      </c>
      <c r="R2051" s="9">
        <f t="shared" ref="R2051:R2114" si="195">E2051/N2051</f>
        <v>80.991037735849048</v>
      </c>
      <c r="S2051" t="str">
        <f t="shared" ref="S2051:S2114" si="196">LEFT(P2051,FIND("/",P2051)-1)</f>
        <v>technology</v>
      </c>
      <c r="T2051" t="str">
        <f t="shared" ref="T2051:T2114" si="197">REPLACE(P2051,1,FIND("/",P2051),"")</f>
        <v>hardware</v>
      </c>
    </row>
    <row r="2052" spans="1:20" ht="48" x14ac:dyDescent="0.2">
      <c r="A2052">
        <v>2050</v>
      </c>
      <c r="B2052" s="3" t="s">
        <v>4180</v>
      </c>
      <c r="C2052" s="3" t="s">
        <v>4181</v>
      </c>
      <c r="D2052">
        <v>10000</v>
      </c>
      <c r="E2052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s="15">
        <f t="shared" si="192"/>
        <v>42155.071504629625</v>
      </c>
      <c r="L2052" s="15">
        <f t="shared" si="193"/>
        <v>42115.071504629625</v>
      </c>
      <c r="M2052" t="b">
        <v>0</v>
      </c>
      <c r="N2052">
        <v>170</v>
      </c>
      <c r="O2052" t="b">
        <v>1</v>
      </c>
      <c r="P2052" t="s">
        <v>3962</v>
      </c>
      <c r="Q2052" s="7">
        <f t="shared" si="194"/>
        <v>473.27000000000004</v>
      </c>
      <c r="R2052" s="9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4182</v>
      </c>
      <c r="C2053" s="3" t="s">
        <v>4183</v>
      </c>
      <c r="D2053">
        <v>8000</v>
      </c>
      <c r="E2053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s="15">
        <f t="shared" si="192"/>
        <v>41634.022418981483</v>
      </c>
      <c r="L2053" s="15">
        <f t="shared" si="193"/>
        <v>41604.022418981483</v>
      </c>
      <c r="M2053" t="b">
        <v>0</v>
      </c>
      <c r="N2053">
        <v>242</v>
      </c>
      <c r="O2053" t="b">
        <v>1</v>
      </c>
      <c r="P2053" t="s">
        <v>3962</v>
      </c>
      <c r="Q2053" s="7">
        <f t="shared" si="194"/>
        <v>130.36250000000001</v>
      </c>
      <c r="R2053" s="9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4184</v>
      </c>
      <c r="C2054" s="3" t="s">
        <v>4185</v>
      </c>
      <c r="D2054">
        <v>50000</v>
      </c>
      <c r="E2054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s="15">
        <f t="shared" si="192"/>
        <v>42420.08394675926</v>
      </c>
      <c r="L2054" s="15">
        <f t="shared" si="193"/>
        <v>42375.08394675926</v>
      </c>
      <c r="M2054" t="b">
        <v>0</v>
      </c>
      <c r="N2054">
        <v>541</v>
      </c>
      <c r="O2054" t="b">
        <v>1</v>
      </c>
      <c r="P2054" t="s">
        <v>3962</v>
      </c>
      <c r="Q2054" s="7">
        <f t="shared" si="194"/>
        <v>353.048</v>
      </c>
      <c r="R2054" s="9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4186</v>
      </c>
      <c r="C2055" s="3" t="s">
        <v>4187</v>
      </c>
      <c r="D2055">
        <v>5000</v>
      </c>
      <c r="E2055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s="15">
        <f t="shared" si="192"/>
        <v>42333.659155092595</v>
      </c>
      <c r="L2055" s="15">
        <f t="shared" si="193"/>
        <v>42303.617488425924</v>
      </c>
      <c r="M2055" t="b">
        <v>0</v>
      </c>
      <c r="N2055">
        <v>121</v>
      </c>
      <c r="O2055" t="b">
        <v>1</v>
      </c>
      <c r="P2055" t="s">
        <v>3962</v>
      </c>
      <c r="Q2055" s="7">
        <f t="shared" si="194"/>
        <v>101.02</v>
      </c>
      <c r="R2055" s="9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4188</v>
      </c>
      <c r="C2056" s="3" t="s">
        <v>4189</v>
      </c>
      <c r="D2056">
        <v>35000</v>
      </c>
      <c r="E2056">
        <v>39757</v>
      </c>
      <c r="F2056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s="15">
        <f t="shared" si="192"/>
        <v>41761.520949074074</v>
      </c>
      <c r="L2056" s="15">
        <f t="shared" si="193"/>
        <v>41731.520949074074</v>
      </c>
      <c r="M2056" t="b">
        <v>0</v>
      </c>
      <c r="N2056">
        <v>621</v>
      </c>
      <c r="O2056" t="b">
        <v>1</v>
      </c>
      <c r="P2056" t="s">
        <v>3962</v>
      </c>
      <c r="Q2056" s="7">
        <f t="shared" si="194"/>
        <v>113.59142857142857</v>
      </c>
      <c r="R2056" s="9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4190</v>
      </c>
      <c r="C2057" s="3" t="s">
        <v>4191</v>
      </c>
      <c r="D2057">
        <v>6000</v>
      </c>
      <c r="E2057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s="15">
        <f t="shared" si="192"/>
        <v>41976.166666666672</v>
      </c>
      <c r="L2057" s="15">
        <f t="shared" si="193"/>
        <v>41946.674108796295</v>
      </c>
      <c r="M2057" t="b">
        <v>0</v>
      </c>
      <c r="N2057">
        <v>101</v>
      </c>
      <c r="O2057" t="b">
        <v>1</v>
      </c>
      <c r="P2057" t="s">
        <v>3962</v>
      </c>
      <c r="Q2057" s="7">
        <f t="shared" si="194"/>
        <v>167.41666666666666</v>
      </c>
      <c r="R2057" s="9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4192</v>
      </c>
      <c r="C2058" s="3" t="s">
        <v>4193</v>
      </c>
      <c r="D2058">
        <v>50000</v>
      </c>
      <c r="E2058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s="15">
        <f t="shared" si="192"/>
        <v>41381.76090277778</v>
      </c>
      <c r="L2058" s="15">
        <f t="shared" si="193"/>
        <v>41351.76090277778</v>
      </c>
      <c r="M2058" t="b">
        <v>0</v>
      </c>
      <c r="N2058">
        <v>554</v>
      </c>
      <c r="O2058" t="b">
        <v>1</v>
      </c>
      <c r="P2058" t="s">
        <v>3962</v>
      </c>
      <c r="Q2058" s="7">
        <f t="shared" si="194"/>
        <v>153.452</v>
      </c>
      <c r="R2058" s="9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4194</v>
      </c>
      <c r="C2059" s="3" t="s">
        <v>4195</v>
      </c>
      <c r="D2059">
        <v>15000</v>
      </c>
      <c r="E2059">
        <v>30334.83</v>
      </c>
      <c r="F2059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s="15">
        <f t="shared" si="192"/>
        <v>42426.494583333333</v>
      </c>
      <c r="L2059" s="15">
        <f t="shared" si="193"/>
        <v>42396.494583333333</v>
      </c>
      <c r="M2059" t="b">
        <v>0</v>
      </c>
      <c r="N2059">
        <v>666</v>
      </c>
      <c r="O2059" t="b">
        <v>1</v>
      </c>
      <c r="P2059" t="s">
        <v>3962</v>
      </c>
      <c r="Q2059" s="7">
        <f t="shared" si="194"/>
        <v>202.23220000000001</v>
      </c>
      <c r="R2059" s="9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4196</v>
      </c>
      <c r="C2060" s="3" t="s">
        <v>4197</v>
      </c>
      <c r="D2060">
        <v>2560</v>
      </c>
      <c r="E2060">
        <v>4308</v>
      </c>
      <c r="F2060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s="15">
        <f t="shared" si="192"/>
        <v>42065.833333333328</v>
      </c>
      <c r="L2060" s="15">
        <f t="shared" si="193"/>
        <v>42026.370717592596</v>
      </c>
      <c r="M2060" t="b">
        <v>0</v>
      </c>
      <c r="N2060">
        <v>410</v>
      </c>
      <c r="O2060" t="b">
        <v>1</v>
      </c>
      <c r="P2060" t="s">
        <v>3962</v>
      </c>
      <c r="Q2060" s="7">
        <f t="shared" si="194"/>
        <v>168.28125</v>
      </c>
      <c r="R2060" s="9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4198</v>
      </c>
      <c r="C2061" s="3" t="s">
        <v>4199</v>
      </c>
      <c r="D2061">
        <v>30000</v>
      </c>
      <c r="E2061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s="15">
        <f t="shared" si="192"/>
        <v>42400.915972222225</v>
      </c>
      <c r="L2061" s="15">
        <f t="shared" si="193"/>
        <v>42361.602476851855</v>
      </c>
      <c r="M2061" t="b">
        <v>0</v>
      </c>
      <c r="N2061">
        <v>375</v>
      </c>
      <c r="O2061" t="b">
        <v>1</v>
      </c>
      <c r="P2061" t="s">
        <v>3962</v>
      </c>
      <c r="Q2061" s="7">
        <f t="shared" si="194"/>
        <v>143.45666666666668</v>
      </c>
      <c r="R2061" s="9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4200</v>
      </c>
      <c r="C2062" s="3" t="s">
        <v>4201</v>
      </c>
      <c r="D2062">
        <v>25000</v>
      </c>
      <c r="E2062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s="15">
        <f t="shared" si="192"/>
        <v>41843.642939814818</v>
      </c>
      <c r="L2062" s="15">
        <f t="shared" si="193"/>
        <v>41783.642939814818</v>
      </c>
      <c r="M2062" t="b">
        <v>0</v>
      </c>
      <c r="N2062">
        <v>1364</v>
      </c>
      <c r="O2062" t="b">
        <v>1</v>
      </c>
      <c r="P2062" t="s">
        <v>3962</v>
      </c>
      <c r="Q2062" s="7">
        <f t="shared" si="194"/>
        <v>196.4</v>
      </c>
      <c r="R2062" s="9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4202</v>
      </c>
      <c r="C2063" s="3" t="s">
        <v>4203</v>
      </c>
      <c r="D2063">
        <v>5000</v>
      </c>
      <c r="E2063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s="15">
        <f t="shared" si="192"/>
        <v>42735.764513888891</v>
      </c>
      <c r="L2063" s="15">
        <f t="shared" si="193"/>
        <v>42705.764513888891</v>
      </c>
      <c r="M2063" t="b">
        <v>0</v>
      </c>
      <c r="N2063">
        <v>35</v>
      </c>
      <c r="O2063" t="b">
        <v>1</v>
      </c>
      <c r="P2063" t="s">
        <v>3962</v>
      </c>
      <c r="Q2063" s="7">
        <f t="shared" si="194"/>
        <v>107.91999999999999</v>
      </c>
      <c r="R2063" s="9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4204</v>
      </c>
      <c r="C2064" s="3" t="s">
        <v>4205</v>
      </c>
      <c r="D2064">
        <v>100000</v>
      </c>
      <c r="E2064">
        <v>114977</v>
      </c>
      <c r="F2064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s="15">
        <f t="shared" si="192"/>
        <v>42453.341412037036</v>
      </c>
      <c r="L2064" s="15">
        <f t="shared" si="193"/>
        <v>42423.3830787037</v>
      </c>
      <c r="M2064" t="b">
        <v>0</v>
      </c>
      <c r="N2064">
        <v>203</v>
      </c>
      <c r="O2064" t="b">
        <v>1</v>
      </c>
      <c r="P2064" t="s">
        <v>3962</v>
      </c>
      <c r="Q2064" s="7">
        <f t="shared" si="194"/>
        <v>114.97699999999999</v>
      </c>
      <c r="R2064" s="9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4206</v>
      </c>
      <c r="C2065" s="3" t="s">
        <v>4207</v>
      </c>
      <c r="D2065">
        <v>4000</v>
      </c>
      <c r="E2065">
        <v>5922</v>
      </c>
      <c r="F2065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s="15">
        <f t="shared" si="192"/>
        <v>42505.73265046296</v>
      </c>
      <c r="L2065" s="15">
        <f t="shared" si="193"/>
        <v>42472.73265046296</v>
      </c>
      <c r="M2065" t="b">
        <v>0</v>
      </c>
      <c r="N2065">
        <v>49</v>
      </c>
      <c r="O2065" t="b">
        <v>1</v>
      </c>
      <c r="P2065" t="s">
        <v>3962</v>
      </c>
      <c r="Q2065" s="7">
        <f t="shared" si="194"/>
        <v>148.04999999999998</v>
      </c>
      <c r="R2065" s="9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4208</v>
      </c>
      <c r="C2066" s="3" t="s">
        <v>4209</v>
      </c>
      <c r="D2066">
        <v>261962</v>
      </c>
      <c r="E2066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s="15">
        <f t="shared" si="192"/>
        <v>41425.5</v>
      </c>
      <c r="L2066" s="15">
        <f t="shared" si="193"/>
        <v>41389.364849537036</v>
      </c>
      <c r="M2066" t="b">
        <v>0</v>
      </c>
      <c r="N2066">
        <v>5812</v>
      </c>
      <c r="O2066" t="b">
        <v>1</v>
      </c>
      <c r="P2066" t="s">
        <v>3962</v>
      </c>
      <c r="Q2066" s="7">
        <f t="shared" si="194"/>
        <v>191.16676082790633</v>
      </c>
      <c r="R2066" s="9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4210</v>
      </c>
      <c r="C2067" s="3" t="s">
        <v>4211</v>
      </c>
      <c r="D2067">
        <v>40000</v>
      </c>
      <c r="E2067">
        <v>79686.05</v>
      </c>
      <c r="F2067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s="15">
        <f t="shared" si="192"/>
        <v>41633.333668981482</v>
      </c>
      <c r="L2067" s="15">
        <f t="shared" si="193"/>
        <v>41603.333668981482</v>
      </c>
      <c r="M2067" t="b">
        <v>0</v>
      </c>
      <c r="N2067">
        <v>1556</v>
      </c>
      <c r="O2067" t="b">
        <v>1</v>
      </c>
      <c r="P2067" t="s">
        <v>3962</v>
      </c>
      <c r="Q2067" s="7">
        <f t="shared" si="194"/>
        <v>199.215125</v>
      </c>
      <c r="R2067" s="9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4212</v>
      </c>
      <c r="C2068" s="3" t="s">
        <v>4213</v>
      </c>
      <c r="D2068">
        <v>2000</v>
      </c>
      <c r="E2068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s="15">
        <f t="shared" si="192"/>
        <v>41874.771793981483</v>
      </c>
      <c r="L2068" s="15">
        <f t="shared" si="193"/>
        <v>41844.771793981483</v>
      </c>
      <c r="M2068" t="b">
        <v>0</v>
      </c>
      <c r="N2068">
        <v>65</v>
      </c>
      <c r="O2068" t="b">
        <v>1</v>
      </c>
      <c r="P2068" t="s">
        <v>3962</v>
      </c>
      <c r="Q2068" s="7">
        <f t="shared" si="194"/>
        <v>218.6</v>
      </c>
      <c r="R2068" s="9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4214</v>
      </c>
      <c r="C2069" s="3" t="s">
        <v>4215</v>
      </c>
      <c r="D2069">
        <v>495</v>
      </c>
      <c r="E2069">
        <v>628</v>
      </c>
      <c r="F2069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s="15">
        <f t="shared" si="192"/>
        <v>42148.853888888887</v>
      </c>
      <c r="L2069" s="15">
        <f t="shared" si="193"/>
        <v>42115.853888888887</v>
      </c>
      <c r="M2069" t="b">
        <v>0</v>
      </c>
      <c r="N2069">
        <v>10</v>
      </c>
      <c r="O2069" t="b">
        <v>1</v>
      </c>
      <c r="P2069" t="s">
        <v>3962</v>
      </c>
      <c r="Q2069" s="7">
        <f t="shared" si="194"/>
        <v>126.86868686868686</v>
      </c>
      <c r="R2069" s="9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4216</v>
      </c>
      <c r="C2070" s="3" t="s">
        <v>4217</v>
      </c>
      <c r="D2070">
        <v>25000</v>
      </c>
      <c r="E2070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s="15">
        <f t="shared" si="192"/>
        <v>42663.841608796298</v>
      </c>
      <c r="L2070" s="15">
        <f t="shared" si="193"/>
        <v>42633.841608796298</v>
      </c>
      <c r="M2070" t="b">
        <v>0</v>
      </c>
      <c r="N2070">
        <v>76</v>
      </c>
      <c r="O2070" t="b">
        <v>1</v>
      </c>
      <c r="P2070" t="s">
        <v>3962</v>
      </c>
      <c r="Q2070" s="7">
        <f t="shared" si="194"/>
        <v>105.22388000000001</v>
      </c>
      <c r="R2070" s="9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4218</v>
      </c>
      <c r="C2071" s="3" t="s">
        <v>4219</v>
      </c>
      <c r="D2071">
        <v>50000</v>
      </c>
      <c r="E2071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s="15">
        <f t="shared" si="192"/>
        <v>42371.972118055557</v>
      </c>
      <c r="L2071" s="15">
        <f t="shared" si="193"/>
        <v>42340.972118055557</v>
      </c>
      <c r="M2071" t="b">
        <v>0</v>
      </c>
      <c r="N2071">
        <v>263</v>
      </c>
      <c r="O2071" t="b">
        <v>1</v>
      </c>
      <c r="P2071" t="s">
        <v>3962</v>
      </c>
      <c r="Q2071" s="7">
        <f t="shared" si="194"/>
        <v>128.40666000000002</v>
      </c>
      <c r="R2071" s="9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4220</v>
      </c>
      <c r="C2072" s="3" t="s">
        <v>4221</v>
      </c>
      <c r="D2072">
        <v>125000</v>
      </c>
      <c r="E2072">
        <v>396659</v>
      </c>
      <c r="F2072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s="15">
        <f t="shared" si="192"/>
        <v>42549.6565162037</v>
      </c>
      <c r="L2072" s="15">
        <f t="shared" si="193"/>
        <v>42519.6565162037</v>
      </c>
      <c r="M2072" t="b">
        <v>0</v>
      </c>
      <c r="N2072">
        <v>1530</v>
      </c>
      <c r="O2072" t="b">
        <v>1</v>
      </c>
      <c r="P2072" t="s">
        <v>3962</v>
      </c>
      <c r="Q2072" s="7">
        <f t="shared" si="194"/>
        <v>317.3272</v>
      </c>
      <c r="R2072" s="9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4222</v>
      </c>
      <c r="C2073" s="3" t="s">
        <v>4223</v>
      </c>
      <c r="D2073">
        <v>20000</v>
      </c>
      <c r="E2073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s="15">
        <f t="shared" si="192"/>
        <v>42645.278749999998</v>
      </c>
      <c r="L2073" s="15">
        <f t="shared" si="193"/>
        <v>42600.278749999998</v>
      </c>
      <c r="M2073" t="b">
        <v>0</v>
      </c>
      <c r="N2073">
        <v>278</v>
      </c>
      <c r="O2073" t="b">
        <v>1</v>
      </c>
      <c r="P2073" t="s">
        <v>3962</v>
      </c>
      <c r="Q2073" s="7">
        <f t="shared" si="194"/>
        <v>280.73</v>
      </c>
      <c r="R2073" s="9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4224</v>
      </c>
      <c r="C2074" s="3" t="s">
        <v>4225</v>
      </c>
      <c r="D2074">
        <v>71500</v>
      </c>
      <c r="E2074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s="15">
        <f t="shared" si="192"/>
        <v>42497.581388888888</v>
      </c>
      <c r="L2074" s="15">
        <f t="shared" si="193"/>
        <v>42467.581388888888</v>
      </c>
      <c r="M2074" t="b">
        <v>0</v>
      </c>
      <c r="N2074">
        <v>350</v>
      </c>
      <c r="O2074" t="b">
        <v>1</v>
      </c>
      <c r="P2074" t="s">
        <v>3962</v>
      </c>
      <c r="Q2074" s="7">
        <f t="shared" si="194"/>
        <v>110.73146853146854</v>
      </c>
      <c r="R2074" s="9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4226</v>
      </c>
      <c r="C2075" s="3" t="s">
        <v>4227</v>
      </c>
      <c r="D2075">
        <v>100000</v>
      </c>
      <c r="E2075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s="15">
        <f t="shared" si="192"/>
        <v>42132.668032407411</v>
      </c>
      <c r="L2075" s="15">
        <f t="shared" si="193"/>
        <v>42087.668032407411</v>
      </c>
      <c r="M2075" t="b">
        <v>0</v>
      </c>
      <c r="N2075">
        <v>470</v>
      </c>
      <c r="O2075" t="b">
        <v>1</v>
      </c>
      <c r="P2075" t="s">
        <v>3962</v>
      </c>
      <c r="Q2075" s="7">
        <f t="shared" si="194"/>
        <v>152.60429999999999</v>
      </c>
      <c r="R2075" s="9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4228</v>
      </c>
      <c r="C2076" s="3" t="s">
        <v>4229</v>
      </c>
      <c r="D2076">
        <v>600</v>
      </c>
      <c r="E2076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s="15">
        <f t="shared" si="192"/>
        <v>42496.826180555552</v>
      </c>
      <c r="L2076" s="15">
        <f t="shared" si="193"/>
        <v>42466.826180555552</v>
      </c>
      <c r="M2076" t="b">
        <v>0</v>
      </c>
      <c r="N2076">
        <v>3</v>
      </c>
      <c r="O2076" t="b">
        <v>1</v>
      </c>
      <c r="P2076" t="s">
        <v>3962</v>
      </c>
      <c r="Q2076" s="7">
        <f t="shared" si="194"/>
        <v>102.49999999999999</v>
      </c>
      <c r="R2076" s="9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4230</v>
      </c>
      <c r="C2077" s="3" t="s">
        <v>4231</v>
      </c>
      <c r="D2077">
        <v>9999</v>
      </c>
      <c r="E2077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s="15">
        <f t="shared" si="192"/>
        <v>41480.681574074071</v>
      </c>
      <c r="L2077" s="15">
        <f t="shared" si="193"/>
        <v>41450.681574074071</v>
      </c>
      <c r="M2077" t="b">
        <v>0</v>
      </c>
      <c r="N2077">
        <v>8200</v>
      </c>
      <c r="O2077" t="b">
        <v>1</v>
      </c>
      <c r="P2077" t="s">
        <v>3962</v>
      </c>
      <c r="Q2077" s="7">
        <f t="shared" si="194"/>
        <v>1678.3738373837384</v>
      </c>
      <c r="R2077" s="9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4232</v>
      </c>
      <c r="C2078" s="3" t="s">
        <v>4233</v>
      </c>
      <c r="D2078">
        <v>179000</v>
      </c>
      <c r="E2078">
        <v>972594.99</v>
      </c>
      <c r="F207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s="15">
        <f t="shared" si="192"/>
        <v>41843.880659722221</v>
      </c>
      <c r="L2078" s="15">
        <f t="shared" si="193"/>
        <v>41803.880659722221</v>
      </c>
      <c r="M2078" t="b">
        <v>0</v>
      </c>
      <c r="N2078">
        <v>8359</v>
      </c>
      <c r="O2078" t="b">
        <v>1</v>
      </c>
      <c r="P2078" t="s">
        <v>3962</v>
      </c>
      <c r="Q2078" s="7">
        <f t="shared" si="194"/>
        <v>543.349156424581</v>
      </c>
      <c r="R2078" s="9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4234</v>
      </c>
      <c r="C2079" s="3" t="s">
        <v>4235</v>
      </c>
      <c r="D2079">
        <v>50000</v>
      </c>
      <c r="E2079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s="15">
        <f t="shared" si="192"/>
        <v>42160.875</v>
      </c>
      <c r="L2079" s="15">
        <f t="shared" si="193"/>
        <v>42103.042546296296</v>
      </c>
      <c r="M2079" t="b">
        <v>0</v>
      </c>
      <c r="N2079">
        <v>188</v>
      </c>
      <c r="O2079" t="b">
        <v>1</v>
      </c>
      <c r="P2079" t="s">
        <v>3962</v>
      </c>
      <c r="Q2079" s="7">
        <f t="shared" si="194"/>
        <v>115.50800000000001</v>
      </c>
      <c r="R2079" s="9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4236</v>
      </c>
      <c r="C2080" s="3" t="s">
        <v>4237</v>
      </c>
      <c r="D2080">
        <v>20000</v>
      </c>
      <c r="E2080">
        <v>26241</v>
      </c>
      <c r="F2080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s="15">
        <f t="shared" si="192"/>
        <v>42722.771493055552</v>
      </c>
      <c r="L2080" s="15">
        <f t="shared" si="193"/>
        <v>42692.771493055552</v>
      </c>
      <c r="M2080" t="b">
        <v>0</v>
      </c>
      <c r="N2080">
        <v>48</v>
      </c>
      <c r="O2080" t="b">
        <v>1</v>
      </c>
      <c r="P2080" t="s">
        <v>3962</v>
      </c>
      <c r="Q2080" s="7">
        <f t="shared" si="194"/>
        <v>131.20499999999998</v>
      </c>
      <c r="R2080" s="9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4238</v>
      </c>
      <c r="C2081" s="3" t="s">
        <v>4239</v>
      </c>
      <c r="D2081">
        <v>10000</v>
      </c>
      <c r="E2081">
        <v>28817</v>
      </c>
      <c r="F2081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s="15">
        <f t="shared" si="192"/>
        <v>42180.791666666672</v>
      </c>
      <c r="L2081" s="15">
        <f t="shared" si="193"/>
        <v>42150.71056712963</v>
      </c>
      <c r="M2081" t="b">
        <v>0</v>
      </c>
      <c r="N2081">
        <v>607</v>
      </c>
      <c r="O2081" t="b">
        <v>1</v>
      </c>
      <c r="P2081" t="s">
        <v>3962</v>
      </c>
      <c r="Q2081" s="7">
        <f t="shared" si="194"/>
        <v>288.17</v>
      </c>
      <c r="R2081" s="9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4240</v>
      </c>
      <c r="C2082" s="3" t="s">
        <v>4241</v>
      </c>
      <c r="D2082">
        <v>1000</v>
      </c>
      <c r="E2082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s="15">
        <f t="shared" si="192"/>
        <v>42319.998842592591</v>
      </c>
      <c r="L2082" s="15">
        <f t="shared" si="193"/>
        <v>42289.957175925927</v>
      </c>
      <c r="M2082" t="b">
        <v>0</v>
      </c>
      <c r="N2082">
        <v>50</v>
      </c>
      <c r="O2082" t="b">
        <v>1</v>
      </c>
      <c r="P2082" t="s">
        <v>3962</v>
      </c>
      <c r="Q2082" s="7">
        <f t="shared" si="194"/>
        <v>507.8</v>
      </c>
      <c r="R2082" s="9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4242</v>
      </c>
      <c r="C2083" s="3" t="s">
        <v>4243</v>
      </c>
      <c r="D2083">
        <v>3500</v>
      </c>
      <c r="E2083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s="15">
        <f t="shared" si="192"/>
        <v>41045.207638888889</v>
      </c>
      <c r="L2083" s="15">
        <f t="shared" si="193"/>
        <v>41004.15688657407</v>
      </c>
      <c r="M2083" t="b">
        <v>0</v>
      </c>
      <c r="N2083">
        <v>55</v>
      </c>
      <c r="O2083" t="b">
        <v>1</v>
      </c>
      <c r="P2083" t="s">
        <v>1817</v>
      </c>
      <c r="Q2083" s="7">
        <f t="shared" si="194"/>
        <v>114.57142857142857</v>
      </c>
      <c r="R2083" s="9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4244</v>
      </c>
      <c r="C2084" s="3" t="s">
        <v>4245</v>
      </c>
      <c r="D2084">
        <v>1500</v>
      </c>
      <c r="E2084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s="15">
        <f t="shared" si="192"/>
        <v>40871.161990740744</v>
      </c>
      <c r="L2084" s="15">
        <f t="shared" si="193"/>
        <v>40811.120324074072</v>
      </c>
      <c r="M2084" t="b">
        <v>0</v>
      </c>
      <c r="N2084">
        <v>38</v>
      </c>
      <c r="O2084" t="b">
        <v>1</v>
      </c>
      <c r="P2084" t="s">
        <v>1817</v>
      </c>
      <c r="Q2084" s="7">
        <f t="shared" si="194"/>
        <v>110.73333333333333</v>
      </c>
      <c r="R2084" s="9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4246</v>
      </c>
      <c r="C2085" s="3" t="s">
        <v>4247</v>
      </c>
      <c r="D2085">
        <v>750</v>
      </c>
      <c r="E2085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s="15">
        <f t="shared" si="192"/>
        <v>41064.72216435185</v>
      </c>
      <c r="L2085" s="15">
        <f t="shared" si="193"/>
        <v>41034.72216435185</v>
      </c>
      <c r="M2085" t="b">
        <v>0</v>
      </c>
      <c r="N2085">
        <v>25</v>
      </c>
      <c r="O2085" t="b">
        <v>1</v>
      </c>
      <c r="P2085" t="s">
        <v>1817</v>
      </c>
      <c r="Q2085" s="7">
        <f t="shared" si="194"/>
        <v>113.33333333333333</v>
      </c>
      <c r="R2085" s="9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4248</v>
      </c>
      <c r="C2086" s="3" t="s">
        <v>4249</v>
      </c>
      <c r="D2086">
        <v>3000</v>
      </c>
      <c r="E2086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s="15">
        <f t="shared" si="192"/>
        <v>41763.290972222225</v>
      </c>
      <c r="L2086" s="15">
        <f t="shared" si="193"/>
        <v>41731.833124999997</v>
      </c>
      <c r="M2086" t="b">
        <v>0</v>
      </c>
      <c r="N2086">
        <v>46</v>
      </c>
      <c r="O2086" t="b">
        <v>1</v>
      </c>
      <c r="P2086" t="s">
        <v>1817</v>
      </c>
      <c r="Q2086" s="7">
        <f t="shared" si="194"/>
        <v>108.33333333333333</v>
      </c>
      <c r="R2086" s="9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4250</v>
      </c>
      <c r="C2087" s="3" t="s">
        <v>4251</v>
      </c>
      <c r="D2087">
        <v>6000</v>
      </c>
      <c r="E2087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s="15">
        <f t="shared" si="192"/>
        <v>41105.835497685184</v>
      </c>
      <c r="L2087" s="15">
        <f t="shared" si="193"/>
        <v>41075.835497685184</v>
      </c>
      <c r="M2087" t="b">
        <v>0</v>
      </c>
      <c r="N2087">
        <v>83</v>
      </c>
      <c r="O2087" t="b">
        <v>1</v>
      </c>
      <c r="P2087" t="s">
        <v>1817</v>
      </c>
      <c r="Q2087" s="7">
        <f t="shared" si="194"/>
        <v>123.53333333333335</v>
      </c>
      <c r="R2087" s="9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4252</v>
      </c>
      <c r="C2088" s="3" t="s">
        <v>4253</v>
      </c>
      <c r="D2088">
        <v>4000</v>
      </c>
      <c r="E2088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s="15">
        <f t="shared" si="192"/>
        <v>40891.207638888889</v>
      </c>
      <c r="L2088" s="15">
        <f t="shared" si="193"/>
        <v>40860.67050925926</v>
      </c>
      <c r="M2088" t="b">
        <v>0</v>
      </c>
      <c r="N2088">
        <v>35</v>
      </c>
      <c r="O2088" t="b">
        <v>1</v>
      </c>
      <c r="P2088" t="s">
        <v>1817</v>
      </c>
      <c r="Q2088" s="7">
        <f t="shared" si="194"/>
        <v>100.69999999999999</v>
      </c>
      <c r="R2088" s="9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4254</v>
      </c>
      <c r="C2089" s="3" t="s">
        <v>4255</v>
      </c>
      <c r="D2089">
        <v>1500</v>
      </c>
      <c r="E2089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s="15">
        <f t="shared" si="192"/>
        <v>40794.204375000001</v>
      </c>
      <c r="L2089" s="15">
        <f t="shared" si="193"/>
        <v>40764.204375000001</v>
      </c>
      <c r="M2089" t="b">
        <v>0</v>
      </c>
      <c r="N2089">
        <v>25</v>
      </c>
      <c r="O2089" t="b">
        <v>1</v>
      </c>
      <c r="P2089" t="s">
        <v>1817</v>
      </c>
      <c r="Q2089" s="7">
        <f t="shared" si="194"/>
        <v>103.53333333333335</v>
      </c>
      <c r="R2089" s="9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4256</v>
      </c>
      <c r="C2090" s="3" t="s">
        <v>4257</v>
      </c>
      <c r="D2090">
        <v>3000</v>
      </c>
      <c r="E2090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s="15">
        <f t="shared" si="192"/>
        <v>40432.165972222225</v>
      </c>
      <c r="L2090" s="15">
        <f t="shared" si="193"/>
        <v>40395.714722222227</v>
      </c>
      <c r="M2090" t="b">
        <v>0</v>
      </c>
      <c r="N2090">
        <v>75</v>
      </c>
      <c r="O2090" t="b">
        <v>1</v>
      </c>
      <c r="P2090" t="s">
        <v>1817</v>
      </c>
      <c r="Q2090" s="7">
        <f t="shared" si="194"/>
        <v>115.51066666666668</v>
      </c>
      <c r="R2090" s="9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4258</v>
      </c>
      <c r="C2091" s="3" t="s">
        <v>4259</v>
      </c>
      <c r="D2091">
        <v>2500</v>
      </c>
      <c r="E2091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s="15">
        <f t="shared" si="192"/>
        <v>41488.076319444444</v>
      </c>
      <c r="L2091" s="15">
        <f t="shared" si="193"/>
        <v>41453.076319444444</v>
      </c>
      <c r="M2091" t="b">
        <v>0</v>
      </c>
      <c r="N2091">
        <v>62</v>
      </c>
      <c r="O2091" t="b">
        <v>1</v>
      </c>
      <c r="P2091" t="s">
        <v>1817</v>
      </c>
      <c r="Q2091" s="7">
        <f t="shared" si="194"/>
        <v>120.4004</v>
      </c>
      <c r="R2091" s="9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4260</v>
      </c>
      <c r="C2092" s="3" t="s">
        <v>4261</v>
      </c>
      <c r="D2092">
        <v>8000</v>
      </c>
      <c r="E2092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s="15">
        <f t="shared" si="192"/>
        <v>41329.381423611107</v>
      </c>
      <c r="L2092" s="15">
        <f t="shared" si="193"/>
        <v>41299.381423611107</v>
      </c>
      <c r="M2092" t="b">
        <v>0</v>
      </c>
      <c r="N2092">
        <v>160</v>
      </c>
      <c r="O2092" t="b">
        <v>1</v>
      </c>
      <c r="P2092" t="s">
        <v>1817</v>
      </c>
      <c r="Q2092" s="7">
        <f t="shared" si="194"/>
        <v>115.040375</v>
      </c>
      <c r="R2092" s="9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4262</v>
      </c>
      <c r="C2093" s="3" t="s">
        <v>4263</v>
      </c>
      <c r="D2093">
        <v>18000</v>
      </c>
      <c r="E2093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s="15">
        <f t="shared" si="192"/>
        <v>40603.833333333336</v>
      </c>
      <c r="L2093" s="15">
        <f t="shared" si="193"/>
        <v>40555.322662037041</v>
      </c>
      <c r="M2093" t="b">
        <v>0</v>
      </c>
      <c r="N2093">
        <v>246</v>
      </c>
      <c r="O2093" t="b">
        <v>1</v>
      </c>
      <c r="P2093" t="s">
        <v>1817</v>
      </c>
      <c r="Q2093" s="7">
        <f t="shared" si="194"/>
        <v>120.46777777777777</v>
      </c>
      <c r="R2093" s="9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4264</v>
      </c>
      <c r="C2094" s="3" t="s">
        <v>4265</v>
      </c>
      <c r="D2094">
        <v>6000</v>
      </c>
      <c r="E2094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s="15">
        <f t="shared" si="192"/>
        <v>40823.707546296297</v>
      </c>
      <c r="L2094" s="15">
        <f t="shared" si="193"/>
        <v>40763.707546296297</v>
      </c>
      <c r="M2094" t="b">
        <v>0</v>
      </c>
      <c r="N2094">
        <v>55</v>
      </c>
      <c r="O2094" t="b">
        <v>1</v>
      </c>
      <c r="P2094" t="s">
        <v>1817</v>
      </c>
      <c r="Q2094" s="7">
        <f t="shared" si="194"/>
        <v>101.28333333333333</v>
      </c>
      <c r="R2094" s="9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4266</v>
      </c>
      <c r="C2095" s="3" t="s">
        <v>4267</v>
      </c>
      <c r="D2095">
        <v>1500</v>
      </c>
      <c r="E2095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s="15">
        <f t="shared" si="192"/>
        <v>41265.896203703705</v>
      </c>
      <c r="L2095" s="15">
        <f t="shared" si="193"/>
        <v>41205.854537037041</v>
      </c>
      <c r="M2095" t="b">
        <v>0</v>
      </c>
      <c r="N2095">
        <v>23</v>
      </c>
      <c r="O2095" t="b">
        <v>1</v>
      </c>
      <c r="P2095" t="s">
        <v>1817</v>
      </c>
      <c r="Q2095" s="7">
        <f t="shared" si="194"/>
        <v>102.46666666666667</v>
      </c>
      <c r="R2095" s="9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4268</v>
      </c>
      <c r="C2096" s="3" t="s">
        <v>4269</v>
      </c>
      <c r="D2096">
        <v>3500</v>
      </c>
      <c r="E2096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s="15">
        <f t="shared" si="192"/>
        <v>40973.125</v>
      </c>
      <c r="L2096" s="15">
        <f t="shared" si="193"/>
        <v>40939.02002314815</v>
      </c>
      <c r="M2096" t="b">
        <v>0</v>
      </c>
      <c r="N2096">
        <v>72</v>
      </c>
      <c r="O2096" t="b">
        <v>1</v>
      </c>
      <c r="P2096" t="s">
        <v>1817</v>
      </c>
      <c r="Q2096" s="7">
        <f t="shared" si="194"/>
        <v>120.54285714285714</v>
      </c>
      <c r="R2096" s="9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4270</v>
      </c>
      <c r="C2097" s="3" t="s">
        <v>4271</v>
      </c>
      <c r="D2097">
        <v>2500</v>
      </c>
      <c r="E2097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s="15">
        <f t="shared" si="192"/>
        <v>40818.733483796299</v>
      </c>
      <c r="L2097" s="15">
        <f t="shared" si="193"/>
        <v>40758.733483796299</v>
      </c>
      <c r="M2097" t="b">
        <v>0</v>
      </c>
      <c r="N2097">
        <v>22</v>
      </c>
      <c r="O2097" t="b">
        <v>1</v>
      </c>
      <c r="P2097" t="s">
        <v>1817</v>
      </c>
      <c r="Q2097" s="7">
        <f t="shared" si="194"/>
        <v>100</v>
      </c>
      <c r="R2097" s="9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4272</v>
      </c>
      <c r="C2098" s="3" t="s">
        <v>4273</v>
      </c>
      <c r="D2098">
        <v>600</v>
      </c>
      <c r="E2098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s="15">
        <f t="shared" si="192"/>
        <v>41208.165972222225</v>
      </c>
      <c r="L2098" s="15">
        <f t="shared" si="193"/>
        <v>41192.758506944447</v>
      </c>
      <c r="M2098" t="b">
        <v>0</v>
      </c>
      <c r="N2098">
        <v>14</v>
      </c>
      <c r="O2098" t="b">
        <v>1</v>
      </c>
      <c r="P2098" t="s">
        <v>1817</v>
      </c>
      <c r="Q2098" s="7">
        <f t="shared" si="194"/>
        <v>101.66666666666666</v>
      </c>
      <c r="R2098" s="9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4274</v>
      </c>
      <c r="C2099" s="3" t="s">
        <v>4275</v>
      </c>
      <c r="D2099">
        <v>3000</v>
      </c>
      <c r="E2099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s="15">
        <f t="shared" si="192"/>
        <v>40878.626562500001</v>
      </c>
      <c r="L2099" s="15">
        <f t="shared" si="193"/>
        <v>40818.584895833337</v>
      </c>
      <c r="M2099" t="b">
        <v>0</v>
      </c>
      <c r="N2099">
        <v>38</v>
      </c>
      <c r="O2099" t="b">
        <v>1</v>
      </c>
      <c r="P2099" t="s">
        <v>1817</v>
      </c>
      <c r="Q2099" s="7">
        <f t="shared" si="194"/>
        <v>100</v>
      </c>
      <c r="R2099" s="9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4276</v>
      </c>
      <c r="C2100" s="3" t="s">
        <v>4277</v>
      </c>
      <c r="D2100">
        <v>6000</v>
      </c>
      <c r="E2100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s="15">
        <f t="shared" si="192"/>
        <v>40976.11383101852</v>
      </c>
      <c r="L2100" s="15">
        <f t="shared" si="193"/>
        <v>40946.11383101852</v>
      </c>
      <c r="M2100" t="b">
        <v>0</v>
      </c>
      <c r="N2100">
        <v>32</v>
      </c>
      <c r="O2100" t="b">
        <v>1</v>
      </c>
      <c r="P2100" t="s">
        <v>1817</v>
      </c>
      <c r="Q2100" s="7">
        <f t="shared" si="194"/>
        <v>100.33333333333334</v>
      </c>
      <c r="R2100" s="9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4278</v>
      </c>
      <c r="C2101" s="3" t="s">
        <v>4279</v>
      </c>
      <c r="D2101">
        <v>3000</v>
      </c>
      <c r="E2101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s="15">
        <f t="shared" si="192"/>
        <v>42187.152777777781</v>
      </c>
      <c r="L2101" s="15">
        <f t="shared" si="193"/>
        <v>42173.746342592596</v>
      </c>
      <c r="M2101" t="b">
        <v>0</v>
      </c>
      <c r="N2101">
        <v>63</v>
      </c>
      <c r="O2101" t="b">
        <v>1</v>
      </c>
      <c r="P2101" t="s">
        <v>1817</v>
      </c>
      <c r="Q2101" s="7">
        <f t="shared" si="194"/>
        <v>132.36666666666667</v>
      </c>
      <c r="R2101" s="9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4280</v>
      </c>
      <c r="C2102" s="3" t="s">
        <v>4281</v>
      </c>
      <c r="D2102">
        <v>600</v>
      </c>
      <c r="E2102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s="15">
        <f t="shared" si="192"/>
        <v>41090.165972222225</v>
      </c>
      <c r="L2102" s="15">
        <f t="shared" si="193"/>
        <v>41074.834965277776</v>
      </c>
      <c r="M2102" t="b">
        <v>0</v>
      </c>
      <c r="N2102">
        <v>27</v>
      </c>
      <c r="O2102" t="b">
        <v>1</v>
      </c>
      <c r="P2102" t="s">
        <v>1817</v>
      </c>
      <c r="Q2102" s="7">
        <f t="shared" si="194"/>
        <v>136.66666666666666</v>
      </c>
      <c r="R2102" s="9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4282</v>
      </c>
      <c r="C2103" s="3" t="s">
        <v>4283</v>
      </c>
      <c r="D2103">
        <v>2000</v>
      </c>
      <c r="E2103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s="15">
        <f t="shared" si="192"/>
        <v>40952.149467592593</v>
      </c>
      <c r="L2103" s="15">
        <f t="shared" si="193"/>
        <v>40892.149467592593</v>
      </c>
      <c r="M2103" t="b">
        <v>0</v>
      </c>
      <c r="N2103">
        <v>44</v>
      </c>
      <c r="O2103" t="b">
        <v>1</v>
      </c>
      <c r="P2103" t="s">
        <v>1817</v>
      </c>
      <c r="Q2103" s="7">
        <f t="shared" si="194"/>
        <v>113.25</v>
      </c>
      <c r="R2103" s="9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4284</v>
      </c>
      <c r="C2104" s="3" t="s">
        <v>4285</v>
      </c>
      <c r="D2104">
        <v>1000</v>
      </c>
      <c r="E2104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s="15">
        <f t="shared" si="192"/>
        <v>40668.868611111109</v>
      </c>
      <c r="L2104" s="15">
        <f t="shared" si="193"/>
        <v>40638.868611111109</v>
      </c>
      <c r="M2104" t="b">
        <v>0</v>
      </c>
      <c r="N2104">
        <v>38</v>
      </c>
      <c r="O2104" t="b">
        <v>1</v>
      </c>
      <c r="P2104" t="s">
        <v>1817</v>
      </c>
      <c r="Q2104" s="7">
        <f t="shared" si="194"/>
        <v>136</v>
      </c>
      <c r="R2104" s="9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4286</v>
      </c>
      <c r="C2105" s="3" t="s">
        <v>4287</v>
      </c>
      <c r="D2105">
        <v>7777</v>
      </c>
      <c r="E2105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s="15">
        <f t="shared" si="192"/>
        <v>41222.7966087963</v>
      </c>
      <c r="L2105" s="15">
        <f t="shared" si="193"/>
        <v>41192.754942129628</v>
      </c>
      <c r="M2105" t="b">
        <v>0</v>
      </c>
      <c r="N2105">
        <v>115</v>
      </c>
      <c r="O2105" t="b">
        <v>1</v>
      </c>
      <c r="P2105" t="s">
        <v>1817</v>
      </c>
      <c r="Q2105" s="7">
        <f t="shared" si="194"/>
        <v>146.12318374694613</v>
      </c>
      <c r="R2105" s="9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4288</v>
      </c>
      <c r="C2106" s="3" t="s">
        <v>4289</v>
      </c>
      <c r="D2106">
        <v>800</v>
      </c>
      <c r="E2106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s="15">
        <f t="shared" si="192"/>
        <v>41425</v>
      </c>
      <c r="L2106" s="15">
        <f t="shared" si="193"/>
        <v>41394.074467592596</v>
      </c>
      <c r="M2106" t="b">
        <v>0</v>
      </c>
      <c r="N2106">
        <v>37</v>
      </c>
      <c r="O2106" t="b">
        <v>1</v>
      </c>
      <c r="P2106" t="s">
        <v>1817</v>
      </c>
      <c r="Q2106" s="7">
        <f t="shared" si="194"/>
        <v>129.5</v>
      </c>
      <c r="R2106" s="9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4290</v>
      </c>
      <c r="C2107" s="3" t="s">
        <v>4291</v>
      </c>
      <c r="D2107">
        <v>2000</v>
      </c>
      <c r="E2107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s="15">
        <f t="shared" si="192"/>
        <v>41964.166666666672</v>
      </c>
      <c r="L2107" s="15">
        <f t="shared" si="193"/>
        <v>41951.788807870369</v>
      </c>
      <c r="M2107" t="b">
        <v>0</v>
      </c>
      <c r="N2107">
        <v>99</v>
      </c>
      <c r="O2107" t="b">
        <v>1</v>
      </c>
      <c r="P2107" t="s">
        <v>1817</v>
      </c>
      <c r="Q2107" s="7">
        <f t="shared" si="194"/>
        <v>254</v>
      </c>
      <c r="R2107" s="9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4292</v>
      </c>
      <c r="C2108" s="3" t="s">
        <v>4293</v>
      </c>
      <c r="D2108">
        <v>2200</v>
      </c>
      <c r="E2108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s="15">
        <f t="shared" si="192"/>
        <v>41300.21497685185</v>
      </c>
      <c r="L2108" s="15">
        <f t="shared" si="193"/>
        <v>41270.21497685185</v>
      </c>
      <c r="M2108" t="b">
        <v>0</v>
      </c>
      <c r="N2108">
        <v>44</v>
      </c>
      <c r="O2108" t="b">
        <v>1</v>
      </c>
      <c r="P2108" t="s">
        <v>1817</v>
      </c>
      <c r="Q2108" s="7">
        <f t="shared" si="194"/>
        <v>107.04545454545456</v>
      </c>
      <c r="R2108" s="9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4294</v>
      </c>
      <c r="C2109" s="3" t="s">
        <v>4295</v>
      </c>
      <c r="D2109">
        <v>2000</v>
      </c>
      <c r="E2109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s="15">
        <f t="shared" si="192"/>
        <v>41955.752233796295</v>
      </c>
      <c r="L2109" s="15">
        <f t="shared" si="193"/>
        <v>41934.71056712963</v>
      </c>
      <c r="M2109" t="b">
        <v>0</v>
      </c>
      <c r="N2109">
        <v>58</v>
      </c>
      <c r="O2109" t="b">
        <v>1</v>
      </c>
      <c r="P2109" t="s">
        <v>1817</v>
      </c>
      <c r="Q2109" s="7">
        <f t="shared" si="194"/>
        <v>107.73299999999999</v>
      </c>
      <c r="R2109" s="9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4296</v>
      </c>
      <c r="C2110" s="3" t="s">
        <v>4297</v>
      </c>
      <c r="D2110">
        <v>16000</v>
      </c>
      <c r="E2110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s="15">
        <f t="shared" si="192"/>
        <v>41162.163194444445</v>
      </c>
      <c r="L2110" s="15">
        <f t="shared" si="193"/>
        <v>41135.175694444442</v>
      </c>
      <c r="M2110" t="b">
        <v>0</v>
      </c>
      <c r="N2110">
        <v>191</v>
      </c>
      <c r="O2110" t="b">
        <v>1</v>
      </c>
      <c r="P2110" t="s">
        <v>1817</v>
      </c>
      <c r="Q2110" s="7">
        <f t="shared" si="194"/>
        <v>107.31250000000001</v>
      </c>
      <c r="R2110" s="9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4298</v>
      </c>
      <c r="C2111" s="3" t="s">
        <v>4299</v>
      </c>
      <c r="D2111">
        <v>4000</v>
      </c>
      <c r="E2111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s="15">
        <f t="shared" si="192"/>
        <v>42190.708530092597</v>
      </c>
      <c r="L2111" s="15">
        <f t="shared" si="193"/>
        <v>42160.708530092597</v>
      </c>
      <c r="M2111" t="b">
        <v>0</v>
      </c>
      <c r="N2111">
        <v>40</v>
      </c>
      <c r="O2111" t="b">
        <v>1</v>
      </c>
      <c r="P2111" t="s">
        <v>1817</v>
      </c>
      <c r="Q2111" s="7">
        <f t="shared" si="194"/>
        <v>106.52500000000001</v>
      </c>
      <c r="R2111" s="9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4300</v>
      </c>
      <c r="C2112" s="3" t="s">
        <v>4301</v>
      </c>
      <c r="D2112">
        <v>2000</v>
      </c>
      <c r="E2112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s="15">
        <f t="shared" si="192"/>
        <v>41787.207638888889</v>
      </c>
      <c r="L2112" s="15">
        <f t="shared" si="193"/>
        <v>41759.670937499999</v>
      </c>
      <c r="M2112" t="b">
        <v>0</v>
      </c>
      <c r="N2112">
        <v>38</v>
      </c>
      <c r="O2112" t="b">
        <v>1</v>
      </c>
      <c r="P2112" t="s">
        <v>1817</v>
      </c>
      <c r="Q2112" s="7">
        <f t="shared" si="194"/>
        <v>100.35000000000001</v>
      </c>
      <c r="R2112" s="9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4302</v>
      </c>
      <c r="C2113" s="3" t="s">
        <v>4303</v>
      </c>
      <c r="D2113">
        <v>2000</v>
      </c>
      <c r="E2113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s="15">
        <f t="shared" si="192"/>
        <v>40770.041666666664</v>
      </c>
      <c r="L2113" s="15">
        <f t="shared" si="193"/>
        <v>40703.197048611109</v>
      </c>
      <c r="M2113" t="b">
        <v>0</v>
      </c>
      <c r="N2113">
        <v>39</v>
      </c>
      <c r="O2113" t="b">
        <v>1</v>
      </c>
      <c r="P2113" t="s">
        <v>1817</v>
      </c>
      <c r="Q2113" s="7">
        <f t="shared" si="194"/>
        <v>106.5</v>
      </c>
      <c r="R2113" s="9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4304</v>
      </c>
      <c r="C2114" s="3" t="s">
        <v>4305</v>
      </c>
      <c r="D2114">
        <v>300</v>
      </c>
      <c r="E2114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s="15">
        <f t="shared" si="192"/>
        <v>41379.928159722222</v>
      </c>
      <c r="L2114" s="15">
        <f t="shared" si="193"/>
        <v>41365.928159722222</v>
      </c>
      <c r="M2114" t="b">
        <v>0</v>
      </c>
      <c r="N2114">
        <v>11</v>
      </c>
      <c r="O2114" t="b">
        <v>1</v>
      </c>
      <c r="P2114" t="s">
        <v>1817</v>
      </c>
      <c r="Q2114" s="7">
        <f t="shared" si="194"/>
        <v>100</v>
      </c>
      <c r="R2114" s="9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4306</v>
      </c>
      <c r="C2115" s="3" t="s">
        <v>4307</v>
      </c>
      <c r="D2115">
        <v>7000</v>
      </c>
      <c r="E2115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s="15">
        <f t="shared" ref="K2115:K2178" si="198">(I2115/86400)+DATE(1970,1,1)</f>
        <v>41905.86546296296</v>
      </c>
      <c r="L2115" s="15">
        <f t="shared" ref="L2115:L2178" si="199">(J2115/86400)+DATE(1970,1,1)</f>
        <v>41870.86546296296</v>
      </c>
      <c r="M2115" t="b">
        <v>0</v>
      </c>
      <c r="N2115">
        <v>107</v>
      </c>
      <c r="O2115" t="b">
        <v>1</v>
      </c>
      <c r="P2115" t="s">
        <v>1817</v>
      </c>
      <c r="Q2115" s="7">
        <f t="shared" ref="Q2115:Q2178" si="200">(E2115/D2115)*100</f>
        <v>104.85714285714285</v>
      </c>
      <c r="R2115" s="9">
        <f t="shared" ref="R2115:R2178" si="201">E2115/N2115</f>
        <v>68.598130841121488</v>
      </c>
      <c r="S2115" t="str">
        <f t="shared" ref="S2115:S2178" si="202">LEFT(P2115,FIND("/",P2115)-1)</f>
        <v>music</v>
      </c>
      <c r="T2115" t="str">
        <f t="shared" ref="T2115:T2178" si="203">REPLACE(P2115,1,FIND("/",P2115),"")</f>
        <v>indie rock</v>
      </c>
    </row>
    <row r="2116" spans="1:20" ht="48" x14ac:dyDescent="0.2">
      <c r="A2116">
        <v>2114</v>
      </c>
      <c r="B2116" s="3" t="s">
        <v>4308</v>
      </c>
      <c r="C2116" s="3" t="s">
        <v>4309</v>
      </c>
      <c r="D2116">
        <v>5000</v>
      </c>
      <c r="E2116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s="15">
        <f t="shared" si="198"/>
        <v>40521.207638888889</v>
      </c>
      <c r="L2116" s="15">
        <f t="shared" si="199"/>
        <v>40458.815625000003</v>
      </c>
      <c r="M2116" t="b">
        <v>0</v>
      </c>
      <c r="N2116">
        <v>147</v>
      </c>
      <c r="O2116" t="b">
        <v>1</v>
      </c>
      <c r="P2116" t="s">
        <v>1817</v>
      </c>
      <c r="Q2116" s="7">
        <f t="shared" si="200"/>
        <v>104.69999999999999</v>
      </c>
      <c r="R2116" s="9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4310</v>
      </c>
      <c r="C2117" s="3" t="s">
        <v>4311</v>
      </c>
      <c r="D2117">
        <v>1500</v>
      </c>
      <c r="E2117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s="15">
        <f t="shared" si="198"/>
        <v>40594.081030092595</v>
      </c>
      <c r="L2117" s="15">
        <f t="shared" si="199"/>
        <v>40564.081030092595</v>
      </c>
      <c r="M2117" t="b">
        <v>0</v>
      </c>
      <c r="N2117">
        <v>36</v>
      </c>
      <c r="O2117" t="b">
        <v>1</v>
      </c>
      <c r="P2117" t="s">
        <v>1817</v>
      </c>
      <c r="Q2117" s="7">
        <f t="shared" si="200"/>
        <v>225.66666666666669</v>
      </c>
      <c r="R2117" s="9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4312</v>
      </c>
      <c r="C2118" s="3" t="s">
        <v>4313</v>
      </c>
      <c r="D2118">
        <v>48000</v>
      </c>
      <c r="E2118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s="15">
        <f t="shared" si="198"/>
        <v>41184.777812500004</v>
      </c>
      <c r="L2118" s="15">
        <f t="shared" si="199"/>
        <v>41136.777812500004</v>
      </c>
      <c r="M2118" t="b">
        <v>0</v>
      </c>
      <c r="N2118">
        <v>92</v>
      </c>
      <c r="O2118" t="b">
        <v>1</v>
      </c>
      <c r="P2118" t="s">
        <v>1817</v>
      </c>
      <c r="Q2118" s="7">
        <f t="shared" si="200"/>
        <v>100.90416666666667</v>
      </c>
      <c r="R2118" s="9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4314</v>
      </c>
      <c r="C2119" s="3" t="s">
        <v>4315</v>
      </c>
      <c r="D2119">
        <v>1200</v>
      </c>
      <c r="E2119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s="15">
        <f t="shared" si="198"/>
        <v>42304.207638888889</v>
      </c>
      <c r="L2119" s="15">
        <f t="shared" si="199"/>
        <v>42290.059594907405</v>
      </c>
      <c r="M2119" t="b">
        <v>0</v>
      </c>
      <c r="N2119">
        <v>35</v>
      </c>
      <c r="O2119" t="b">
        <v>1</v>
      </c>
      <c r="P2119" t="s">
        <v>1817</v>
      </c>
      <c r="Q2119" s="7">
        <f t="shared" si="200"/>
        <v>147.75</v>
      </c>
      <c r="R2119" s="9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4316</v>
      </c>
      <c r="C2120" s="3" t="s">
        <v>4317</v>
      </c>
      <c r="D2120">
        <v>1000</v>
      </c>
      <c r="E2120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s="15">
        <f t="shared" si="198"/>
        <v>40748.839537037034</v>
      </c>
      <c r="L2120" s="15">
        <f t="shared" si="199"/>
        <v>40718.839537037034</v>
      </c>
      <c r="M2120" t="b">
        <v>0</v>
      </c>
      <c r="N2120">
        <v>17</v>
      </c>
      <c r="O2120" t="b">
        <v>1</v>
      </c>
      <c r="P2120" t="s">
        <v>1817</v>
      </c>
      <c r="Q2120" s="7">
        <f t="shared" si="200"/>
        <v>134.61099999999999</v>
      </c>
      <c r="R2120" s="9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4318</v>
      </c>
      <c r="C2121" s="3" t="s">
        <v>4319</v>
      </c>
      <c r="D2121">
        <v>2000</v>
      </c>
      <c r="E2121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s="15">
        <f t="shared" si="198"/>
        <v>41137.130150462966</v>
      </c>
      <c r="L2121" s="15">
        <f t="shared" si="199"/>
        <v>41107.130150462966</v>
      </c>
      <c r="M2121" t="b">
        <v>0</v>
      </c>
      <c r="N2121">
        <v>22</v>
      </c>
      <c r="O2121" t="b">
        <v>1</v>
      </c>
      <c r="P2121" t="s">
        <v>1817</v>
      </c>
      <c r="Q2121" s="7">
        <f t="shared" si="200"/>
        <v>100.75</v>
      </c>
      <c r="R2121" s="9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4320</v>
      </c>
      <c r="C2122" s="3" t="s">
        <v>4321</v>
      </c>
      <c r="D2122">
        <v>8000</v>
      </c>
      <c r="E2122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s="15">
        <f t="shared" si="198"/>
        <v>41640.964537037034</v>
      </c>
      <c r="L2122" s="15">
        <f t="shared" si="199"/>
        <v>41591.964537037034</v>
      </c>
      <c r="M2122" t="b">
        <v>0</v>
      </c>
      <c r="N2122">
        <v>69</v>
      </c>
      <c r="O2122" t="b">
        <v>1</v>
      </c>
      <c r="P2122" t="s">
        <v>1817</v>
      </c>
      <c r="Q2122" s="7">
        <f t="shared" si="200"/>
        <v>100.880375</v>
      </c>
      <c r="R2122" s="9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4322</v>
      </c>
      <c r="C2123" s="3" t="s">
        <v>4323</v>
      </c>
      <c r="D2123">
        <v>50000</v>
      </c>
      <c r="E2123">
        <v>284</v>
      </c>
      <c r="F2123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s="15">
        <f t="shared" si="198"/>
        <v>42746.7424537037</v>
      </c>
      <c r="L2123" s="15">
        <f t="shared" si="199"/>
        <v>42716.7424537037</v>
      </c>
      <c r="M2123" t="b">
        <v>0</v>
      </c>
      <c r="N2123">
        <v>10</v>
      </c>
      <c r="O2123" t="b">
        <v>0</v>
      </c>
      <c r="P2123" t="s">
        <v>2191</v>
      </c>
      <c r="Q2123" s="7">
        <f t="shared" si="200"/>
        <v>0.56800000000000006</v>
      </c>
      <c r="R2123" s="9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4324</v>
      </c>
      <c r="C2124" s="3" t="s">
        <v>4325</v>
      </c>
      <c r="D2124">
        <v>80000</v>
      </c>
      <c r="E2124">
        <v>310</v>
      </c>
      <c r="F2124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s="15">
        <f t="shared" si="198"/>
        <v>42742.300567129627</v>
      </c>
      <c r="L2124" s="15">
        <f t="shared" si="199"/>
        <v>42712.300567129627</v>
      </c>
      <c r="M2124" t="b">
        <v>0</v>
      </c>
      <c r="N2124">
        <v>3</v>
      </c>
      <c r="O2124" t="b">
        <v>0</v>
      </c>
      <c r="P2124" t="s">
        <v>2191</v>
      </c>
      <c r="Q2124" s="7">
        <f t="shared" si="200"/>
        <v>0.38750000000000001</v>
      </c>
      <c r="R2124" s="9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4326</v>
      </c>
      <c r="C2125" s="3" t="s">
        <v>4327</v>
      </c>
      <c r="D2125">
        <v>500</v>
      </c>
      <c r="E2125">
        <v>50</v>
      </c>
      <c r="F2125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s="15">
        <f t="shared" si="198"/>
        <v>40252.290972222225</v>
      </c>
      <c r="L2125" s="15">
        <f t="shared" si="199"/>
        <v>40198.424849537041</v>
      </c>
      <c r="M2125" t="b">
        <v>0</v>
      </c>
      <c r="N2125">
        <v>5</v>
      </c>
      <c r="O2125" t="b">
        <v>0</v>
      </c>
      <c r="P2125" t="s">
        <v>2191</v>
      </c>
      <c r="Q2125" s="7">
        <f t="shared" si="200"/>
        <v>10</v>
      </c>
      <c r="R2125" s="9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4328</v>
      </c>
      <c r="C2126" s="3" t="s">
        <v>4329</v>
      </c>
      <c r="D2126">
        <v>1100</v>
      </c>
      <c r="E2126">
        <v>115</v>
      </c>
      <c r="F2126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s="15">
        <f t="shared" si="198"/>
        <v>40512.208333333336</v>
      </c>
      <c r="L2126" s="15">
        <f t="shared" si="199"/>
        <v>40464.028182870374</v>
      </c>
      <c r="M2126" t="b">
        <v>0</v>
      </c>
      <c r="N2126">
        <v>5</v>
      </c>
      <c r="O2126" t="b">
        <v>0</v>
      </c>
      <c r="P2126" t="s">
        <v>2191</v>
      </c>
      <c r="Q2126" s="7">
        <f t="shared" si="200"/>
        <v>10.454545454545453</v>
      </c>
      <c r="R2126" s="9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4330</v>
      </c>
      <c r="C2127" s="3" t="s">
        <v>4331</v>
      </c>
      <c r="D2127">
        <v>60000</v>
      </c>
      <c r="E2127">
        <v>852</v>
      </c>
      <c r="F2127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s="15">
        <f t="shared" si="198"/>
        <v>42221.023530092592</v>
      </c>
      <c r="L2127" s="15">
        <f t="shared" si="199"/>
        <v>42191.023530092592</v>
      </c>
      <c r="M2127" t="b">
        <v>0</v>
      </c>
      <c r="N2127">
        <v>27</v>
      </c>
      <c r="O2127" t="b">
        <v>0</v>
      </c>
      <c r="P2127" t="s">
        <v>2191</v>
      </c>
      <c r="Q2127" s="7">
        <f t="shared" si="200"/>
        <v>1.4200000000000002</v>
      </c>
      <c r="R2127" s="9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4332</v>
      </c>
      <c r="C2128" s="3" t="s">
        <v>4333</v>
      </c>
      <c r="D2128">
        <v>20000</v>
      </c>
      <c r="E2128">
        <v>10</v>
      </c>
      <c r="F212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s="15">
        <f t="shared" si="198"/>
        <v>41981.973229166666</v>
      </c>
      <c r="L2128" s="15">
        <f t="shared" si="199"/>
        <v>41951.973229166666</v>
      </c>
      <c r="M2128" t="b">
        <v>0</v>
      </c>
      <c r="N2128">
        <v>2</v>
      </c>
      <c r="O2128" t="b">
        <v>0</v>
      </c>
      <c r="P2128" t="s">
        <v>2191</v>
      </c>
      <c r="Q2128" s="7">
        <f t="shared" si="200"/>
        <v>0.05</v>
      </c>
      <c r="R2128" s="9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4334</v>
      </c>
      <c r="C2129" s="3" t="s">
        <v>4335</v>
      </c>
      <c r="D2129">
        <v>28000</v>
      </c>
      <c r="E2129">
        <v>8076</v>
      </c>
      <c r="F2129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s="15">
        <f t="shared" si="198"/>
        <v>42075.463692129633</v>
      </c>
      <c r="L2129" s="15">
        <f t="shared" si="199"/>
        <v>42045.505358796298</v>
      </c>
      <c r="M2129" t="b">
        <v>0</v>
      </c>
      <c r="N2129">
        <v>236</v>
      </c>
      <c r="O2129" t="b">
        <v>0</v>
      </c>
      <c r="P2129" t="s">
        <v>2191</v>
      </c>
      <c r="Q2129" s="7">
        <f t="shared" si="200"/>
        <v>28.842857142857142</v>
      </c>
      <c r="R2129" s="9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4336</v>
      </c>
      <c r="C2130" s="3" t="s">
        <v>4337</v>
      </c>
      <c r="D2130">
        <v>15000</v>
      </c>
      <c r="E2130">
        <v>25</v>
      </c>
      <c r="F2130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s="15">
        <f t="shared" si="198"/>
        <v>41903.772789351853</v>
      </c>
      <c r="L2130" s="15">
        <f t="shared" si="199"/>
        <v>41843.772789351853</v>
      </c>
      <c r="M2130" t="b">
        <v>0</v>
      </c>
      <c r="N2130">
        <v>1</v>
      </c>
      <c r="O2130" t="b">
        <v>0</v>
      </c>
      <c r="P2130" t="s">
        <v>2191</v>
      </c>
      <c r="Q2130" s="7">
        <f t="shared" si="200"/>
        <v>0.16666666666666669</v>
      </c>
      <c r="R2130" s="9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4338</v>
      </c>
      <c r="C2131" s="3" t="s">
        <v>4339</v>
      </c>
      <c r="D2131">
        <v>2000</v>
      </c>
      <c r="E2131">
        <v>236</v>
      </c>
      <c r="F2131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s="15">
        <f t="shared" si="198"/>
        <v>42439.024305555555</v>
      </c>
      <c r="L2131" s="15">
        <f t="shared" si="199"/>
        <v>42409.024305555555</v>
      </c>
      <c r="M2131" t="b">
        <v>0</v>
      </c>
      <c r="N2131">
        <v>12</v>
      </c>
      <c r="O2131" t="b">
        <v>0</v>
      </c>
      <c r="P2131" t="s">
        <v>2191</v>
      </c>
      <c r="Q2131" s="7">
        <f t="shared" si="200"/>
        <v>11.799999999999999</v>
      </c>
      <c r="R2131" s="9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4340</v>
      </c>
      <c r="C2132" s="3" t="s">
        <v>4341</v>
      </c>
      <c r="D2132">
        <v>42000</v>
      </c>
      <c r="E2132">
        <v>85</v>
      </c>
      <c r="F2132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s="15">
        <f t="shared" si="198"/>
        <v>41867.086377314816</v>
      </c>
      <c r="L2132" s="15">
        <f t="shared" si="199"/>
        <v>41832.086377314816</v>
      </c>
      <c r="M2132" t="b">
        <v>0</v>
      </c>
      <c r="N2132">
        <v>4</v>
      </c>
      <c r="O2132" t="b">
        <v>0</v>
      </c>
      <c r="P2132" t="s">
        <v>2191</v>
      </c>
      <c r="Q2132" s="7">
        <f t="shared" si="200"/>
        <v>0.20238095238095236</v>
      </c>
      <c r="R2132" s="9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4342</v>
      </c>
      <c r="C2133" s="3" t="s">
        <v>4343</v>
      </c>
      <c r="D2133">
        <v>500</v>
      </c>
      <c r="E2133">
        <v>25</v>
      </c>
      <c r="F2133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s="15">
        <f t="shared" si="198"/>
        <v>42197.207071759258</v>
      </c>
      <c r="L2133" s="15">
        <f t="shared" si="199"/>
        <v>42167.207071759258</v>
      </c>
      <c r="M2133" t="b">
        <v>0</v>
      </c>
      <c r="N2133">
        <v>3</v>
      </c>
      <c r="O2133" t="b">
        <v>0</v>
      </c>
      <c r="P2133" t="s">
        <v>2191</v>
      </c>
      <c r="Q2133" s="7">
        <f t="shared" si="200"/>
        <v>5</v>
      </c>
      <c r="R2133" s="9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4344</v>
      </c>
      <c r="C2134" s="3" t="s">
        <v>4345</v>
      </c>
      <c r="D2134">
        <v>100000</v>
      </c>
      <c r="E2134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s="15">
        <f t="shared" si="198"/>
        <v>41673.487175925926</v>
      </c>
      <c r="L2134" s="15">
        <f t="shared" si="199"/>
        <v>41643.487175925926</v>
      </c>
      <c r="M2134" t="b">
        <v>0</v>
      </c>
      <c r="N2134">
        <v>99</v>
      </c>
      <c r="O2134" t="b">
        <v>0</v>
      </c>
      <c r="P2134" t="s">
        <v>2191</v>
      </c>
      <c r="Q2134" s="7">
        <f t="shared" si="200"/>
        <v>2.1129899999999995</v>
      </c>
      <c r="R2134" s="9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4346</v>
      </c>
      <c r="C2135" s="3" t="s">
        <v>4347</v>
      </c>
      <c r="D2135">
        <v>1000</v>
      </c>
      <c r="E2135">
        <v>16</v>
      </c>
      <c r="F2135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s="15">
        <f t="shared" si="198"/>
        <v>40657.290972222225</v>
      </c>
      <c r="L2135" s="15">
        <f t="shared" si="199"/>
        <v>40619.097210648149</v>
      </c>
      <c r="M2135" t="b">
        <v>0</v>
      </c>
      <c r="N2135">
        <v>3</v>
      </c>
      <c r="O2135" t="b">
        <v>0</v>
      </c>
      <c r="P2135" t="s">
        <v>2191</v>
      </c>
      <c r="Q2135" s="7">
        <f t="shared" si="200"/>
        <v>1.6</v>
      </c>
      <c r="R2135" s="9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4348</v>
      </c>
      <c r="C2136" s="3" t="s">
        <v>4349</v>
      </c>
      <c r="D2136">
        <v>6000</v>
      </c>
      <c r="E2136">
        <v>104</v>
      </c>
      <c r="F2136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s="15">
        <f t="shared" si="198"/>
        <v>41391.886469907404</v>
      </c>
      <c r="L2136" s="15">
        <f t="shared" si="199"/>
        <v>41361.886469907404</v>
      </c>
      <c r="M2136" t="b">
        <v>0</v>
      </c>
      <c r="N2136">
        <v>3</v>
      </c>
      <c r="O2136" t="b">
        <v>0</v>
      </c>
      <c r="P2136" t="s">
        <v>2191</v>
      </c>
      <c r="Q2136" s="7">
        <f t="shared" si="200"/>
        <v>1.7333333333333332</v>
      </c>
      <c r="R2136" s="9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4350</v>
      </c>
      <c r="C2137" s="3" t="s">
        <v>4351</v>
      </c>
      <c r="D2137">
        <v>5000</v>
      </c>
      <c r="E2137">
        <v>478</v>
      </c>
      <c r="F2137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s="15">
        <f t="shared" si="198"/>
        <v>41186.96334490741</v>
      </c>
      <c r="L2137" s="15">
        <f t="shared" si="199"/>
        <v>41156.96334490741</v>
      </c>
      <c r="M2137" t="b">
        <v>0</v>
      </c>
      <c r="N2137">
        <v>22</v>
      </c>
      <c r="O2137" t="b">
        <v>0</v>
      </c>
      <c r="P2137" t="s">
        <v>2191</v>
      </c>
      <c r="Q2137" s="7">
        <f t="shared" si="200"/>
        <v>9.56</v>
      </c>
      <c r="R2137" s="9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4352</v>
      </c>
      <c r="C2138" s="3" t="s">
        <v>4353</v>
      </c>
      <c r="D2138">
        <v>80000</v>
      </c>
      <c r="E2138">
        <v>47.69</v>
      </c>
      <c r="F213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s="15">
        <f t="shared" si="198"/>
        <v>41566.509097222224</v>
      </c>
      <c r="L2138" s="15">
        <f t="shared" si="199"/>
        <v>41536.509097222224</v>
      </c>
      <c r="M2138" t="b">
        <v>0</v>
      </c>
      <c r="N2138">
        <v>4</v>
      </c>
      <c r="O2138" t="b">
        <v>0</v>
      </c>
      <c r="P2138" t="s">
        <v>2191</v>
      </c>
      <c r="Q2138" s="7">
        <f t="shared" si="200"/>
        <v>5.9612499999999999E-2</v>
      </c>
      <c r="R2138" s="9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4354</v>
      </c>
      <c r="C2139" s="3" t="s">
        <v>4355</v>
      </c>
      <c r="D2139">
        <v>50000</v>
      </c>
      <c r="E2139">
        <v>14203</v>
      </c>
      <c r="F2139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s="15">
        <f t="shared" si="198"/>
        <v>41978.771168981482</v>
      </c>
      <c r="L2139" s="15">
        <f t="shared" si="199"/>
        <v>41948.771168981482</v>
      </c>
      <c r="M2139" t="b">
        <v>0</v>
      </c>
      <c r="N2139">
        <v>534</v>
      </c>
      <c r="O2139" t="b">
        <v>0</v>
      </c>
      <c r="P2139" t="s">
        <v>2191</v>
      </c>
      <c r="Q2139" s="7">
        <f t="shared" si="200"/>
        <v>28.405999999999999</v>
      </c>
      <c r="R2139" s="9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4356</v>
      </c>
      <c r="C2140" s="3" t="s">
        <v>4357</v>
      </c>
      <c r="D2140">
        <v>1000</v>
      </c>
      <c r="E2140">
        <v>128</v>
      </c>
      <c r="F2140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s="15">
        <f t="shared" si="198"/>
        <v>41587.054849537039</v>
      </c>
      <c r="L2140" s="15">
        <f t="shared" si="199"/>
        <v>41557.013182870374</v>
      </c>
      <c r="M2140" t="b">
        <v>0</v>
      </c>
      <c r="N2140">
        <v>12</v>
      </c>
      <c r="O2140" t="b">
        <v>0</v>
      </c>
      <c r="P2140" t="s">
        <v>2191</v>
      </c>
      <c r="Q2140" s="7">
        <f t="shared" si="200"/>
        <v>12.8</v>
      </c>
      <c r="R2140" s="9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4358</v>
      </c>
      <c r="C2141" s="3" t="s">
        <v>4359</v>
      </c>
      <c r="D2141">
        <v>30000</v>
      </c>
      <c r="E2141">
        <v>1626</v>
      </c>
      <c r="F2141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s="15">
        <f t="shared" si="198"/>
        <v>42677.750092592592</v>
      </c>
      <c r="L2141" s="15">
        <f t="shared" si="199"/>
        <v>42647.750092592592</v>
      </c>
      <c r="M2141" t="b">
        <v>0</v>
      </c>
      <c r="N2141">
        <v>56</v>
      </c>
      <c r="O2141" t="b">
        <v>0</v>
      </c>
      <c r="P2141" t="s">
        <v>2191</v>
      </c>
      <c r="Q2141" s="7">
        <f t="shared" si="200"/>
        <v>5.42</v>
      </c>
      <c r="R2141" s="9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4360</v>
      </c>
      <c r="C2142" s="3" t="s">
        <v>4361</v>
      </c>
      <c r="D2142">
        <v>500000</v>
      </c>
      <c r="E2142">
        <v>560</v>
      </c>
      <c r="F2142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s="15">
        <f t="shared" si="198"/>
        <v>41285.833611111113</v>
      </c>
      <c r="L2142" s="15">
        <f t="shared" si="199"/>
        <v>41255.833611111113</v>
      </c>
      <c r="M2142" t="b">
        <v>0</v>
      </c>
      <c r="N2142">
        <v>11</v>
      </c>
      <c r="O2142" t="b">
        <v>0</v>
      </c>
      <c r="P2142" t="s">
        <v>2191</v>
      </c>
      <c r="Q2142" s="7">
        <f t="shared" si="200"/>
        <v>0.11199999999999999</v>
      </c>
      <c r="R2142" s="9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4362</v>
      </c>
      <c r="C2143" s="3" t="s">
        <v>4363</v>
      </c>
      <c r="D2143">
        <v>15000</v>
      </c>
      <c r="E2143">
        <v>0</v>
      </c>
      <c r="F2143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s="15">
        <f t="shared" si="198"/>
        <v>41957.277303240742</v>
      </c>
      <c r="L2143" s="15">
        <f t="shared" si="199"/>
        <v>41927.235636574071</v>
      </c>
      <c r="M2143" t="b">
        <v>0</v>
      </c>
      <c r="N2143">
        <v>0</v>
      </c>
      <c r="O2143" t="b">
        <v>0</v>
      </c>
      <c r="P2143" t="s">
        <v>2191</v>
      </c>
      <c r="Q2143" s="7">
        <f t="shared" si="200"/>
        <v>0</v>
      </c>
      <c r="R2143" s="9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4364</v>
      </c>
      <c r="C2144" s="3" t="s">
        <v>4365</v>
      </c>
      <c r="D2144">
        <v>10500</v>
      </c>
      <c r="E2144">
        <v>601</v>
      </c>
      <c r="F2144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s="15">
        <f t="shared" si="198"/>
        <v>42368.701504629629</v>
      </c>
      <c r="L2144" s="15">
        <f t="shared" si="199"/>
        <v>42340.701504629629</v>
      </c>
      <c r="M2144" t="b">
        <v>0</v>
      </c>
      <c r="N2144">
        <v>12</v>
      </c>
      <c r="O2144" t="b">
        <v>0</v>
      </c>
      <c r="P2144" t="s">
        <v>2191</v>
      </c>
      <c r="Q2144" s="7">
        <f t="shared" si="200"/>
        <v>5.7238095238095239</v>
      </c>
      <c r="R2144" s="9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4366</v>
      </c>
      <c r="C2145" s="3" t="s">
        <v>4367</v>
      </c>
      <c r="D2145">
        <v>2000</v>
      </c>
      <c r="E2145">
        <v>225</v>
      </c>
      <c r="F2145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s="15">
        <f t="shared" si="198"/>
        <v>40380.791666666664</v>
      </c>
      <c r="L2145" s="15">
        <f t="shared" si="199"/>
        <v>40332.886712962965</v>
      </c>
      <c r="M2145" t="b">
        <v>0</v>
      </c>
      <c r="N2145">
        <v>5</v>
      </c>
      <c r="O2145" t="b">
        <v>0</v>
      </c>
      <c r="P2145" t="s">
        <v>2191</v>
      </c>
      <c r="Q2145" s="7">
        <f t="shared" si="200"/>
        <v>11.25</v>
      </c>
      <c r="R2145" s="9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4368</v>
      </c>
      <c r="C2146" s="3" t="s">
        <v>4369</v>
      </c>
      <c r="D2146">
        <v>35500</v>
      </c>
      <c r="E2146">
        <v>607</v>
      </c>
      <c r="F2146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s="15">
        <f t="shared" si="198"/>
        <v>41531.546759259261</v>
      </c>
      <c r="L2146" s="15">
        <f t="shared" si="199"/>
        <v>41499.546759259261</v>
      </c>
      <c r="M2146" t="b">
        <v>0</v>
      </c>
      <c r="N2146">
        <v>24</v>
      </c>
      <c r="O2146" t="b">
        <v>0</v>
      </c>
      <c r="P2146" t="s">
        <v>2191</v>
      </c>
      <c r="Q2146" s="7">
        <f t="shared" si="200"/>
        <v>1.7098591549295776</v>
      </c>
      <c r="R2146" s="9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4370</v>
      </c>
      <c r="C2147" s="3" t="s">
        <v>4371</v>
      </c>
      <c r="D2147">
        <v>15000</v>
      </c>
      <c r="E2147">
        <v>4565</v>
      </c>
      <c r="F2147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s="15">
        <f t="shared" si="198"/>
        <v>41605.279097222221</v>
      </c>
      <c r="L2147" s="15">
        <f t="shared" si="199"/>
        <v>41575.237430555557</v>
      </c>
      <c r="M2147" t="b">
        <v>0</v>
      </c>
      <c r="N2147">
        <v>89</v>
      </c>
      <c r="O2147" t="b">
        <v>0</v>
      </c>
      <c r="P2147" t="s">
        <v>2191</v>
      </c>
      <c r="Q2147" s="7">
        <f t="shared" si="200"/>
        <v>30.433333333333334</v>
      </c>
      <c r="R2147" s="9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4372</v>
      </c>
      <c r="C2148" s="3" t="s">
        <v>4373</v>
      </c>
      <c r="D2148">
        <v>5000</v>
      </c>
      <c r="E2148">
        <v>1</v>
      </c>
      <c r="F214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s="15">
        <f t="shared" si="198"/>
        <v>42411.679513888885</v>
      </c>
      <c r="L2148" s="15">
        <f t="shared" si="199"/>
        <v>42397.679513888885</v>
      </c>
      <c r="M2148" t="b">
        <v>0</v>
      </c>
      <c r="N2148">
        <v>1</v>
      </c>
      <c r="O2148" t="b">
        <v>0</v>
      </c>
      <c r="P2148" t="s">
        <v>2191</v>
      </c>
      <c r="Q2148" s="7">
        <f t="shared" si="200"/>
        <v>0.02</v>
      </c>
      <c r="R2148" s="9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4374</v>
      </c>
      <c r="C2149" s="3" t="s">
        <v>4375</v>
      </c>
      <c r="D2149">
        <v>390000</v>
      </c>
      <c r="E2149">
        <v>2716</v>
      </c>
      <c r="F2149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s="15">
        <f t="shared" si="198"/>
        <v>41959.337361111116</v>
      </c>
      <c r="L2149" s="15">
        <f t="shared" si="199"/>
        <v>41927.295694444445</v>
      </c>
      <c r="M2149" t="b">
        <v>0</v>
      </c>
      <c r="N2149">
        <v>55</v>
      </c>
      <c r="O2149" t="b">
        <v>0</v>
      </c>
      <c r="P2149" t="s">
        <v>2191</v>
      </c>
      <c r="Q2149" s="7">
        <f t="shared" si="200"/>
        <v>0.69641025641025645</v>
      </c>
      <c r="R2149" s="9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4376</v>
      </c>
      <c r="C2150" s="3" t="s">
        <v>4377</v>
      </c>
      <c r="D2150">
        <v>100</v>
      </c>
      <c r="E2150">
        <v>2</v>
      </c>
      <c r="F2150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s="15">
        <f t="shared" si="198"/>
        <v>42096.691921296297</v>
      </c>
      <c r="L2150" s="15">
        <f t="shared" si="199"/>
        <v>42066.733587962968</v>
      </c>
      <c r="M2150" t="b">
        <v>0</v>
      </c>
      <c r="N2150">
        <v>2</v>
      </c>
      <c r="O2150" t="b">
        <v>0</v>
      </c>
      <c r="P2150" t="s">
        <v>2191</v>
      </c>
      <c r="Q2150" s="7">
        <f t="shared" si="200"/>
        <v>2</v>
      </c>
      <c r="R2150" s="9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4378</v>
      </c>
      <c r="C2151" s="3" t="s">
        <v>4379</v>
      </c>
      <c r="D2151">
        <v>2000</v>
      </c>
      <c r="E2151">
        <v>0</v>
      </c>
      <c r="F2151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s="15">
        <f t="shared" si="198"/>
        <v>40390</v>
      </c>
      <c r="L2151" s="15">
        <f t="shared" si="199"/>
        <v>40355.024953703702</v>
      </c>
      <c r="M2151" t="b">
        <v>0</v>
      </c>
      <c r="N2151">
        <v>0</v>
      </c>
      <c r="O2151" t="b">
        <v>0</v>
      </c>
      <c r="P2151" t="s">
        <v>2191</v>
      </c>
      <c r="Q2151" s="7">
        <f t="shared" si="200"/>
        <v>0</v>
      </c>
      <c r="R2151" s="9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4380</v>
      </c>
      <c r="C2152" s="3" t="s">
        <v>4381</v>
      </c>
      <c r="D2152">
        <v>50000</v>
      </c>
      <c r="E2152">
        <v>405</v>
      </c>
      <c r="F2152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s="15">
        <f t="shared" si="198"/>
        <v>42564.284710648149</v>
      </c>
      <c r="L2152" s="15">
        <f t="shared" si="199"/>
        <v>42534.284710648149</v>
      </c>
      <c r="M2152" t="b">
        <v>0</v>
      </c>
      <c r="N2152">
        <v>4</v>
      </c>
      <c r="O2152" t="b">
        <v>0</v>
      </c>
      <c r="P2152" t="s">
        <v>2191</v>
      </c>
      <c r="Q2152" s="7">
        <f t="shared" si="200"/>
        <v>0.80999999999999994</v>
      </c>
      <c r="R2152" s="9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4382</v>
      </c>
      <c r="C2153" s="3" t="s">
        <v>4383</v>
      </c>
      <c r="D2153">
        <v>45000</v>
      </c>
      <c r="E2153">
        <v>118</v>
      </c>
      <c r="F2153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s="15">
        <f t="shared" si="198"/>
        <v>42550.847384259258</v>
      </c>
      <c r="L2153" s="15">
        <f t="shared" si="199"/>
        <v>42520.847384259258</v>
      </c>
      <c r="M2153" t="b">
        <v>0</v>
      </c>
      <c r="N2153">
        <v>6</v>
      </c>
      <c r="O2153" t="b">
        <v>0</v>
      </c>
      <c r="P2153" t="s">
        <v>2191</v>
      </c>
      <c r="Q2153" s="7">
        <f t="shared" si="200"/>
        <v>0.26222222222222225</v>
      </c>
      <c r="R2153" s="9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4384</v>
      </c>
      <c r="C2154" s="3" t="s">
        <v>4385</v>
      </c>
      <c r="D2154">
        <v>30000</v>
      </c>
      <c r="E2154">
        <v>50</v>
      </c>
      <c r="F2154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s="15">
        <f t="shared" si="198"/>
        <v>41713.790613425925</v>
      </c>
      <c r="L2154" s="15">
        <f t="shared" si="199"/>
        <v>41683.832280092596</v>
      </c>
      <c r="M2154" t="b">
        <v>0</v>
      </c>
      <c r="N2154">
        <v>4</v>
      </c>
      <c r="O2154" t="b">
        <v>0</v>
      </c>
      <c r="P2154" t="s">
        <v>2191</v>
      </c>
      <c r="Q2154" s="7">
        <f t="shared" si="200"/>
        <v>0.16666666666666669</v>
      </c>
      <c r="R2154" s="9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4386</v>
      </c>
      <c r="C2155" s="3" t="s">
        <v>4387</v>
      </c>
      <c r="D2155">
        <v>372625</v>
      </c>
      <c r="E2155">
        <v>34</v>
      </c>
      <c r="F2155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s="15">
        <f t="shared" si="198"/>
        <v>42014.332638888889</v>
      </c>
      <c r="L2155" s="15">
        <f t="shared" si="199"/>
        <v>41974.911087962959</v>
      </c>
      <c r="M2155" t="b">
        <v>0</v>
      </c>
      <c r="N2155">
        <v>4</v>
      </c>
      <c r="O2155" t="b">
        <v>0</v>
      </c>
      <c r="P2155" t="s">
        <v>2191</v>
      </c>
      <c r="Q2155" s="7">
        <f t="shared" si="200"/>
        <v>9.124454880912446E-3</v>
      </c>
      <c r="R2155" s="9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4388</v>
      </c>
      <c r="C2156" s="3" t="s">
        <v>4389</v>
      </c>
      <c r="D2156">
        <v>250</v>
      </c>
      <c r="E2156">
        <v>2</v>
      </c>
      <c r="F2156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s="15">
        <f t="shared" si="198"/>
        <v>41667.632256944446</v>
      </c>
      <c r="L2156" s="15">
        <f t="shared" si="199"/>
        <v>41647.632256944446</v>
      </c>
      <c r="M2156" t="b">
        <v>0</v>
      </c>
      <c r="N2156">
        <v>2</v>
      </c>
      <c r="O2156" t="b">
        <v>0</v>
      </c>
      <c r="P2156" t="s">
        <v>2191</v>
      </c>
      <c r="Q2156" s="7">
        <f t="shared" si="200"/>
        <v>0.8</v>
      </c>
      <c r="R2156" s="9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4390</v>
      </c>
      <c r="C2157" s="3" t="s">
        <v>4391</v>
      </c>
      <c r="D2157">
        <v>5000</v>
      </c>
      <c r="E2157">
        <v>115</v>
      </c>
      <c r="F2157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s="15">
        <f t="shared" si="198"/>
        <v>42460.70584490741</v>
      </c>
      <c r="L2157" s="15">
        <f t="shared" si="199"/>
        <v>42430.747511574074</v>
      </c>
      <c r="M2157" t="b">
        <v>0</v>
      </c>
      <c r="N2157">
        <v>5</v>
      </c>
      <c r="O2157" t="b">
        <v>0</v>
      </c>
      <c r="P2157" t="s">
        <v>2191</v>
      </c>
      <c r="Q2157" s="7">
        <f t="shared" si="200"/>
        <v>2.2999999999999998</v>
      </c>
      <c r="R2157" s="9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4392</v>
      </c>
      <c r="C2158" s="3" t="s">
        <v>4393</v>
      </c>
      <c r="D2158">
        <v>56000</v>
      </c>
      <c r="E2158">
        <v>1493</v>
      </c>
      <c r="F215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s="15">
        <f t="shared" si="198"/>
        <v>41533.85423611111</v>
      </c>
      <c r="L2158" s="15">
        <f t="shared" si="199"/>
        <v>41488.85423611111</v>
      </c>
      <c r="M2158" t="b">
        <v>0</v>
      </c>
      <c r="N2158">
        <v>83</v>
      </c>
      <c r="O2158" t="b">
        <v>0</v>
      </c>
      <c r="P2158" t="s">
        <v>2191</v>
      </c>
      <c r="Q2158" s="7">
        <f t="shared" si="200"/>
        <v>2.6660714285714282</v>
      </c>
      <c r="R2158" s="9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4394</v>
      </c>
      <c r="C2159" s="3" t="s">
        <v>4395</v>
      </c>
      <c r="D2159">
        <v>75000</v>
      </c>
      <c r="E2159">
        <v>21144</v>
      </c>
      <c r="F2159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s="15">
        <f t="shared" si="198"/>
        <v>42727.332638888889</v>
      </c>
      <c r="L2159" s="15">
        <f t="shared" si="199"/>
        <v>42694.98128472222</v>
      </c>
      <c r="M2159" t="b">
        <v>0</v>
      </c>
      <c r="N2159">
        <v>57</v>
      </c>
      <c r="O2159" t="b">
        <v>0</v>
      </c>
      <c r="P2159" t="s">
        <v>2191</v>
      </c>
      <c r="Q2159" s="7">
        <f t="shared" si="200"/>
        <v>28.192</v>
      </c>
      <c r="R2159" s="9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4396</v>
      </c>
      <c r="C2160" s="3" t="s">
        <v>4397</v>
      </c>
      <c r="D2160">
        <v>300000</v>
      </c>
      <c r="E2160">
        <v>19770.11</v>
      </c>
      <c r="F2160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s="15">
        <f t="shared" si="198"/>
        <v>41309.853865740741</v>
      </c>
      <c r="L2160" s="15">
        <f t="shared" si="199"/>
        <v>41264.853865740741</v>
      </c>
      <c r="M2160" t="b">
        <v>0</v>
      </c>
      <c r="N2160">
        <v>311</v>
      </c>
      <c r="O2160" t="b">
        <v>0</v>
      </c>
      <c r="P2160" t="s">
        <v>2191</v>
      </c>
      <c r="Q2160" s="7">
        <f t="shared" si="200"/>
        <v>6.5900366666666672</v>
      </c>
      <c r="R2160" s="9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4398</v>
      </c>
      <c r="C2161" s="3" t="s">
        <v>4399</v>
      </c>
      <c r="D2161">
        <v>3600</v>
      </c>
      <c r="E2161">
        <v>26</v>
      </c>
      <c r="F2161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s="15">
        <f t="shared" si="198"/>
        <v>40740.731180555558</v>
      </c>
      <c r="L2161" s="15">
        <f t="shared" si="199"/>
        <v>40710.731180555558</v>
      </c>
      <c r="M2161" t="b">
        <v>0</v>
      </c>
      <c r="N2161">
        <v>2</v>
      </c>
      <c r="O2161" t="b">
        <v>0</v>
      </c>
      <c r="P2161" t="s">
        <v>2191</v>
      </c>
      <c r="Q2161" s="7">
        <f t="shared" si="200"/>
        <v>0.72222222222222221</v>
      </c>
      <c r="R2161" s="9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4400</v>
      </c>
      <c r="C2162" s="3" t="s">
        <v>4401</v>
      </c>
      <c r="D2162">
        <v>10000</v>
      </c>
      <c r="E2162">
        <v>85</v>
      </c>
      <c r="F2162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s="15">
        <f t="shared" si="198"/>
        <v>41048.711863425924</v>
      </c>
      <c r="L2162" s="15">
        <f t="shared" si="199"/>
        <v>41018.711863425924</v>
      </c>
      <c r="M2162" t="b">
        <v>0</v>
      </c>
      <c r="N2162">
        <v>16</v>
      </c>
      <c r="O2162" t="b">
        <v>0</v>
      </c>
      <c r="P2162" t="s">
        <v>2191</v>
      </c>
      <c r="Q2162" s="7">
        <f t="shared" si="200"/>
        <v>0.85000000000000009</v>
      </c>
      <c r="R2162" s="9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4402</v>
      </c>
      <c r="C2163" s="3" t="s">
        <v>4403</v>
      </c>
      <c r="D2163">
        <v>400</v>
      </c>
      <c r="E2163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s="15">
        <f t="shared" si="198"/>
        <v>42270.852534722224</v>
      </c>
      <c r="L2163" s="15">
        <f t="shared" si="199"/>
        <v>42240.852534722224</v>
      </c>
      <c r="M2163" t="b">
        <v>0</v>
      </c>
      <c r="N2163">
        <v>13</v>
      </c>
      <c r="O2163" t="b">
        <v>1</v>
      </c>
      <c r="P2163" t="s">
        <v>1614</v>
      </c>
      <c r="Q2163" s="7">
        <f t="shared" si="200"/>
        <v>115.75</v>
      </c>
      <c r="R2163" s="9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4404</v>
      </c>
      <c r="C2164" s="3" t="s">
        <v>4405</v>
      </c>
      <c r="D2164">
        <v>4500</v>
      </c>
      <c r="E2164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s="15">
        <f t="shared" si="198"/>
        <v>41844.766099537039</v>
      </c>
      <c r="L2164" s="15">
        <f t="shared" si="199"/>
        <v>41813.766099537039</v>
      </c>
      <c r="M2164" t="b">
        <v>0</v>
      </c>
      <c r="N2164">
        <v>58</v>
      </c>
      <c r="O2164" t="b">
        <v>1</v>
      </c>
      <c r="P2164" t="s">
        <v>1614</v>
      </c>
      <c r="Q2164" s="7">
        <f t="shared" si="200"/>
        <v>112.26666666666667</v>
      </c>
      <c r="R2164" s="9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4406</v>
      </c>
      <c r="C2165" s="3" t="s">
        <v>4407</v>
      </c>
      <c r="D2165">
        <v>2500</v>
      </c>
      <c r="E2165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s="15">
        <f t="shared" si="198"/>
        <v>42163.159722222219</v>
      </c>
      <c r="L2165" s="15">
        <f t="shared" si="199"/>
        <v>42111.899537037039</v>
      </c>
      <c r="M2165" t="b">
        <v>0</v>
      </c>
      <c r="N2165">
        <v>44</v>
      </c>
      <c r="O2165" t="b">
        <v>1</v>
      </c>
      <c r="P2165" t="s">
        <v>1614</v>
      </c>
      <c r="Q2165" s="7">
        <f t="shared" si="200"/>
        <v>132.20000000000002</v>
      </c>
      <c r="R2165" s="9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4408</v>
      </c>
      <c r="C2166" s="3" t="s">
        <v>4409</v>
      </c>
      <c r="D2166">
        <v>5500</v>
      </c>
      <c r="E2166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s="15">
        <f t="shared" si="198"/>
        <v>42546.165972222225</v>
      </c>
      <c r="L2166" s="15">
        <f t="shared" si="199"/>
        <v>42515.71775462963</v>
      </c>
      <c r="M2166" t="b">
        <v>0</v>
      </c>
      <c r="N2166">
        <v>83</v>
      </c>
      <c r="O2166" t="b">
        <v>1</v>
      </c>
      <c r="P2166" t="s">
        <v>1614</v>
      </c>
      <c r="Q2166" s="7">
        <f t="shared" si="200"/>
        <v>102.63636363636364</v>
      </c>
      <c r="R2166" s="9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4410</v>
      </c>
      <c r="C2167" s="3" t="s">
        <v>4411</v>
      </c>
      <c r="D2167">
        <v>2500</v>
      </c>
      <c r="E2167">
        <v>3466</v>
      </c>
      <c r="F2167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s="15">
        <f t="shared" si="198"/>
        <v>42468.625405092593</v>
      </c>
      <c r="L2167" s="15">
        <f t="shared" si="199"/>
        <v>42438.667071759264</v>
      </c>
      <c r="M2167" t="b">
        <v>0</v>
      </c>
      <c r="N2167">
        <v>117</v>
      </c>
      <c r="O2167" t="b">
        <v>1</v>
      </c>
      <c r="P2167" t="s">
        <v>1614</v>
      </c>
      <c r="Q2167" s="7">
        <f t="shared" si="200"/>
        <v>138.64000000000001</v>
      </c>
      <c r="R2167" s="9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4412</v>
      </c>
      <c r="C2168" s="3" t="s">
        <v>4413</v>
      </c>
      <c r="D2168">
        <v>2000</v>
      </c>
      <c r="E2168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s="15">
        <f t="shared" si="198"/>
        <v>41978.879837962959</v>
      </c>
      <c r="L2168" s="15">
        <f t="shared" si="199"/>
        <v>41933.838171296295</v>
      </c>
      <c r="M2168" t="b">
        <v>0</v>
      </c>
      <c r="N2168">
        <v>32</v>
      </c>
      <c r="O2168" t="b">
        <v>1</v>
      </c>
      <c r="P2168" t="s">
        <v>1614</v>
      </c>
      <c r="Q2168" s="7">
        <f t="shared" si="200"/>
        <v>146.6</v>
      </c>
      <c r="R2168" s="9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4414</v>
      </c>
      <c r="C2169" s="3" t="s">
        <v>4415</v>
      </c>
      <c r="D2169">
        <v>150</v>
      </c>
      <c r="E2169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s="15">
        <f t="shared" si="198"/>
        <v>41167.066400462965</v>
      </c>
      <c r="L2169" s="15">
        <f t="shared" si="199"/>
        <v>41153.066400462965</v>
      </c>
      <c r="M2169" t="b">
        <v>0</v>
      </c>
      <c r="N2169">
        <v>8</v>
      </c>
      <c r="O2169" t="b">
        <v>1</v>
      </c>
      <c r="P2169" t="s">
        <v>1614</v>
      </c>
      <c r="Q2169" s="7">
        <f t="shared" si="200"/>
        <v>120</v>
      </c>
      <c r="R2169" s="9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4416</v>
      </c>
      <c r="C2170" s="3" t="s">
        <v>4417</v>
      </c>
      <c r="D2170">
        <v>18000</v>
      </c>
      <c r="E2170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s="15">
        <f t="shared" si="198"/>
        <v>42776.208333333328</v>
      </c>
      <c r="L2170" s="15">
        <f t="shared" si="199"/>
        <v>42745.600243055553</v>
      </c>
      <c r="M2170" t="b">
        <v>0</v>
      </c>
      <c r="N2170">
        <v>340</v>
      </c>
      <c r="O2170" t="b">
        <v>1</v>
      </c>
      <c r="P2170" t="s">
        <v>1614</v>
      </c>
      <c r="Q2170" s="7">
        <f t="shared" si="200"/>
        <v>121.5816111111111</v>
      </c>
      <c r="R2170" s="9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4418</v>
      </c>
      <c r="C2171" s="3" t="s">
        <v>4419</v>
      </c>
      <c r="D2171">
        <v>153</v>
      </c>
      <c r="E2171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s="15">
        <f t="shared" si="198"/>
        <v>42796.700821759259</v>
      </c>
      <c r="L2171" s="15">
        <f t="shared" si="199"/>
        <v>42793.700821759259</v>
      </c>
      <c r="M2171" t="b">
        <v>0</v>
      </c>
      <c r="N2171">
        <v>7</v>
      </c>
      <c r="O2171" t="b">
        <v>1</v>
      </c>
      <c r="P2171" t="s">
        <v>1614</v>
      </c>
      <c r="Q2171" s="7">
        <f t="shared" si="200"/>
        <v>100</v>
      </c>
      <c r="R2171" s="9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4420</v>
      </c>
      <c r="C2172" s="3" t="s">
        <v>4421</v>
      </c>
      <c r="D2172">
        <v>350</v>
      </c>
      <c r="E2172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s="15">
        <f t="shared" si="198"/>
        <v>42238.750254629631</v>
      </c>
      <c r="L2172" s="15">
        <f t="shared" si="199"/>
        <v>42198.750254629631</v>
      </c>
      <c r="M2172" t="b">
        <v>0</v>
      </c>
      <c r="N2172">
        <v>19</v>
      </c>
      <c r="O2172" t="b">
        <v>1</v>
      </c>
      <c r="P2172" t="s">
        <v>1614</v>
      </c>
      <c r="Q2172" s="7">
        <f t="shared" si="200"/>
        <v>180.85714285714286</v>
      </c>
      <c r="R2172" s="9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4422</v>
      </c>
      <c r="C2173" s="3" t="s">
        <v>4423</v>
      </c>
      <c r="D2173">
        <v>4000</v>
      </c>
      <c r="E2173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s="15">
        <f t="shared" si="198"/>
        <v>42177.208333333328</v>
      </c>
      <c r="L2173" s="15">
        <f t="shared" si="199"/>
        <v>42141.95711805555</v>
      </c>
      <c r="M2173" t="b">
        <v>0</v>
      </c>
      <c r="N2173">
        <v>47</v>
      </c>
      <c r="O2173" t="b">
        <v>1</v>
      </c>
      <c r="P2173" t="s">
        <v>1614</v>
      </c>
      <c r="Q2173" s="7">
        <f t="shared" si="200"/>
        <v>106.075</v>
      </c>
      <c r="R2173" s="9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4424</v>
      </c>
      <c r="C2174" s="3" t="s">
        <v>4425</v>
      </c>
      <c r="D2174">
        <v>1000</v>
      </c>
      <c r="E2174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s="15">
        <f t="shared" si="198"/>
        <v>42112.580092592594</v>
      </c>
      <c r="L2174" s="15">
        <f t="shared" si="199"/>
        <v>42082.580092592594</v>
      </c>
      <c r="M2174" t="b">
        <v>0</v>
      </c>
      <c r="N2174">
        <v>13</v>
      </c>
      <c r="O2174" t="b">
        <v>1</v>
      </c>
      <c r="P2174" t="s">
        <v>1614</v>
      </c>
      <c r="Q2174" s="7">
        <f t="shared" si="200"/>
        <v>100</v>
      </c>
      <c r="R2174" s="9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4426</v>
      </c>
      <c r="C2175" s="3" t="s">
        <v>4427</v>
      </c>
      <c r="D2175">
        <v>4200</v>
      </c>
      <c r="E2175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s="15">
        <f t="shared" si="198"/>
        <v>41527.165972222225</v>
      </c>
      <c r="L2175" s="15">
        <f t="shared" si="199"/>
        <v>41495.692627314813</v>
      </c>
      <c r="M2175" t="b">
        <v>0</v>
      </c>
      <c r="N2175">
        <v>90</v>
      </c>
      <c r="O2175" t="b">
        <v>1</v>
      </c>
      <c r="P2175" t="s">
        <v>1614</v>
      </c>
      <c r="Q2175" s="7">
        <f t="shared" si="200"/>
        <v>126.92857142857143</v>
      </c>
      <c r="R2175" s="9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4428</v>
      </c>
      <c r="C2176" s="3" t="s">
        <v>4429</v>
      </c>
      <c r="D2176">
        <v>4000</v>
      </c>
      <c r="E2176">
        <v>4119</v>
      </c>
      <c r="F2176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s="15">
        <f t="shared" si="198"/>
        <v>42495.542905092589</v>
      </c>
      <c r="L2176" s="15">
        <f t="shared" si="199"/>
        <v>42465.542905092589</v>
      </c>
      <c r="M2176" t="b">
        <v>0</v>
      </c>
      <c r="N2176">
        <v>63</v>
      </c>
      <c r="O2176" t="b">
        <v>1</v>
      </c>
      <c r="P2176" t="s">
        <v>1614</v>
      </c>
      <c r="Q2176" s="7">
        <f t="shared" si="200"/>
        <v>102.97499999999999</v>
      </c>
      <c r="R2176" s="9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4430</v>
      </c>
      <c r="C2177" s="3" t="s">
        <v>4431</v>
      </c>
      <c r="D2177">
        <v>700</v>
      </c>
      <c r="E2177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s="15">
        <f t="shared" si="198"/>
        <v>42572.009097222224</v>
      </c>
      <c r="L2177" s="15">
        <f t="shared" si="199"/>
        <v>42565.009097222224</v>
      </c>
      <c r="M2177" t="b">
        <v>0</v>
      </c>
      <c r="N2177">
        <v>26</v>
      </c>
      <c r="O2177" t="b">
        <v>1</v>
      </c>
      <c r="P2177" t="s">
        <v>1614</v>
      </c>
      <c r="Q2177" s="7">
        <f t="shared" si="200"/>
        <v>250</v>
      </c>
      <c r="R2177" s="9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4432</v>
      </c>
      <c r="C2178" s="3" t="s">
        <v>4433</v>
      </c>
      <c r="D2178">
        <v>5000</v>
      </c>
      <c r="E2178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s="15">
        <f t="shared" si="198"/>
        <v>42126.633206018523</v>
      </c>
      <c r="L2178" s="15">
        <f t="shared" si="199"/>
        <v>42096.633206018523</v>
      </c>
      <c r="M2178" t="b">
        <v>0</v>
      </c>
      <c r="N2178">
        <v>71</v>
      </c>
      <c r="O2178" t="b">
        <v>1</v>
      </c>
      <c r="P2178" t="s">
        <v>1614</v>
      </c>
      <c r="Q2178" s="7">
        <f t="shared" si="200"/>
        <v>126.02</v>
      </c>
      <c r="R2178" s="9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4434</v>
      </c>
      <c r="C2179" s="3" t="s">
        <v>4435</v>
      </c>
      <c r="D2179">
        <v>2500</v>
      </c>
      <c r="E2179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s="15">
        <f t="shared" ref="K2179:K2242" si="204">(I2179/86400)+DATE(1970,1,1)</f>
        <v>42527.250775462962</v>
      </c>
      <c r="L2179" s="15">
        <f t="shared" ref="L2179:L2242" si="205">(J2179/86400)+DATE(1970,1,1)</f>
        <v>42502.250775462962</v>
      </c>
      <c r="M2179" t="b">
        <v>0</v>
      </c>
      <c r="N2179">
        <v>38</v>
      </c>
      <c r="O2179" t="b">
        <v>1</v>
      </c>
      <c r="P2179" t="s">
        <v>1614</v>
      </c>
      <c r="Q2179" s="7">
        <f t="shared" ref="Q2179:Q2242" si="206">(E2179/D2179)*100</f>
        <v>100.12</v>
      </c>
      <c r="R2179" s="9">
        <f t="shared" ref="R2179:R2242" si="207">E2179/N2179</f>
        <v>65.868421052631575</v>
      </c>
      <c r="S2179" t="str">
        <f t="shared" ref="S2179:S2242" si="208">LEFT(P2179,FIND("/",P2179)-1)</f>
        <v>music</v>
      </c>
      <c r="T2179" t="str">
        <f t="shared" ref="T2179:T2242" si="209">REPLACE(P2179,1,FIND("/",P2179),"")</f>
        <v>rock</v>
      </c>
    </row>
    <row r="2180" spans="1:20" ht="48" x14ac:dyDescent="0.2">
      <c r="A2180">
        <v>2178</v>
      </c>
      <c r="B2180" s="3" t="s">
        <v>4436</v>
      </c>
      <c r="C2180" s="3" t="s">
        <v>4437</v>
      </c>
      <c r="D2180">
        <v>25000</v>
      </c>
      <c r="E2180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s="15">
        <f t="shared" si="204"/>
        <v>42753.63653935185</v>
      </c>
      <c r="L2180" s="15">
        <f t="shared" si="205"/>
        <v>42723.63653935185</v>
      </c>
      <c r="M2180" t="b">
        <v>0</v>
      </c>
      <c r="N2180">
        <v>859</v>
      </c>
      <c r="O2180" t="b">
        <v>1</v>
      </c>
      <c r="P2180" t="s">
        <v>1614</v>
      </c>
      <c r="Q2180" s="7">
        <f t="shared" si="206"/>
        <v>138.64000000000001</v>
      </c>
      <c r="R2180" s="9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4438</v>
      </c>
      <c r="C2181" s="3" t="s">
        <v>4439</v>
      </c>
      <c r="D2181">
        <v>1000</v>
      </c>
      <c r="E2181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s="15">
        <f t="shared" si="204"/>
        <v>42105.171203703707</v>
      </c>
      <c r="L2181" s="15">
        <f t="shared" si="205"/>
        <v>42075.171203703707</v>
      </c>
      <c r="M2181" t="b">
        <v>0</v>
      </c>
      <c r="N2181">
        <v>21</v>
      </c>
      <c r="O2181" t="b">
        <v>1</v>
      </c>
      <c r="P2181" t="s">
        <v>1614</v>
      </c>
      <c r="Q2181" s="7">
        <f t="shared" si="206"/>
        <v>161.4</v>
      </c>
      <c r="R2181" s="9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4440</v>
      </c>
      <c r="C2182" s="3" t="s">
        <v>4441</v>
      </c>
      <c r="D2182">
        <v>5000</v>
      </c>
      <c r="E2182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s="15">
        <f t="shared" si="204"/>
        <v>42321.711435185185</v>
      </c>
      <c r="L2182" s="15">
        <f t="shared" si="205"/>
        <v>42279.669768518521</v>
      </c>
      <c r="M2182" t="b">
        <v>0</v>
      </c>
      <c r="N2182">
        <v>78</v>
      </c>
      <c r="O2182" t="b">
        <v>1</v>
      </c>
      <c r="P2182" t="s">
        <v>1614</v>
      </c>
      <c r="Q2182" s="7">
        <f t="shared" si="206"/>
        <v>107.18419999999999</v>
      </c>
      <c r="R2182" s="9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4442</v>
      </c>
      <c r="C2183" s="3" t="s">
        <v>4443</v>
      </c>
      <c r="D2183">
        <v>2000</v>
      </c>
      <c r="E2183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s="15">
        <f t="shared" si="204"/>
        <v>42787.005243055552</v>
      </c>
      <c r="L2183" s="15">
        <f t="shared" si="205"/>
        <v>42773.005243055552</v>
      </c>
      <c r="M2183" t="b">
        <v>0</v>
      </c>
      <c r="N2183">
        <v>53</v>
      </c>
      <c r="O2183" t="b">
        <v>1</v>
      </c>
      <c r="P2183" t="s">
        <v>4444</v>
      </c>
      <c r="Q2183" s="7">
        <f t="shared" si="206"/>
        <v>153.1</v>
      </c>
      <c r="R2183" s="9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4445</v>
      </c>
      <c r="C2184" s="3" t="s">
        <v>4446</v>
      </c>
      <c r="D2184">
        <v>3000</v>
      </c>
      <c r="E2184">
        <v>15725</v>
      </c>
      <c r="F2184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s="15">
        <f t="shared" si="204"/>
        <v>41914.900752314818</v>
      </c>
      <c r="L2184" s="15">
        <f t="shared" si="205"/>
        <v>41879.900752314818</v>
      </c>
      <c r="M2184" t="b">
        <v>0</v>
      </c>
      <c r="N2184">
        <v>356</v>
      </c>
      <c r="O2184" t="b">
        <v>1</v>
      </c>
      <c r="P2184" t="s">
        <v>4444</v>
      </c>
      <c r="Q2184" s="7">
        <f t="shared" si="206"/>
        <v>524.16666666666663</v>
      </c>
      <c r="R2184" s="9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4447</v>
      </c>
      <c r="C2185" s="3" t="s">
        <v>4448</v>
      </c>
      <c r="D2185">
        <v>1800</v>
      </c>
      <c r="E2185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s="15">
        <f t="shared" si="204"/>
        <v>42775.208333333328</v>
      </c>
      <c r="L2185" s="15">
        <f t="shared" si="205"/>
        <v>42745.365474537037</v>
      </c>
      <c r="M2185" t="b">
        <v>0</v>
      </c>
      <c r="N2185">
        <v>279</v>
      </c>
      <c r="O2185" t="b">
        <v>1</v>
      </c>
      <c r="P2185" t="s">
        <v>4444</v>
      </c>
      <c r="Q2185" s="7">
        <f t="shared" si="206"/>
        <v>489.27777777777777</v>
      </c>
      <c r="R2185" s="9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4449</v>
      </c>
      <c r="C2186" s="3" t="s">
        <v>4450</v>
      </c>
      <c r="D2186">
        <v>10000</v>
      </c>
      <c r="E2186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s="15">
        <f t="shared" si="204"/>
        <v>42394.666666666672</v>
      </c>
      <c r="L2186" s="15">
        <f t="shared" si="205"/>
        <v>42380.690289351856</v>
      </c>
      <c r="M2186" t="b">
        <v>1</v>
      </c>
      <c r="N2186">
        <v>266</v>
      </c>
      <c r="O2186" t="b">
        <v>1</v>
      </c>
      <c r="P2186" t="s">
        <v>4444</v>
      </c>
      <c r="Q2186" s="7">
        <f t="shared" si="206"/>
        <v>284.74</v>
      </c>
      <c r="R2186" s="9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4451</v>
      </c>
      <c r="C2187" s="3" t="s">
        <v>4452</v>
      </c>
      <c r="D2187">
        <v>5000</v>
      </c>
      <c r="E2187">
        <v>92848.5</v>
      </c>
      <c r="F2187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s="15">
        <f t="shared" si="204"/>
        <v>41359.349988425922</v>
      </c>
      <c r="L2187" s="15">
        <f t="shared" si="205"/>
        <v>41319.349988425922</v>
      </c>
      <c r="M2187" t="b">
        <v>0</v>
      </c>
      <c r="N2187">
        <v>623</v>
      </c>
      <c r="O2187" t="b">
        <v>1</v>
      </c>
      <c r="P2187" t="s">
        <v>4444</v>
      </c>
      <c r="Q2187" s="7">
        <f t="shared" si="206"/>
        <v>1856.97</v>
      </c>
      <c r="R2187" s="9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4453</v>
      </c>
      <c r="C2188" s="3" t="s">
        <v>4454</v>
      </c>
      <c r="D2188">
        <v>20000</v>
      </c>
      <c r="E2188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s="15">
        <f t="shared" si="204"/>
        <v>42620.083333333328</v>
      </c>
      <c r="L2188" s="15">
        <f t="shared" si="205"/>
        <v>42583.615081018521</v>
      </c>
      <c r="M2188" t="b">
        <v>0</v>
      </c>
      <c r="N2188">
        <v>392</v>
      </c>
      <c r="O2188" t="b">
        <v>1</v>
      </c>
      <c r="P2188" t="s">
        <v>4444</v>
      </c>
      <c r="Q2188" s="7">
        <f t="shared" si="206"/>
        <v>109.67499999999998</v>
      </c>
      <c r="R2188" s="9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4455</v>
      </c>
      <c r="C2189" s="3" t="s">
        <v>4456</v>
      </c>
      <c r="D2189">
        <v>20000</v>
      </c>
      <c r="E2189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s="15">
        <f t="shared" si="204"/>
        <v>42097.165972222225</v>
      </c>
      <c r="L2189" s="15">
        <f t="shared" si="205"/>
        <v>42068.209097222221</v>
      </c>
      <c r="M2189" t="b">
        <v>1</v>
      </c>
      <c r="N2189">
        <v>3562</v>
      </c>
      <c r="O2189" t="b">
        <v>1</v>
      </c>
      <c r="P2189" t="s">
        <v>4444</v>
      </c>
      <c r="Q2189" s="7">
        <f t="shared" si="206"/>
        <v>1014.6425</v>
      </c>
      <c r="R2189" s="9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4457</v>
      </c>
      <c r="C2190" s="3" t="s">
        <v>4458</v>
      </c>
      <c r="D2190">
        <v>5494</v>
      </c>
      <c r="E2190">
        <v>22645</v>
      </c>
      <c r="F2190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s="15">
        <f t="shared" si="204"/>
        <v>42668.708333333328</v>
      </c>
      <c r="L2190" s="15">
        <f t="shared" si="205"/>
        <v>42633.586122685185</v>
      </c>
      <c r="M2190" t="b">
        <v>0</v>
      </c>
      <c r="N2190">
        <v>514</v>
      </c>
      <c r="O2190" t="b">
        <v>1</v>
      </c>
      <c r="P2190" t="s">
        <v>4444</v>
      </c>
      <c r="Q2190" s="7">
        <f t="shared" si="206"/>
        <v>412.17692027666544</v>
      </c>
      <c r="R2190" s="9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4459</v>
      </c>
      <c r="C2191" s="3" t="s">
        <v>4460</v>
      </c>
      <c r="D2191">
        <v>1200</v>
      </c>
      <c r="E2191">
        <v>6039</v>
      </c>
      <c r="F2191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s="15">
        <f t="shared" si="204"/>
        <v>42481.916666666672</v>
      </c>
      <c r="L2191" s="15">
        <f t="shared" si="205"/>
        <v>42467.788194444445</v>
      </c>
      <c r="M2191" t="b">
        <v>0</v>
      </c>
      <c r="N2191">
        <v>88</v>
      </c>
      <c r="O2191" t="b">
        <v>1</v>
      </c>
      <c r="P2191" t="s">
        <v>4444</v>
      </c>
      <c r="Q2191" s="7">
        <f t="shared" si="206"/>
        <v>503.25</v>
      </c>
      <c r="R2191" s="9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4461</v>
      </c>
      <c r="C2192" s="3" t="s">
        <v>4462</v>
      </c>
      <c r="D2192">
        <v>19000</v>
      </c>
      <c r="E2192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s="15">
        <f t="shared" si="204"/>
        <v>42452.290972222225</v>
      </c>
      <c r="L2192" s="15">
        <f t="shared" si="205"/>
        <v>42417.625046296293</v>
      </c>
      <c r="M2192" t="b">
        <v>0</v>
      </c>
      <c r="N2192">
        <v>537</v>
      </c>
      <c r="O2192" t="b">
        <v>1</v>
      </c>
      <c r="P2192" t="s">
        <v>4444</v>
      </c>
      <c r="Q2192" s="7">
        <f t="shared" si="206"/>
        <v>184.61052631578946</v>
      </c>
      <c r="R2192" s="9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4463</v>
      </c>
      <c r="C2193" s="3" t="s">
        <v>4464</v>
      </c>
      <c r="D2193">
        <v>750</v>
      </c>
      <c r="E2193">
        <v>898</v>
      </c>
      <c r="F2193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s="15">
        <f t="shared" si="204"/>
        <v>42780.833645833336</v>
      </c>
      <c r="L2193" s="15">
        <f t="shared" si="205"/>
        <v>42768.833645833336</v>
      </c>
      <c r="M2193" t="b">
        <v>0</v>
      </c>
      <c r="N2193">
        <v>25</v>
      </c>
      <c r="O2193" t="b">
        <v>1</v>
      </c>
      <c r="P2193" t="s">
        <v>4444</v>
      </c>
      <c r="Q2193" s="7">
        <f t="shared" si="206"/>
        <v>119.73333333333333</v>
      </c>
      <c r="R2193" s="9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4465</v>
      </c>
      <c r="C2194" s="3" t="s">
        <v>4466</v>
      </c>
      <c r="D2194">
        <v>12000</v>
      </c>
      <c r="E2194">
        <v>129748.82</v>
      </c>
      <c r="F2194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s="15">
        <f t="shared" si="204"/>
        <v>42719.958333333328</v>
      </c>
      <c r="L2194" s="15">
        <f t="shared" si="205"/>
        <v>42691.8512037037</v>
      </c>
      <c r="M2194" t="b">
        <v>0</v>
      </c>
      <c r="N2194">
        <v>3238</v>
      </c>
      <c r="O2194" t="b">
        <v>1</v>
      </c>
      <c r="P2194" t="s">
        <v>4444</v>
      </c>
      <c r="Q2194" s="7">
        <f t="shared" si="206"/>
        <v>1081.2401666666667</v>
      </c>
      <c r="R2194" s="9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4467</v>
      </c>
      <c r="C2195" s="3" t="s">
        <v>4468</v>
      </c>
      <c r="D2195">
        <v>15000</v>
      </c>
      <c r="E2195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s="15">
        <f t="shared" si="204"/>
        <v>42695.207638888889</v>
      </c>
      <c r="L2195" s="15">
        <f t="shared" si="205"/>
        <v>42664.405925925923</v>
      </c>
      <c r="M2195" t="b">
        <v>0</v>
      </c>
      <c r="N2195">
        <v>897</v>
      </c>
      <c r="O2195" t="b">
        <v>1</v>
      </c>
      <c r="P2195" t="s">
        <v>4444</v>
      </c>
      <c r="Q2195" s="7">
        <f t="shared" si="206"/>
        <v>452.37333333333333</v>
      </c>
      <c r="R2195" s="9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4469</v>
      </c>
      <c r="C2196" s="3" t="s">
        <v>4470</v>
      </c>
      <c r="D2196">
        <v>10000</v>
      </c>
      <c r="E2196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s="15">
        <f t="shared" si="204"/>
        <v>42455.716319444444</v>
      </c>
      <c r="L2196" s="15">
        <f t="shared" si="205"/>
        <v>42425.757986111115</v>
      </c>
      <c r="M2196" t="b">
        <v>0</v>
      </c>
      <c r="N2196">
        <v>878</v>
      </c>
      <c r="O2196" t="b">
        <v>1</v>
      </c>
      <c r="P2196" t="s">
        <v>4444</v>
      </c>
      <c r="Q2196" s="7">
        <f t="shared" si="206"/>
        <v>537.37</v>
      </c>
      <c r="R2196" s="9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4471</v>
      </c>
      <c r="C2197" s="3" t="s">
        <v>4472</v>
      </c>
      <c r="D2197">
        <v>4600</v>
      </c>
      <c r="E2197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s="15">
        <f t="shared" si="204"/>
        <v>42227.771990740745</v>
      </c>
      <c r="L2197" s="15">
        <f t="shared" si="205"/>
        <v>42197.771990740745</v>
      </c>
      <c r="M2197" t="b">
        <v>0</v>
      </c>
      <c r="N2197">
        <v>115</v>
      </c>
      <c r="O2197" t="b">
        <v>1</v>
      </c>
      <c r="P2197" t="s">
        <v>4444</v>
      </c>
      <c r="Q2197" s="7">
        <f t="shared" si="206"/>
        <v>120.32608695652173</v>
      </c>
      <c r="R2197" s="9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4473</v>
      </c>
      <c r="C2198" s="3" t="s">
        <v>4474</v>
      </c>
      <c r="D2198">
        <v>14000</v>
      </c>
      <c r="E2198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s="15">
        <f t="shared" si="204"/>
        <v>42706.291666666672</v>
      </c>
      <c r="L2198" s="15">
        <f t="shared" si="205"/>
        <v>42675.487291666665</v>
      </c>
      <c r="M2198" t="b">
        <v>0</v>
      </c>
      <c r="N2198">
        <v>234</v>
      </c>
      <c r="O2198" t="b">
        <v>1</v>
      </c>
      <c r="P2198" t="s">
        <v>4444</v>
      </c>
      <c r="Q2198" s="7">
        <f t="shared" si="206"/>
        <v>113.83571428571429</v>
      </c>
      <c r="R2198" s="9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4475</v>
      </c>
      <c r="C2199" s="3" t="s">
        <v>4476</v>
      </c>
      <c r="D2199">
        <v>30000</v>
      </c>
      <c r="E2199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s="15">
        <f t="shared" si="204"/>
        <v>42063.584016203706</v>
      </c>
      <c r="L2199" s="15">
        <f t="shared" si="205"/>
        <v>42033.584016203706</v>
      </c>
      <c r="M2199" t="b">
        <v>0</v>
      </c>
      <c r="N2199">
        <v>4330</v>
      </c>
      <c r="O2199" t="b">
        <v>1</v>
      </c>
      <c r="P2199" t="s">
        <v>4444</v>
      </c>
      <c r="Q2199" s="7">
        <f t="shared" si="206"/>
        <v>951.03109999999992</v>
      </c>
      <c r="R2199" s="9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4477</v>
      </c>
      <c r="C2200" s="3" t="s">
        <v>4478</v>
      </c>
      <c r="D2200">
        <v>40000</v>
      </c>
      <c r="E2200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s="15">
        <f t="shared" si="204"/>
        <v>42322.555555555555</v>
      </c>
      <c r="L2200" s="15">
        <f t="shared" si="205"/>
        <v>42292.513888888891</v>
      </c>
      <c r="M2200" t="b">
        <v>0</v>
      </c>
      <c r="N2200">
        <v>651</v>
      </c>
      <c r="O2200" t="b">
        <v>1</v>
      </c>
      <c r="P2200" t="s">
        <v>4444</v>
      </c>
      <c r="Q2200" s="7">
        <f t="shared" si="206"/>
        <v>132.89249999999998</v>
      </c>
      <c r="R2200" s="9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4479</v>
      </c>
      <c r="C2201" s="3" t="s">
        <v>4480</v>
      </c>
      <c r="D2201">
        <v>9000</v>
      </c>
      <c r="E2201">
        <v>13228</v>
      </c>
      <c r="F2201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s="15">
        <f t="shared" si="204"/>
        <v>42292.416643518518</v>
      </c>
      <c r="L2201" s="15">
        <f t="shared" si="205"/>
        <v>42262.416643518518</v>
      </c>
      <c r="M2201" t="b">
        <v>1</v>
      </c>
      <c r="N2201">
        <v>251</v>
      </c>
      <c r="O2201" t="b">
        <v>1</v>
      </c>
      <c r="P2201" t="s">
        <v>4444</v>
      </c>
      <c r="Q2201" s="7">
        <f t="shared" si="206"/>
        <v>146.97777777777779</v>
      </c>
      <c r="R2201" s="9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4481</v>
      </c>
      <c r="C2202" s="3" t="s">
        <v>4482</v>
      </c>
      <c r="D2202">
        <v>2000</v>
      </c>
      <c r="E2202">
        <v>10843</v>
      </c>
      <c r="F2202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s="15">
        <f t="shared" si="204"/>
        <v>42191.125</v>
      </c>
      <c r="L2202" s="15">
        <f t="shared" si="205"/>
        <v>42163.625787037032</v>
      </c>
      <c r="M2202" t="b">
        <v>0</v>
      </c>
      <c r="N2202">
        <v>263</v>
      </c>
      <c r="O2202" t="b">
        <v>1</v>
      </c>
      <c r="P2202" t="s">
        <v>4444</v>
      </c>
      <c r="Q2202" s="7">
        <f t="shared" si="206"/>
        <v>542.15</v>
      </c>
      <c r="R2202" s="9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4483</v>
      </c>
      <c r="C2203" s="3" t="s">
        <v>4484</v>
      </c>
      <c r="D2203">
        <v>110</v>
      </c>
      <c r="E2203">
        <v>420.99</v>
      </c>
      <c r="F2203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s="15">
        <f t="shared" si="204"/>
        <v>41290.846817129626</v>
      </c>
      <c r="L2203" s="15">
        <f t="shared" si="205"/>
        <v>41276.846817129626</v>
      </c>
      <c r="M2203" t="b">
        <v>0</v>
      </c>
      <c r="N2203">
        <v>28</v>
      </c>
      <c r="O2203" t="b">
        <v>1</v>
      </c>
      <c r="P2203" t="s">
        <v>2101</v>
      </c>
      <c r="Q2203" s="7">
        <f t="shared" si="206"/>
        <v>382.71818181818185</v>
      </c>
      <c r="R2203" s="9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4485</v>
      </c>
      <c r="C2204" s="3" t="s">
        <v>4486</v>
      </c>
      <c r="D2204">
        <v>4000</v>
      </c>
      <c r="E2204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s="15">
        <f t="shared" si="204"/>
        <v>41214.849166666667</v>
      </c>
      <c r="L2204" s="15">
        <f t="shared" si="205"/>
        <v>41184.849166666667</v>
      </c>
      <c r="M2204" t="b">
        <v>0</v>
      </c>
      <c r="N2204">
        <v>721</v>
      </c>
      <c r="O2204" t="b">
        <v>1</v>
      </c>
      <c r="P2204" t="s">
        <v>2101</v>
      </c>
      <c r="Q2204" s="7">
        <f t="shared" si="206"/>
        <v>704.18124999999998</v>
      </c>
      <c r="R2204" s="9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4487</v>
      </c>
      <c r="C2205" s="3" t="s">
        <v>4488</v>
      </c>
      <c r="D2205">
        <v>2000</v>
      </c>
      <c r="E2205">
        <v>2191</v>
      </c>
      <c r="F2205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s="15">
        <f t="shared" si="204"/>
        <v>42271.85974537037</v>
      </c>
      <c r="L2205" s="15">
        <f t="shared" si="205"/>
        <v>42241.85974537037</v>
      </c>
      <c r="M2205" t="b">
        <v>0</v>
      </c>
      <c r="N2205">
        <v>50</v>
      </c>
      <c r="O2205" t="b">
        <v>1</v>
      </c>
      <c r="P2205" t="s">
        <v>2101</v>
      </c>
      <c r="Q2205" s="7">
        <f t="shared" si="206"/>
        <v>109.55</v>
      </c>
      <c r="R2205" s="9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4489</v>
      </c>
      <c r="C2206" s="3" t="s">
        <v>4490</v>
      </c>
      <c r="D2206">
        <v>1500</v>
      </c>
      <c r="E2206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s="15">
        <f t="shared" si="204"/>
        <v>41342.311562499999</v>
      </c>
      <c r="L2206" s="15">
        <f t="shared" si="205"/>
        <v>41312.311562499999</v>
      </c>
      <c r="M2206" t="b">
        <v>0</v>
      </c>
      <c r="N2206">
        <v>73</v>
      </c>
      <c r="O2206" t="b">
        <v>1</v>
      </c>
      <c r="P2206" t="s">
        <v>2101</v>
      </c>
      <c r="Q2206" s="7">
        <f t="shared" si="206"/>
        <v>132.86666666666667</v>
      </c>
      <c r="R2206" s="9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4491</v>
      </c>
      <c r="C2207" s="3" t="s">
        <v>4492</v>
      </c>
      <c r="D2207">
        <v>750</v>
      </c>
      <c r="E2207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s="15">
        <f t="shared" si="204"/>
        <v>41061.821631944447</v>
      </c>
      <c r="L2207" s="15">
        <f t="shared" si="205"/>
        <v>41031.821631944447</v>
      </c>
      <c r="M2207" t="b">
        <v>0</v>
      </c>
      <c r="N2207">
        <v>27</v>
      </c>
      <c r="O2207" t="b">
        <v>1</v>
      </c>
      <c r="P2207" t="s">
        <v>2101</v>
      </c>
      <c r="Q2207" s="7">
        <f t="shared" si="206"/>
        <v>152</v>
      </c>
      <c r="R2207" s="9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4493</v>
      </c>
      <c r="C2208" s="3" t="s">
        <v>4494</v>
      </c>
      <c r="D2208">
        <v>1100</v>
      </c>
      <c r="E2208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s="15">
        <f t="shared" si="204"/>
        <v>41015.257222222222</v>
      </c>
      <c r="L2208" s="15">
        <f t="shared" si="205"/>
        <v>40997.257222222222</v>
      </c>
      <c r="M2208" t="b">
        <v>0</v>
      </c>
      <c r="N2208">
        <v>34</v>
      </c>
      <c r="O2208" t="b">
        <v>1</v>
      </c>
      <c r="P2208" t="s">
        <v>2101</v>
      </c>
      <c r="Q2208" s="7">
        <f t="shared" si="206"/>
        <v>102.72727272727273</v>
      </c>
      <c r="R2208" s="9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4495</v>
      </c>
      <c r="C2209" s="3" t="s">
        <v>4496</v>
      </c>
      <c r="D2209">
        <v>2000</v>
      </c>
      <c r="E2209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s="15">
        <f t="shared" si="204"/>
        <v>41594.235798611109</v>
      </c>
      <c r="L2209" s="15">
        <f t="shared" si="205"/>
        <v>41564.194131944445</v>
      </c>
      <c r="M2209" t="b">
        <v>0</v>
      </c>
      <c r="N2209">
        <v>7</v>
      </c>
      <c r="O2209" t="b">
        <v>1</v>
      </c>
      <c r="P2209" t="s">
        <v>2101</v>
      </c>
      <c r="Q2209" s="7">
        <f t="shared" si="206"/>
        <v>100</v>
      </c>
      <c r="R2209" s="9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4497</v>
      </c>
      <c r="C2210" s="3" t="s">
        <v>4498</v>
      </c>
      <c r="D2210">
        <v>1000</v>
      </c>
      <c r="E2210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s="15">
        <f t="shared" si="204"/>
        <v>41006.166666666664</v>
      </c>
      <c r="L2210" s="15">
        <f t="shared" si="205"/>
        <v>40946.882245370369</v>
      </c>
      <c r="M2210" t="b">
        <v>0</v>
      </c>
      <c r="N2210">
        <v>24</v>
      </c>
      <c r="O2210" t="b">
        <v>1</v>
      </c>
      <c r="P2210" t="s">
        <v>2101</v>
      </c>
      <c r="Q2210" s="7">
        <f t="shared" si="206"/>
        <v>101.6</v>
      </c>
      <c r="R2210" s="9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4499</v>
      </c>
      <c r="C2211" s="3" t="s">
        <v>4500</v>
      </c>
      <c r="D2211">
        <v>500</v>
      </c>
      <c r="E2211">
        <v>754</v>
      </c>
      <c r="F2211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s="15">
        <f t="shared" si="204"/>
        <v>41743.958333333336</v>
      </c>
      <c r="L2211" s="15">
        <f t="shared" si="205"/>
        <v>41732.479675925926</v>
      </c>
      <c r="M2211" t="b">
        <v>0</v>
      </c>
      <c r="N2211">
        <v>15</v>
      </c>
      <c r="O2211" t="b">
        <v>1</v>
      </c>
      <c r="P2211" t="s">
        <v>2101</v>
      </c>
      <c r="Q2211" s="7">
        <f t="shared" si="206"/>
        <v>150.80000000000001</v>
      </c>
      <c r="R2211" s="9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4501</v>
      </c>
      <c r="C2212" s="3" t="s">
        <v>4502</v>
      </c>
      <c r="D2212">
        <v>4000</v>
      </c>
      <c r="E2212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s="15">
        <f t="shared" si="204"/>
        <v>41013.733333333337</v>
      </c>
      <c r="L2212" s="15">
        <f t="shared" si="205"/>
        <v>40956.066087962965</v>
      </c>
      <c r="M2212" t="b">
        <v>0</v>
      </c>
      <c r="N2212">
        <v>72</v>
      </c>
      <c r="O2212" t="b">
        <v>1</v>
      </c>
      <c r="P2212" t="s">
        <v>2101</v>
      </c>
      <c r="Q2212" s="7">
        <f t="shared" si="206"/>
        <v>111.425</v>
      </c>
      <c r="R2212" s="9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4503</v>
      </c>
      <c r="C2213" s="3" t="s">
        <v>4504</v>
      </c>
      <c r="D2213">
        <v>2500</v>
      </c>
      <c r="E2213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s="15">
        <f t="shared" si="204"/>
        <v>41739.290972222225</v>
      </c>
      <c r="L2213" s="15">
        <f t="shared" si="205"/>
        <v>41716.785011574073</v>
      </c>
      <c r="M2213" t="b">
        <v>0</v>
      </c>
      <c r="N2213">
        <v>120</v>
      </c>
      <c r="O2213" t="b">
        <v>1</v>
      </c>
      <c r="P2213" t="s">
        <v>2101</v>
      </c>
      <c r="Q2213" s="7">
        <f t="shared" si="206"/>
        <v>195.6</v>
      </c>
      <c r="R2213" s="9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4505</v>
      </c>
      <c r="C2214" s="3" t="s">
        <v>4506</v>
      </c>
      <c r="D2214">
        <v>6000</v>
      </c>
      <c r="E2214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s="15">
        <f t="shared" si="204"/>
        <v>41582.041666666664</v>
      </c>
      <c r="L2214" s="15">
        <f t="shared" si="205"/>
        <v>41548.747418981482</v>
      </c>
      <c r="M2214" t="b">
        <v>0</v>
      </c>
      <c r="N2214">
        <v>123</v>
      </c>
      <c r="O2214" t="b">
        <v>1</v>
      </c>
      <c r="P2214" t="s">
        <v>2101</v>
      </c>
      <c r="Q2214" s="7">
        <f t="shared" si="206"/>
        <v>114.38333333333333</v>
      </c>
      <c r="R2214" s="9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4507</v>
      </c>
      <c r="C2215" s="3" t="s">
        <v>4508</v>
      </c>
      <c r="D2215">
        <v>5</v>
      </c>
      <c r="E2215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s="15">
        <f t="shared" si="204"/>
        <v>42139.826145833329</v>
      </c>
      <c r="L2215" s="15">
        <f t="shared" si="205"/>
        <v>42109.826145833329</v>
      </c>
      <c r="M2215" t="b">
        <v>0</v>
      </c>
      <c r="N2215">
        <v>1</v>
      </c>
      <c r="O2215" t="b">
        <v>1</v>
      </c>
      <c r="P2215" t="s">
        <v>2101</v>
      </c>
      <c r="Q2215" s="7">
        <f t="shared" si="206"/>
        <v>200</v>
      </c>
      <c r="R2215" s="9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4509</v>
      </c>
      <c r="C2216" s="3" t="s">
        <v>4510</v>
      </c>
      <c r="D2216">
        <v>600</v>
      </c>
      <c r="E2216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s="15">
        <f t="shared" si="204"/>
        <v>41676.792222222226</v>
      </c>
      <c r="L2216" s="15">
        <f t="shared" si="205"/>
        <v>41646.792222222226</v>
      </c>
      <c r="M2216" t="b">
        <v>0</v>
      </c>
      <c r="N2216">
        <v>24</v>
      </c>
      <c r="O2216" t="b">
        <v>1</v>
      </c>
      <c r="P2216" t="s">
        <v>2101</v>
      </c>
      <c r="Q2216" s="7">
        <f t="shared" si="206"/>
        <v>292.50166666666667</v>
      </c>
      <c r="R2216" s="9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4511</v>
      </c>
      <c r="C2217" s="3" t="s">
        <v>4512</v>
      </c>
      <c r="D2217">
        <v>550</v>
      </c>
      <c r="E2217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s="15">
        <f t="shared" si="204"/>
        <v>40981.290972222225</v>
      </c>
      <c r="L2217" s="15">
        <f t="shared" si="205"/>
        <v>40958.717268518521</v>
      </c>
      <c r="M2217" t="b">
        <v>0</v>
      </c>
      <c r="N2217">
        <v>33</v>
      </c>
      <c r="O2217" t="b">
        <v>1</v>
      </c>
      <c r="P2217" t="s">
        <v>2101</v>
      </c>
      <c r="Q2217" s="7">
        <f t="shared" si="206"/>
        <v>156.36363636363637</v>
      </c>
      <c r="R2217" s="9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4513</v>
      </c>
      <c r="C2218" s="3" t="s">
        <v>4514</v>
      </c>
      <c r="D2218">
        <v>300</v>
      </c>
      <c r="E2218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s="15">
        <f t="shared" si="204"/>
        <v>42208.75167824074</v>
      </c>
      <c r="L2218" s="15">
        <f t="shared" si="205"/>
        <v>42194.75167824074</v>
      </c>
      <c r="M2218" t="b">
        <v>0</v>
      </c>
      <c r="N2218">
        <v>14</v>
      </c>
      <c r="O2218" t="b">
        <v>1</v>
      </c>
      <c r="P2218" t="s">
        <v>2101</v>
      </c>
      <c r="Q2218" s="7">
        <f t="shared" si="206"/>
        <v>105.66666666666666</v>
      </c>
      <c r="R2218" s="9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4515</v>
      </c>
      <c r="C2219" s="3" t="s">
        <v>4516</v>
      </c>
      <c r="D2219">
        <v>420</v>
      </c>
      <c r="E2219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s="15">
        <f t="shared" si="204"/>
        <v>42310.333333333328</v>
      </c>
      <c r="L2219" s="15">
        <f t="shared" si="205"/>
        <v>42299.776770833334</v>
      </c>
      <c r="M2219" t="b">
        <v>0</v>
      </c>
      <c r="N2219">
        <v>9</v>
      </c>
      <c r="O2219" t="b">
        <v>1</v>
      </c>
      <c r="P2219" t="s">
        <v>2101</v>
      </c>
      <c r="Q2219" s="7">
        <f t="shared" si="206"/>
        <v>101.19047619047619</v>
      </c>
      <c r="R2219" s="9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4517</v>
      </c>
      <c r="C2220" s="3" t="s">
        <v>4518</v>
      </c>
      <c r="D2220">
        <v>2000</v>
      </c>
      <c r="E2220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s="15">
        <f t="shared" si="204"/>
        <v>41150</v>
      </c>
      <c r="L2220" s="15">
        <f t="shared" si="205"/>
        <v>41127.812303240738</v>
      </c>
      <c r="M2220" t="b">
        <v>0</v>
      </c>
      <c r="N2220">
        <v>76</v>
      </c>
      <c r="O2220" t="b">
        <v>1</v>
      </c>
      <c r="P2220" t="s">
        <v>2101</v>
      </c>
      <c r="Q2220" s="7">
        <f t="shared" si="206"/>
        <v>122.833</v>
      </c>
      <c r="R2220" s="9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4519</v>
      </c>
      <c r="C2221" s="3" t="s">
        <v>4520</v>
      </c>
      <c r="D2221">
        <v>1000</v>
      </c>
      <c r="E2221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s="15">
        <f t="shared" si="204"/>
        <v>42235.718888888892</v>
      </c>
      <c r="L2221" s="15">
        <f t="shared" si="205"/>
        <v>42205.718888888892</v>
      </c>
      <c r="M2221" t="b">
        <v>0</v>
      </c>
      <c r="N2221">
        <v>19</v>
      </c>
      <c r="O2221" t="b">
        <v>1</v>
      </c>
      <c r="P2221" t="s">
        <v>2101</v>
      </c>
      <c r="Q2221" s="7">
        <f t="shared" si="206"/>
        <v>101.49999999999999</v>
      </c>
      <c r="R2221" s="9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4521</v>
      </c>
      <c r="C2222" s="3" t="s">
        <v>4522</v>
      </c>
      <c r="D2222">
        <v>3500</v>
      </c>
      <c r="E2222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s="15">
        <f t="shared" si="204"/>
        <v>41482.060601851852</v>
      </c>
      <c r="L2222" s="15">
        <f t="shared" si="205"/>
        <v>41452.060601851852</v>
      </c>
      <c r="M2222" t="b">
        <v>0</v>
      </c>
      <c r="N2222">
        <v>69</v>
      </c>
      <c r="O2222" t="b">
        <v>1</v>
      </c>
      <c r="P2222" t="s">
        <v>2101</v>
      </c>
      <c r="Q2222" s="7">
        <f t="shared" si="206"/>
        <v>101.14285714285714</v>
      </c>
      <c r="R2222" s="9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4523</v>
      </c>
      <c r="C2223" s="3" t="s">
        <v>4524</v>
      </c>
      <c r="D2223">
        <v>7500</v>
      </c>
      <c r="E2223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s="15">
        <f t="shared" si="204"/>
        <v>42483</v>
      </c>
      <c r="L2223" s="15">
        <f t="shared" si="205"/>
        <v>42452.666770833333</v>
      </c>
      <c r="M2223" t="b">
        <v>0</v>
      </c>
      <c r="N2223">
        <v>218</v>
      </c>
      <c r="O2223" t="b">
        <v>1</v>
      </c>
      <c r="P2223" t="s">
        <v>4444</v>
      </c>
      <c r="Q2223" s="7">
        <f t="shared" si="206"/>
        <v>108.11999999999999</v>
      </c>
      <c r="R2223" s="9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4525</v>
      </c>
      <c r="C2224" s="3" t="s">
        <v>4526</v>
      </c>
      <c r="D2224">
        <v>500</v>
      </c>
      <c r="E2224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s="15">
        <f t="shared" si="204"/>
        <v>40936.787581018521</v>
      </c>
      <c r="L2224" s="15">
        <f t="shared" si="205"/>
        <v>40906.787581018521</v>
      </c>
      <c r="M2224" t="b">
        <v>0</v>
      </c>
      <c r="N2224">
        <v>30</v>
      </c>
      <c r="O2224" t="b">
        <v>1</v>
      </c>
      <c r="P2224" t="s">
        <v>4444</v>
      </c>
      <c r="Q2224" s="7">
        <f t="shared" si="206"/>
        <v>162.6</v>
      </c>
      <c r="R2224" s="9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4527</v>
      </c>
      <c r="C2225" s="3" t="s">
        <v>4528</v>
      </c>
      <c r="D2225">
        <v>19500</v>
      </c>
      <c r="E2225">
        <v>20631</v>
      </c>
      <c r="F2225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s="15">
        <f t="shared" si="204"/>
        <v>42182.640833333338</v>
      </c>
      <c r="L2225" s="15">
        <f t="shared" si="205"/>
        <v>42152.640833333338</v>
      </c>
      <c r="M2225" t="b">
        <v>0</v>
      </c>
      <c r="N2225">
        <v>100</v>
      </c>
      <c r="O2225" t="b">
        <v>1</v>
      </c>
      <c r="P2225" t="s">
        <v>4444</v>
      </c>
      <c r="Q2225" s="7">
        <f t="shared" si="206"/>
        <v>105.80000000000001</v>
      </c>
      <c r="R2225" s="9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4529</v>
      </c>
      <c r="C2226" s="3" t="s">
        <v>4530</v>
      </c>
      <c r="D2226">
        <v>10000</v>
      </c>
      <c r="E2226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s="15">
        <f t="shared" si="204"/>
        <v>42672.791666666672</v>
      </c>
      <c r="L2226" s="15">
        <f t="shared" si="205"/>
        <v>42644.667534722219</v>
      </c>
      <c r="M2226" t="b">
        <v>0</v>
      </c>
      <c r="N2226">
        <v>296</v>
      </c>
      <c r="O2226" t="b">
        <v>1</v>
      </c>
      <c r="P2226" t="s">
        <v>4444</v>
      </c>
      <c r="Q2226" s="7">
        <f t="shared" si="206"/>
        <v>243.15000000000003</v>
      </c>
      <c r="R2226" s="9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4531</v>
      </c>
      <c r="C2227" s="3" t="s">
        <v>4532</v>
      </c>
      <c r="D2227">
        <v>21000</v>
      </c>
      <c r="E2227">
        <v>198415.01</v>
      </c>
      <c r="F2227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s="15">
        <f t="shared" si="204"/>
        <v>41903.79184027778</v>
      </c>
      <c r="L2227" s="15">
        <f t="shared" si="205"/>
        <v>41873.79184027778</v>
      </c>
      <c r="M2227" t="b">
        <v>0</v>
      </c>
      <c r="N2227">
        <v>1204</v>
      </c>
      <c r="O2227" t="b">
        <v>1</v>
      </c>
      <c r="P2227" t="s">
        <v>4444</v>
      </c>
      <c r="Q2227" s="7">
        <f t="shared" si="206"/>
        <v>944.83338095238094</v>
      </c>
      <c r="R2227" s="9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4533</v>
      </c>
      <c r="C2228" s="3" t="s">
        <v>4534</v>
      </c>
      <c r="D2228">
        <v>18000</v>
      </c>
      <c r="E2228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s="15">
        <f t="shared" si="204"/>
        <v>42412.207638888889</v>
      </c>
      <c r="L2228" s="15">
        <f t="shared" si="205"/>
        <v>42381.79886574074</v>
      </c>
      <c r="M2228" t="b">
        <v>0</v>
      </c>
      <c r="N2228">
        <v>321</v>
      </c>
      <c r="O2228" t="b">
        <v>1</v>
      </c>
      <c r="P2228" t="s">
        <v>4444</v>
      </c>
      <c r="Q2228" s="7">
        <f t="shared" si="206"/>
        <v>108.46283333333334</v>
      </c>
      <c r="R2228" s="9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4535</v>
      </c>
      <c r="C2229" s="3" t="s">
        <v>4536</v>
      </c>
      <c r="D2229">
        <v>13000</v>
      </c>
      <c r="E2229">
        <v>20459</v>
      </c>
      <c r="F2229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s="15">
        <f t="shared" si="204"/>
        <v>41591.849016203705</v>
      </c>
      <c r="L2229" s="15">
        <f t="shared" si="205"/>
        <v>41561.807349537034</v>
      </c>
      <c r="M2229" t="b">
        <v>0</v>
      </c>
      <c r="N2229">
        <v>301</v>
      </c>
      <c r="O2229" t="b">
        <v>1</v>
      </c>
      <c r="P2229" t="s">
        <v>4444</v>
      </c>
      <c r="Q2229" s="7">
        <f t="shared" si="206"/>
        <v>157.37692307692308</v>
      </c>
      <c r="R2229" s="9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4537</v>
      </c>
      <c r="C2230" s="3" t="s">
        <v>4538</v>
      </c>
      <c r="D2230">
        <v>1000</v>
      </c>
      <c r="E2230">
        <v>11744.9</v>
      </c>
      <c r="F2230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s="15">
        <f t="shared" si="204"/>
        <v>42232.278194444443</v>
      </c>
      <c r="L2230" s="15">
        <f t="shared" si="205"/>
        <v>42202.278194444443</v>
      </c>
      <c r="M2230" t="b">
        <v>0</v>
      </c>
      <c r="N2230">
        <v>144</v>
      </c>
      <c r="O2230" t="b">
        <v>1</v>
      </c>
      <c r="P2230" t="s">
        <v>4444</v>
      </c>
      <c r="Q2230" s="7">
        <f t="shared" si="206"/>
        <v>1174.49</v>
      </c>
      <c r="R2230" s="9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4539</v>
      </c>
      <c r="C2231" s="3" t="s">
        <v>4540</v>
      </c>
      <c r="D2231">
        <v>8012</v>
      </c>
      <c r="E2231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s="15">
        <f t="shared" si="204"/>
        <v>41520.166666666664</v>
      </c>
      <c r="L2231" s="15">
        <f t="shared" si="205"/>
        <v>41484.664247685185</v>
      </c>
      <c r="M2231" t="b">
        <v>0</v>
      </c>
      <c r="N2231">
        <v>539</v>
      </c>
      <c r="O2231" t="b">
        <v>1</v>
      </c>
      <c r="P2231" t="s">
        <v>4444</v>
      </c>
      <c r="Q2231" s="7">
        <f t="shared" si="206"/>
        <v>171.04755366949576</v>
      </c>
      <c r="R2231" s="9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4541</v>
      </c>
      <c r="C2232" s="3" t="s">
        <v>4542</v>
      </c>
      <c r="D2232">
        <v>8500</v>
      </c>
      <c r="E2232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s="15">
        <f t="shared" si="204"/>
        <v>41754.881099537037</v>
      </c>
      <c r="L2232" s="15">
        <f t="shared" si="205"/>
        <v>41724.881099537037</v>
      </c>
      <c r="M2232" t="b">
        <v>0</v>
      </c>
      <c r="N2232">
        <v>498</v>
      </c>
      <c r="O2232" t="b">
        <v>1</v>
      </c>
      <c r="P2232" t="s">
        <v>4444</v>
      </c>
      <c r="Q2232" s="7">
        <f t="shared" si="206"/>
        <v>125.95294117647057</v>
      </c>
      <c r="R2232" s="9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4543</v>
      </c>
      <c r="C2233" s="3" t="s">
        <v>4544</v>
      </c>
      <c r="D2233">
        <v>2500</v>
      </c>
      <c r="E2233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s="15">
        <f t="shared" si="204"/>
        <v>41450.208333333336</v>
      </c>
      <c r="L2233" s="15">
        <f t="shared" si="205"/>
        <v>41423.910891203705</v>
      </c>
      <c r="M2233" t="b">
        <v>0</v>
      </c>
      <c r="N2233">
        <v>1113</v>
      </c>
      <c r="O2233" t="b">
        <v>1</v>
      </c>
      <c r="P2233" t="s">
        <v>4444</v>
      </c>
      <c r="Q2233" s="7">
        <f t="shared" si="206"/>
        <v>1212.1296000000002</v>
      </c>
      <c r="R2233" s="9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4545</v>
      </c>
      <c r="C2234" s="3" t="s">
        <v>4546</v>
      </c>
      <c r="D2234">
        <v>5000</v>
      </c>
      <c r="E2234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s="15">
        <f t="shared" si="204"/>
        <v>41839.125</v>
      </c>
      <c r="L2234" s="15">
        <f t="shared" si="205"/>
        <v>41806.794074074074</v>
      </c>
      <c r="M2234" t="b">
        <v>0</v>
      </c>
      <c r="N2234">
        <v>988</v>
      </c>
      <c r="O2234" t="b">
        <v>1</v>
      </c>
      <c r="P2234" t="s">
        <v>4444</v>
      </c>
      <c r="Q2234" s="7">
        <f t="shared" si="206"/>
        <v>495.8</v>
      </c>
      <c r="R2234" s="9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4547</v>
      </c>
      <c r="C2235" s="3" t="s">
        <v>4548</v>
      </c>
      <c r="D2235">
        <v>2500</v>
      </c>
      <c r="E2235">
        <v>8301</v>
      </c>
      <c r="F2235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s="15">
        <f t="shared" si="204"/>
        <v>42352</v>
      </c>
      <c r="L2235" s="15">
        <f t="shared" si="205"/>
        <v>42331.378923611112</v>
      </c>
      <c r="M2235" t="b">
        <v>0</v>
      </c>
      <c r="N2235">
        <v>391</v>
      </c>
      <c r="O2235" t="b">
        <v>1</v>
      </c>
      <c r="P2235" t="s">
        <v>4444</v>
      </c>
      <c r="Q2235" s="7">
        <f t="shared" si="206"/>
        <v>332.03999999999996</v>
      </c>
      <c r="R2235" s="9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4549</v>
      </c>
      <c r="C2236" s="3" t="s">
        <v>4550</v>
      </c>
      <c r="D2236">
        <v>100</v>
      </c>
      <c r="E2236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s="15">
        <f t="shared" si="204"/>
        <v>42740.824618055558</v>
      </c>
      <c r="L2236" s="15">
        <f t="shared" si="205"/>
        <v>42710.824618055558</v>
      </c>
      <c r="M2236" t="b">
        <v>0</v>
      </c>
      <c r="N2236">
        <v>28</v>
      </c>
      <c r="O2236" t="b">
        <v>1</v>
      </c>
      <c r="P2236" t="s">
        <v>4444</v>
      </c>
      <c r="Q2236" s="7">
        <f t="shared" si="206"/>
        <v>1165</v>
      </c>
      <c r="R2236" s="9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4551</v>
      </c>
      <c r="C2237" s="3" t="s">
        <v>4552</v>
      </c>
      <c r="D2237">
        <v>13000</v>
      </c>
      <c r="E2237">
        <v>19931</v>
      </c>
      <c r="F2237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s="15">
        <f t="shared" si="204"/>
        <v>42091.980451388888</v>
      </c>
      <c r="L2237" s="15">
        <f t="shared" si="205"/>
        <v>42062.022118055553</v>
      </c>
      <c r="M2237" t="b">
        <v>0</v>
      </c>
      <c r="N2237">
        <v>147</v>
      </c>
      <c r="O2237" t="b">
        <v>1</v>
      </c>
      <c r="P2237" t="s">
        <v>4444</v>
      </c>
      <c r="Q2237" s="7">
        <f t="shared" si="206"/>
        <v>153.3153846153846</v>
      </c>
      <c r="R2237" s="9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4553</v>
      </c>
      <c r="C2238" s="3" t="s">
        <v>4554</v>
      </c>
      <c r="D2238">
        <v>2800</v>
      </c>
      <c r="E2238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s="15">
        <f t="shared" si="204"/>
        <v>42401.617164351846</v>
      </c>
      <c r="L2238" s="15">
        <f t="shared" si="205"/>
        <v>42371.617164351846</v>
      </c>
      <c r="M2238" t="b">
        <v>0</v>
      </c>
      <c r="N2238">
        <v>680</v>
      </c>
      <c r="O2238" t="b">
        <v>1</v>
      </c>
      <c r="P2238" t="s">
        <v>4444</v>
      </c>
      <c r="Q2238" s="7">
        <f t="shared" si="206"/>
        <v>537.10714285714289</v>
      </c>
      <c r="R2238" s="9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4555</v>
      </c>
      <c r="C2239" s="3" t="s">
        <v>4556</v>
      </c>
      <c r="D2239">
        <v>18000</v>
      </c>
      <c r="E2239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s="15">
        <f t="shared" si="204"/>
        <v>41955.332638888889</v>
      </c>
      <c r="L2239" s="15">
        <f t="shared" si="205"/>
        <v>41915.003275462965</v>
      </c>
      <c r="M2239" t="b">
        <v>0</v>
      </c>
      <c r="N2239">
        <v>983</v>
      </c>
      <c r="O2239" t="b">
        <v>1</v>
      </c>
      <c r="P2239" t="s">
        <v>4444</v>
      </c>
      <c r="Q2239" s="7">
        <f t="shared" si="206"/>
        <v>352.92777777777775</v>
      </c>
      <c r="R2239" s="9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4557</v>
      </c>
      <c r="C2240" s="3" t="s">
        <v>4558</v>
      </c>
      <c r="D2240">
        <v>4000</v>
      </c>
      <c r="E2240">
        <v>5496</v>
      </c>
      <c r="F2240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s="15">
        <f t="shared" si="204"/>
        <v>42804.621712962966</v>
      </c>
      <c r="L2240" s="15">
        <f t="shared" si="205"/>
        <v>42774.621712962966</v>
      </c>
      <c r="M2240" t="b">
        <v>0</v>
      </c>
      <c r="N2240">
        <v>79</v>
      </c>
      <c r="O2240" t="b">
        <v>1</v>
      </c>
      <c r="P2240" t="s">
        <v>4444</v>
      </c>
      <c r="Q2240" s="7">
        <f t="shared" si="206"/>
        <v>137.4</v>
      </c>
      <c r="R2240" s="9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4559</v>
      </c>
      <c r="C2241" s="3" t="s">
        <v>4560</v>
      </c>
      <c r="D2241">
        <v>25000</v>
      </c>
      <c r="E2241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s="15">
        <f t="shared" si="204"/>
        <v>41609.168055555558</v>
      </c>
      <c r="L2241" s="15">
        <f t="shared" si="205"/>
        <v>41572.958495370374</v>
      </c>
      <c r="M2241" t="b">
        <v>0</v>
      </c>
      <c r="N2241">
        <v>426</v>
      </c>
      <c r="O2241" t="b">
        <v>1</v>
      </c>
      <c r="P2241" t="s">
        <v>4444</v>
      </c>
      <c r="Q2241" s="7">
        <f t="shared" si="206"/>
        <v>128.02668</v>
      </c>
      <c r="R2241" s="9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4561</v>
      </c>
      <c r="C2242" s="3" t="s">
        <v>4562</v>
      </c>
      <c r="D2242">
        <v>5000</v>
      </c>
      <c r="E2242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s="15">
        <f t="shared" si="204"/>
        <v>42482.825740740736</v>
      </c>
      <c r="L2242" s="15">
        <f t="shared" si="205"/>
        <v>42452.825740740736</v>
      </c>
      <c r="M2242" t="b">
        <v>0</v>
      </c>
      <c r="N2242">
        <v>96</v>
      </c>
      <c r="O2242" t="b">
        <v>1</v>
      </c>
      <c r="P2242" t="s">
        <v>4444</v>
      </c>
      <c r="Q2242" s="7">
        <f t="shared" si="206"/>
        <v>270.68</v>
      </c>
      <c r="R2242" s="9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4563</v>
      </c>
      <c r="C2243" s="3" t="s">
        <v>4564</v>
      </c>
      <c r="D2243">
        <v>1000</v>
      </c>
      <c r="E2243">
        <v>8064</v>
      </c>
      <c r="F2243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s="15">
        <f t="shared" ref="K2243:K2306" si="210">(I2243/86400)+DATE(1970,1,1)</f>
        <v>42796.827546296292</v>
      </c>
      <c r="L2243" s="15">
        <f t="shared" ref="L2243:L2306" si="211">(J2243/86400)+DATE(1970,1,1)</f>
        <v>42766.827546296292</v>
      </c>
      <c r="M2243" t="b">
        <v>0</v>
      </c>
      <c r="N2243">
        <v>163</v>
      </c>
      <c r="O2243" t="b">
        <v>1</v>
      </c>
      <c r="P2243" t="s">
        <v>4444</v>
      </c>
      <c r="Q2243" s="7">
        <f t="shared" ref="Q2243:Q2306" si="212">(E2243/D2243)*100</f>
        <v>806.4</v>
      </c>
      <c r="R2243" s="9">
        <f t="shared" ref="R2243:R2306" si="213">E2243/N2243</f>
        <v>49.472392638036808</v>
      </c>
      <c r="S2243" t="str">
        <f t="shared" ref="S2243:S2306" si="214">LEFT(P2243,FIND("/",P2243)-1)</f>
        <v>games</v>
      </c>
      <c r="T2243" t="str">
        <f t="shared" ref="T2243:T2306" si="215">REPLACE(P2243,1,FIND("/",P2243),"")</f>
        <v>tabletop games</v>
      </c>
    </row>
    <row r="2244" spans="1:20" ht="32" x14ac:dyDescent="0.2">
      <c r="A2244">
        <v>2242</v>
      </c>
      <c r="B2244" s="3" t="s">
        <v>4565</v>
      </c>
      <c r="C2244" s="3" t="s">
        <v>4566</v>
      </c>
      <c r="D2244">
        <v>10000</v>
      </c>
      <c r="E2244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s="15">
        <f t="shared" si="210"/>
        <v>41605.126388888893</v>
      </c>
      <c r="L2244" s="15">
        <f t="shared" si="211"/>
        <v>41569.575613425928</v>
      </c>
      <c r="M2244" t="b">
        <v>0</v>
      </c>
      <c r="N2244">
        <v>2525</v>
      </c>
      <c r="O2244" t="b">
        <v>1</v>
      </c>
      <c r="P2244" t="s">
        <v>4444</v>
      </c>
      <c r="Q2244" s="7">
        <f t="shared" si="212"/>
        <v>1360.0976000000001</v>
      </c>
      <c r="R2244" s="9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4567</v>
      </c>
      <c r="C2245" s="3" t="s">
        <v>4568</v>
      </c>
      <c r="D2245">
        <v>1</v>
      </c>
      <c r="E2245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s="15">
        <f t="shared" si="210"/>
        <v>42807.125</v>
      </c>
      <c r="L2245" s="15">
        <f t="shared" si="211"/>
        <v>42800.751041666663</v>
      </c>
      <c r="M2245" t="b">
        <v>0</v>
      </c>
      <c r="N2245">
        <v>2035</v>
      </c>
      <c r="O2245" t="b">
        <v>1</v>
      </c>
      <c r="P2245" t="s">
        <v>4444</v>
      </c>
      <c r="Q2245" s="7">
        <f t="shared" si="212"/>
        <v>930250</v>
      </c>
      <c r="R2245" s="9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4569</v>
      </c>
      <c r="C2246" s="3" t="s">
        <v>4570</v>
      </c>
      <c r="D2246">
        <v>5000</v>
      </c>
      <c r="E2246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s="15">
        <f t="shared" si="210"/>
        <v>42659.854166666672</v>
      </c>
      <c r="L2246" s="15">
        <f t="shared" si="211"/>
        <v>42647.818819444445</v>
      </c>
      <c r="M2246" t="b">
        <v>0</v>
      </c>
      <c r="N2246">
        <v>290</v>
      </c>
      <c r="O2246" t="b">
        <v>1</v>
      </c>
      <c r="P2246" t="s">
        <v>4444</v>
      </c>
      <c r="Q2246" s="7">
        <f t="shared" si="212"/>
        <v>377.02</v>
      </c>
      <c r="R2246" s="9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4571</v>
      </c>
      <c r="C2247" s="3" t="s">
        <v>4572</v>
      </c>
      <c r="D2247">
        <v>4000</v>
      </c>
      <c r="E2247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s="15">
        <f t="shared" si="210"/>
        <v>41691.75</v>
      </c>
      <c r="L2247" s="15">
        <f t="shared" si="211"/>
        <v>41660.70853009259</v>
      </c>
      <c r="M2247" t="b">
        <v>0</v>
      </c>
      <c r="N2247">
        <v>1980</v>
      </c>
      <c r="O2247" t="b">
        <v>1</v>
      </c>
      <c r="P2247" t="s">
        <v>4444</v>
      </c>
      <c r="Q2247" s="7">
        <f t="shared" si="212"/>
        <v>2647.0250000000001</v>
      </c>
      <c r="R2247" s="9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4573</v>
      </c>
      <c r="C2248" s="3" t="s">
        <v>4574</v>
      </c>
      <c r="D2248">
        <v>2500</v>
      </c>
      <c r="E2248">
        <v>2503</v>
      </c>
      <c r="F224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s="15">
        <f t="shared" si="210"/>
        <v>42251.79178240741</v>
      </c>
      <c r="L2248" s="15">
        <f t="shared" si="211"/>
        <v>42221.79178240741</v>
      </c>
      <c r="M2248" t="b">
        <v>0</v>
      </c>
      <c r="N2248">
        <v>57</v>
      </c>
      <c r="O2248" t="b">
        <v>1</v>
      </c>
      <c r="P2248" t="s">
        <v>4444</v>
      </c>
      <c r="Q2248" s="7">
        <f t="shared" si="212"/>
        <v>100.12</v>
      </c>
      <c r="R2248" s="9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4575</v>
      </c>
      <c r="C2249" s="3" t="s">
        <v>4576</v>
      </c>
      <c r="D2249">
        <v>18500</v>
      </c>
      <c r="E2249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s="15">
        <f t="shared" si="210"/>
        <v>42214.666261574079</v>
      </c>
      <c r="L2249" s="15">
        <f t="shared" si="211"/>
        <v>42200.666261574079</v>
      </c>
      <c r="M2249" t="b">
        <v>0</v>
      </c>
      <c r="N2249">
        <v>380</v>
      </c>
      <c r="O2249" t="b">
        <v>1</v>
      </c>
      <c r="P2249" t="s">
        <v>4444</v>
      </c>
      <c r="Q2249" s="7">
        <f t="shared" si="212"/>
        <v>104.45405405405405</v>
      </c>
      <c r="R2249" s="9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4577</v>
      </c>
      <c r="C2250" s="3" t="s">
        <v>4578</v>
      </c>
      <c r="D2250">
        <v>7000</v>
      </c>
      <c r="E2250">
        <v>7505</v>
      </c>
      <c r="F2250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s="15">
        <f t="shared" si="210"/>
        <v>42718.875902777778</v>
      </c>
      <c r="L2250" s="15">
        <f t="shared" si="211"/>
        <v>42688.875902777778</v>
      </c>
      <c r="M2250" t="b">
        <v>0</v>
      </c>
      <c r="N2250">
        <v>128</v>
      </c>
      <c r="O2250" t="b">
        <v>1</v>
      </c>
      <c r="P2250" t="s">
        <v>4444</v>
      </c>
      <c r="Q2250" s="7">
        <f t="shared" si="212"/>
        <v>107.21428571428571</v>
      </c>
      <c r="R2250" s="9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4579</v>
      </c>
      <c r="C2251" s="3" t="s">
        <v>4580</v>
      </c>
      <c r="D2251">
        <v>3500</v>
      </c>
      <c r="E2251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s="15">
        <f t="shared" si="210"/>
        <v>41366.661631944444</v>
      </c>
      <c r="L2251" s="15">
        <f t="shared" si="211"/>
        <v>41336.703298611115</v>
      </c>
      <c r="M2251" t="b">
        <v>0</v>
      </c>
      <c r="N2251">
        <v>180</v>
      </c>
      <c r="O2251" t="b">
        <v>1</v>
      </c>
      <c r="P2251" t="s">
        <v>4444</v>
      </c>
      <c r="Q2251" s="7">
        <f t="shared" si="212"/>
        <v>168.77142857142857</v>
      </c>
      <c r="R2251" s="9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4581</v>
      </c>
      <c r="C2252" s="3" t="s">
        <v>4582</v>
      </c>
      <c r="D2252">
        <v>25000</v>
      </c>
      <c r="E2252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s="15">
        <f t="shared" si="210"/>
        <v>42707.0471412037</v>
      </c>
      <c r="L2252" s="15">
        <f t="shared" si="211"/>
        <v>42677.005474537036</v>
      </c>
      <c r="M2252" t="b">
        <v>0</v>
      </c>
      <c r="N2252">
        <v>571</v>
      </c>
      <c r="O2252" t="b">
        <v>1</v>
      </c>
      <c r="P2252" t="s">
        <v>4444</v>
      </c>
      <c r="Q2252" s="7">
        <f t="shared" si="212"/>
        <v>975.11200000000008</v>
      </c>
      <c r="R2252" s="9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4583</v>
      </c>
      <c r="C2253" s="3" t="s">
        <v>4584</v>
      </c>
      <c r="D2253">
        <v>8500</v>
      </c>
      <c r="E2253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s="15">
        <f t="shared" si="210"/>
        <v>41867.34579861111</v>
      </c>
      <c r="L2253" s="15">
        <f t="shared" si="211"/>
        <v>41846.34579861111</v>
      </c>
      <c r="M2253" t="b">
        <v>0</v>
      </c>
      <c r="N2253">
        <v>480</v>
      </c>
      <c r="O2253" t="b">
        <v>1</v>
      </c>
      <c r="P2253" t="s">
        <v>4444</v>
      </c>
      <c r="Q2253" s="7">
        <f t="shared" si="212"/>
        <v>134.44929411764704</v>
      </c>
      <c r="R2253" s="9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4585</v>
      </c>
      <c r="C2254" s="3" t="s">
        <v>4586</v>
      </c>
      <c r="D2254">
        <v>9000</v>
      </c>
      <c r="E2254">
        <v>24505</v>
      </c>
      <c r="F2254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s="15">
        <f t="shared" si="210"/>
        <v>42588.327986111108</v>
      </c>
      <c r="L2254" s="15">
        <f t="shared" si="211"/>
        <v>42573.327986111108</v>
      </c>
      <c r="M2254" t="b">
        <v>0</v>
      </c>
      <c r="N2254">
        <v>249</v>
      </c>
      <c r="O2254" t="b">
        <v>1</v>
      </c>
      <c r="P2254" t="s">
        <v>4444</v>
      </c>
      <c r="Q2254" s="7">
        <f t="shared" si="212"/>
        <v>272.27777777777777</v>
      </c>
      <c r="R2254" s="9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4587</v>
      </c>
      <c r="C2255" s="3" t="s">
        <v>4588</v>
      </c>
      <c r="D2255">
        <v>8000</v>
      </c>
      <c r="E2255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s="15">
        <f t="shared" si="210"/>
        <v>42326.672997685186</v>
      </c>
      <c r="L2255" s="15">
        <f t="shared" si="211"/>
        <v>42296.631331018521</v>
      </c>
      <c r="M2255" t="b">
        <v>0</v>
      </c>
      <c r="N2255">
        <v>84</v>
      </c>
      <c r="O2255" t="b">
        <v>1</v>
      </c>
      <c r="P2255" t="s">
        <v>4444</v>
      </c>
      <c r="Q2255" s="7">
        <f t="shared" si="212"/>
        <v>112.6875</v>
      </c>
      <c r="R2255" s="9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4589</v>
      </c>
      <c r="C2256" s="3" t="s">
        <v>4590</v>
      </c>
      <c r="D2256">
        <v>500</v>
      </c>
      <c r="E2256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s="15">
        <f t="shared" si="210"/>
        <v>42759.647777777776</v>
      </c>
      <c r="L2256" s="15">
        <f t="shared" si="211"/>
        <v>42752.647777777776</v>
      </c>
      <c r="M2256" t="b">
        <v>0</v>
      </c>
      <c r="N2256">
        <v>197</v>
      </c>
      <c r="O2256" t="b">
        <v>1</v>
      </c>
      <c r="P2256" t="s">
        <v>4444</v>
      </c>
      <c r="Q2256" s="7">
        <f t="shared" si="212"/>
        <v>459.8</v>
      </c>
      <c r="R2256" s="9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4591</v>
      </c>
      <c r="C2257" s="3" t="s">
        <v>4592</v>
      </c>
      <c r="D2257">
        <v>3950</v>
      </c>
      <c r="E2257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s="15">
        <f t="shared" si="210"/>
        <v>42497.951979166668</v>
      </c>
      <c r="L2257" s="15">
        <f t="shared" si="211"/>
        <v>42467.951979166668</v>
      </c>
      <c r="M2257" t="b">
        <v>0</v>
      </c>
      <c r="N2257">
        <v>271</v>
      </c>
      <c r="O2257" t="b">
        <v>1</v>
      </c>
      <c r="P2257" t="s">
        <v>4444</v>
      </c>
      <c r="Q2257" s="7">
        <f t="shared" si="212"/>
        <v>286.65822784810126</v>
      </c>
      <c r="R2257" s="9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4593</v>
      </c>
      <c r="C2258" s="3" t="s">
        <v>4594</v>
      </c>
      <c r="D2258">
        <v>480</v>
      </c>
      <c r="E2258">
        <v>1069</v>
      </c>
      <c r="F225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s="15">
        <f t="shared" si="210"/>
        <v>42696.451921296291</v>
      </c>
      <c r="L2258" s="15">
        <f t="shared" si="211"/>
        <v>42682.451921296291</v>
      </c>
      <c r="M2258" t="b">
        <v>0</v>
      </c>
      <c r="N2258">
        <v>50</v>
      </c>
      <c r="O2258" t="b">
        <v>1</v>
      </c>
      <c r="P2258" t="s">
        <v>4444</v>
      </c>
      <c r="Q2258" s="7">
        <f t="shared" si="212"/>
        <v>222.70833333333334</v>
      </c>
      <c r="R2258" s="9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4595</v>
      </c>
      <c r="C2259" s="3" t="s">
        <v>4596</v>
      </c>
      <c r="D2259">
        <v>2500</v>
      </c>
      <c r="E2259">
        <v>15903.5</v>
      </c>
      <c r="F2259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s="15">
        <f t="shared" si="210"/>
        <v>42540.958333333328</v>
      </c>
      <c r="L2259" s="15">
        <f t="shared" si="211"/>
        <v>42505.936678240745</v>
      </c>
      <c r="M2259" t="b">
        <v>0</v>
      </c>
      <c r="N2259">
        <v>169</v>
      </c>
      <c r="O2259" t="b">
        <v>1</v>
      </c>
      <c r="P2259" t="s">
        <v>4444</v>
      </c>
      <c r="Q2259" s="7">
        <f t="shared" si="212"/>
        <v>636.14</v>
      </c>
      <c r="R2259" s="9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4597</v>
      </c>
      <c r="C2260" s="3" t="s">
        <v>4598</v>
      </c>
      <c r="D2260">
        <v>2200</v>
      </c>
      <c r="E2260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s="15">
        <f t="shared" si="210"/>
        <v>42166.75100694444</v>
      </c>
      <c r="L2260" s="15">
        <f t="shared" si="211"/>
        <v>42136.75100694444</v>
      </c>
      <c r="M2260" t="b">
        <v>0</v>
      </c>
      <c r="N2260">
        <v>205</v>
      </c>
      <c r="O2260" t="b">
        <v>1</v>
      </c>
      <c r="P2260" t="s">
        <v>4444</v>
      </c>
      <c r="Q2260" s="7">
        <f t="shared" si="212"/>
        <v>146.5</v>
      </c>
      <c r="R2260" s="9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4599</v>
      </c>
      <c r="C2261" s="3" t="s">
        <v>4600</v>
      </c>
      <c r="D2261">
        <v>1000</v>
      </c>
      <c r="E2261">
        <v>18671</v>
      </c>
      <c r="F2261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s="15">
        <f t="shared" si="210"/>
        <v>42712.804814814815</v>
      </c>
      <c r="L2261" s="15">
        <f t="shared" si="211"/>
        <v>42702.804814814815</v>
      </c>
      <c r="M2261" t="b">
        <v>0</v>
      </c>
      <c r="N2261">
        <v>206</v>
      </c>
      <c r="O2261" t="b">
        <v>1</v>
      </c>
      <c r="P2261" t="s">
        <v>4444</v>
      </c>
      <c r="Q2261" s="7">
        <f t="shared" si="212"/>
        <v>1867.1</v>
      </c>
      <c r="R2261" s="9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4601</v>
      </c>
      <c r="C2262" s="3" t="s">
        <v>4602</v>
      </c>
      <c r="D2262">
        <v>2500</v>
      </c>
      <c r="E2262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s="15">
        <f t="shared" si="210"/>
        <v>41724.975115740745</v>
      </c>
      <c r="L2262" s="15">
        <f t="shared" si="211"/>
        <v>41695.016782407409</v>
      </c>
      <c r="M2262" t="b">
        <v>0</v>
      </c>
      <c r="N2262">
        <v>84</v>
      </c>
      <c r="O2262" t="b">
        <v>1</v>
      </c>
      <c r="P2262" t="s">
        <v>4444</v>
      </c>
      <c r="Q2262" s="7">
        <f t="shared" si="212"/>
        <v>326.92</v>
      </c>
      <c r="R2262" s="9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4603</v>
      </c>
      <c r="C2263" s="3" t="s">
        <v>4604</v>
      </c>
      <c r="D2263">
        <v>1000</v>
      </c>
      <c r="E2263">
        <v>7795</v>
      </c>
      <c r="F2263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s="15">
        <f t="shared" si="210"/>
        <v>42780.724768518514</v>
      </c>
      <c r="L2263" s="15">
        <f t="shared" si="211"/>
        <v>42759.724768518514</v>
      </c>
      <c r="M2263" t="b">
        <v>0</v>
      </c>
      <c r="N2263">
        <v>210</v>
      </c>
      <c r="O2263" t="b">
        <v>1</v>
      </c>
      <c r="P2263" t="s">
        <v>4444</v>
      </c>
      <c r="Q2263" s="7">
        <f t="shared" si="212"/>
        <v>779.5</v>
      </c>
      <c r="R2263" s="9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4605</v>
      </c>
      <c r="C2264" s="3" t="s">
        <v>4606</v>
      </c>
      <c r="D2264">
        <v>3300</v>
      </c>
      <c r="E2264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s="15">
        <f t="shared" si="210"/>
        <v>41961</v>
      </c>
      <c r="L2264" s="15">
        <f t="shared" si="211"/>
        <v>41926.585162037038</v>
      </c>
      <c r="M2264" t="b">
        <v>0</v>
      </c>
      <c r="N2264">
        <v>181</v>
      </c>
      <c r="O2264" t="b">
        <v>1</v>
      </c>
      <c r="P2264" t="s">
        <v>4444</v>
      </c>
      <c r="Q2264" s="7">
        <f t="shared" si="212"/>
        <v>154.15151515151516</v>
      </c>
      <c r="R2264" s="9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4607</v>
      </c>
      <c r="C2265" s="3" t="s">
        <v>4608</v>
      </c>
      <c r="D2265">
        <v>7500</v>
      </c>
      <c r="E2265">
        <v>8666</v>
      </c>
      <c r="F2265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s="15">
        <f t="shared" si="210"/>
        <v>42035.832326388889</v>
      </c>
      <c r="L2265" s="15">
        <f t="shared" si="211"/>
        <v>42014.832326388889</v>
      </c>
      <c r="M2265" t="b">
        <v>0</v>
      </c>
      <c r="N2265">
        <v>60</v>
      </c>
      <c r="O2265" t="b">
        <v>1</v>
      </c>
      <c r="P2265" t="s">
        <v>4444</v>
      </c>
      <c r="Q2265" s="7">
        <f t="shared" si="212"/>
        <v>115.54666666666667</v>
      </c>
      <c r="R2265" s="9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4609</v>
      </c>
      <c r="C2266" s="3" t="s">
        <v>4610</v>
      </c>
      <c r="D2266">
        <v>6000</v>
      </c>
      <c r="E2266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s="15">
        <f t="shared" si="210"/>
        <v>42513.125</v>
      </c>
      <c r="L2266" s="15">
        <f t="shared" si="211"/>
        <v>42496.582337962958</v>
      </c>
      <c r="M2266" t="b">
        <v>0</v>
      </c>
      <c r="N2266">
        <v>445</v>
      </c>
      <c r="O2266" t="b">
        <v>1</v>
      </c>
      <c r="P2266" t="s">
        <v>4444</v>
      </c>
      <c r="Q2266" s="7">
        <f t="shared" si="212"/>
        <v>180.03333333333333</v>
      </c>
      <c r="R2266" s="9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4611</v>
      </c>
      <c r="C2267" s="3" t="s">
        <v>4612</v>
      </c>
      <c r="D2267">
        <v>200</v>
      </c>
      <c r="E2267">
        <v>597</v>
      </c>
      <c r="F2267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s="15">
        <f t="shared" si="210"/>
        <v>42696.853090277778</v>
      </c>
      <c r="L2267" s="15">
        <f t="shared" si="211"/>
        <v>42689.853090277778</v>
      </c>
      <c r="M2267" t="b">
        <v>0</v>
      </c>
      <c r="N2267">
        <v>17</v>
      </c>
      <c r="O2267" t="b">
        <v>1</v>
      </c>
      <c r="P2267" t="s">
        <v>4444</v>
      </c>
      <c r="Q2267" s="7">
        <f t="shared" si="212"/>
        <v>298.5</v>
      </c>
      <c r="R2267" s="9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4613</v>
      </c>
      <c r="C2268" s="3" t="s">
        <v>4614</v>
      </c>
      <c r="D2268">
        <v>1500</v>
      </c>
      <c r="E2268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s="15">
        <f t="shared" si="210"/>
        <v>42487.083333333328</v>
      </c>
      <c r="L2268" s="15">
        <f t="shared" si="211"/>
        <v>42469.874907407408</v>
      </c>
      <c r="M2268" t="b">
        <v>0</v>
      </c>
      <c r="N2268">
        <v>194</v>
      </c>
      <c r="O2268" t="b">
        <v>1</v>
      </c>
      <c r="P2268" t="s">
        <v>4444</v>
      </c>
      <c r="Q2268" s="7">
        <f t="shared" si="212"/>
        <v>320.26666666666665</v>
      </c>
      <c r="R2268" s="9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4615</v>
      </c>
      <c r="C2269" s="3" t="s">
        <v>4616</v>
      </c>
      <c r="D2269">
        <v>20000</v>
      </c>
      <c r="E2269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s="15">
        <f t="shared" si="210"/>
        <v>41994.041666666672</v>
      </c>
      <c r="L2269" s="15">
        <f t="shared" si="211"/>
        <v>41968.829826388886</v>
      </c>
      <c r="M2269" t="b">
        <v>0</v>
      </c>
      <c r="N2269">
        <v>404</v>
      </c>
      <c r="O2269" t="b">
        <v>1</v>
      </c>
      <c r="P2269" t="s">
        <v>4444</v>
      </c>
      <c r="Q2269" s="7">
        <f t="shared" si="212"/>
        <v>380.52499999999998</v>
      </c>
      <c r="R2269" s="9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4617</v>
      </c>
      <c r="C2270" s="3" t="s">
        <v>4618</v>
      </c>
      <c r="D2270">
        <v>28000</v>
      </c>
      <c r="E2270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s="15">
        <f t="shared" si="210"/>
        <v>42806.082349537042</v>
      </c>
      <c r="L2270" s="15">
        <f t="shared" si="211"/>
        <v>42776.082349537042</v>
      </c>
      <c r="M2270" t="b">
        <v>0</v>
      </c>
      <c r="N2270">
        <v>194</v>
      </c>
      <c r="O2270" t="b">
        <v>1</v>
      </c>
      <c r="P2270" t="s">
        <v>4444</v>
      </c>
      <c r="Q2270" s="7">
        <f t="shared" si="212"/>
        <v>102.60000000000001</v>
      </c>
      <c r="R2270" s="9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4619</v>
      </c>
      <c r="C2271" s="3" t="s">
        <v>4620</v>
      </c>
      <c r="D2271">
        <v>2500</v>
      </c>
      <c r="E2271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s="15">
        <f t="shared" si="210"/>
        <v>42801.208333333328</v>
      </c>
      <c r="L2271" s="15">
        <f t="shared" si="211"/>
        <v>42776.704432870371</v>
      </c>
      <c r="M2271" t="b">
        <v>0</v>
      </c>
      <c r="N2271">
        <v>902</v>
      </c>
      <c r="O2271" t="b">
        <v>1</v>
      </c>
      <c r="P2271" t="s">
        <v>4444</v>
      </c>
      <c r="Q2271" s="7">
        <f t="shared" si="212"/>
        <v>1801.64</v>
      </c>
      <c r="R2271" s="9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4621</v>
      </c>
      <c r="C2272" s="3" t="s">
        <v>4622</v>
      </c>
      <c r="D2272">
        <v>25000</v>
      </c>
      <c r="E2272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s="15">
        <f t="shared" si="210"/>
        <v>42745.915972222225</v>
      </c>
      <c r="L2272" s="15">
        <f t="shared" si="211"/>
        <v>42725.869363425925</v>
      </c>
      <c r="M2272" t="b">
        <v>0</v>
      </c>
      <c r="N2272">
        <v>1670</v>
      </c>
      <c r="O2272" t="b">
        <v>1</v>
      </c>
      <c r="P2272" t="s">
        <v>4444</v>
      </c>
      <c r="Q2272" s="7">
        <f t="shared" si="212"/>
        <v>720.24800000000005</v>
      </c>
      <c r="R2272" s="9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4623</v>
      </c>
      <c r="C2273" s="3" t="s">
        <v>4624</v>
      </c>
      <c r="D2273">
        <v>20000</v>
      </c>
      <c r="E2273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s="15">
        <f t="shared" si="210"/>
        <v>42714.000046296293</v>
      </c>
      <c r="L2273" s="15">
        <f t="shared" si="211"/>
        <v>42684.000046296293</v>
      </c>
      <c r="M2273" t="b">
        <v>0</v>
      </c>
      <c r="N2273">
        <v>1328</v>
      </c>
      <c r="O2273" t="b">
        <v>1</v>
      </c>
      <c r="P2273" t="s">
        <v>4444</v>
      </c>
      <c r="Q2273" s="7">
        <f t="shared" si="212"/>
        <v>283.09000000000003</v>
      </c>
      <c r="R2273" s="9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4625</v>
      </c>
      <c r="C2274" s="3" t="s">
        <v>4626</v>
      </c>
      <c r="D2274">
        <v>1000</v>
      </c>
      <c r="E2274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s="15">
        <f t="shared" si="210"/>
        <v>42345.699490740742</v>
      </c>
      <c r="L2274" s="15">
        <f t="shared" si="211"/>
        <v>42315.699490740742</v>
      </c>
      <c r="M2274" t="b">
        <v>0</v>
      </c>
      <c r="N2274">
        <v>944</v>
      </c>
      <c r="O2274" t="b">
        <v>1</v>
      </c>
      <c r="P2274" t="s">
        <v>4444</v>
      </c>
      <c r="Q2274" s="7">
        <f t="shared" si="212"/>
        <v>1356.6000000000001</v>
      </c>
      <c r="R2274" s="9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4627</v>
      </c>
      <c r="C2275" s="3" t="s">
        <v>4628</v>
      </c>
      <c r="D2275">
        <v>2500</v>
      </c>
      <c r="E2275">
        <v>5509</v>
      </c>
      <c r="F2275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s="15">
        <f t="shared" si="210"/>
        <v>42806.507430555561</v>
      </c>
      <c r="L2275" s="15">
        <f t="shared" si="211"/>
        <v>42781.549097222218</v>
      </c>
      <c r="M2275" t="b">
        <v>0</v>
      </c>
      <c r="N2275">
        <v>147</v>
      </c>
      <c r="O2275" t="b">
        <v>1</v>
      </c>
      <c r="P2275" t="s">
        <v>4444</v>
      </c>
      <c r="Q2275" s="7">
        <f t="shared" si="212"/>
        <v>220.35999999999999</v>
      </c>
      <c r="R2275" s="9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4629</v>
      </c>
      <c r="C2276" s="3" t="s">
        <v>4630</v>
      </c>
      <c r="D2276">
        <v>2500</v>
      </c>
      <c r="E2276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s="15">
        <f t="shared" si="210"/>
        <v>41693.500659722224</v>
      </c>
      <c r="L2276" s="15">
        <f t="shared" si="211"/>
        <v>41663.500659722224</v>
      </c>
      <c r="M2276" t="b">
        <v>0</v>
      </c>
      <c r="N2276">
        <v>99</v>
      </c>
      <c r="O2276" t="b">
        <v>1</v>
      </c>
      <c r="P2276" t="s">
        <v>4444</v>
      </c>
      <c r="Q2276" s="7">
        <f t="shared" si="212"/>
        <v>119.6</v>
      </c>
      <c r="R2276" s="9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4631</v>
      </c>
      <c r="C2277" s="3" t="s">
        <v>4632</v>
      </c>
      <c r="D2277">
        <v>650</v>
      </c>
      <c r="E2277">
        <v>2650.5</v>
      </c>
      <c r="F2277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s="15">
        <f t="shared" si="210"/>
        <v>41995.616655092592</v>
      </c>
      <c r="L2277" s="15">
        <f t="shared" si="211"/>
        <v>41965.616655092592</v>
      </c>
      <c r="M2277" t="b">
        <v>0</v>
      </c>
      <c r="N2277">
        <v>79</v>
      </c>
      <c r="O2277" t="b">
        <v>1</v>
      </c>
      <c r="P2277" t="s">
        <v>4444</v>
      </c>
      <c r="Q2277" s="7">
        <f t="shared" si="212"/>
        <v>407.76923076923077</v>
      </c>
      <c r="R2277" s="9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4633</v>
      </c>
      <c r="C2278" s="3" t="s">
        <v>4634</v>
      </c>
      <c r="D2278">
        <v>4589</v>
      </c>
      <c r="E2278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s="15">
        <f t="shared" si="210"/>
        <v>41644.651493055557</v>
      </c>
      <c r="L2278" s="15">
        <f t="shared" si="211"/>
        <v>41614.651493055557</v>
      </c>
      <c r="M2278" t="b">
        <v>0</v>
      </c>
      <c r="N2278">
        <v>75</v>
      </c>
      <c r="O2278" t="b">
        <v>1</v>
      </c>
      <c r="P2278" t="s">
        <v>4444</v>
      </c>
      <c r="Q2278" s="7">
        <f t="shared" si="212"/>
        <v>105.81826105905425</v>
      </c>
      <c r="R2278" s="9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4635</v>
      </c>
      <c r="C2279" s="3" t="s">
        <v>4636</v>
      </c>
      <c r="D2279">
        <v>8500</v>
      </c>
      <c r="E2279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s="15">
        <f t="shared" si="210"/>
        <v>40966.678506944445</v>
      </c>
      <c r="L2279" s="15">
        <f t="shared" si="211"/>
        <v>40936.678506944445</v>
      </c>
      <c r="M2279" t="b">
        <v>0</v>
      </c>
      <c r="N2279">
        <v>207</v>
      </c>
      <c r="O2279" t="b">
        <v>1</v>
      </c>
      <c r="P2279" t="s">
        <v>4444</v>
      </c>
      <c r="Q2279" s="7">
        <f t="shared" si="212"/>
        <v>141.08235294117648</v>
      </c>
      <c r="R2279" s="9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4637</v>
      </c>
      <c r="C2280" s="3" t="s">
        <v>4638</v>
      </c>
      <c r="D2280">
        <v>2000</v>
      </c>
      <c r="E2280">
        <v>5414</v>
      </c>
      <c r="F2280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s="15">
        <f t="shared" si="210"/>
        <v>42372.957638888889</v>
      </c>
      <c r="L2280" s="15">
        <f t="shared" si="211"/>
        <v>42338.709108796298</v>
      </c>
      <c r="M2280" t="b">
        <v>0</v>
      </c>
      <c r="N2280">
        <v>102</v>
      </c>
      <c r="O2280" t="b">
        <v>1</v>
      </c>
      <c r="P2280" t="s">
        <v>4444</v>
      </c>
      <c r="Q2280" s="7">
        <f t="shared" si="212"/>
        <v>270.7</v>
      </c>
      <c r="R2280" s="9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4639</v>
      </c>
      <c r="C2281" s="3" t="s">
        <v>4640</v>
      </c>
      <c r="D2281">
        <v>1000</v>
      </c>
      <c r="E2281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s="15">
        <f t="shared" si="210"/>
        <v>42039.166666666672</v>
      </c>
      <c r="L2281" s="15">
        <f t="shared" si="211"/>
        <v>42020.806701388894</v>
      </c>
      <c r="M2281" t="b">
        <v>0</v>
      </c>
      <c r="N2281">
        <v>32</v>
      </c>
      <c r="O2281" t="b">
        <v>1</v>
      </c>
      <c r="P2281" t="s">
        <v>4444</v>
      </c>
      <c r="Q2281" s="7">
        <f t="shared" si="212"/>
        <v>153.80000000000001</v>
      </c>
      <c r="R2281" s="9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4641</v>
      </c>
      <c r="C2282" s="3" t="s">
        <v>4642</v>
      </c>
      <c r="D2282">
        <v>9800</v>
      </c>
      <c r="E2282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s="15">
        <f t="shared" si="210"/>
        <v>42264.624895833331</v>
      </c>
      <c r="L2282" s="15">
        <f t="shared" si="211"/>
        <v>42234.624895833331</v>
      </c>
      <c r="M2282" t="b">
        <v>0</v>
      </c>
      <c r="N2282">
        <v>480</v>
      </c>
      <c r="O2282" t="b">
        <v>1</v>
      </c>
      <c r="P2282" t="s">
        <v>4444</v>
      </c>
      <c r="Q2282" s="7">
        <f t="shared" si="212"/>
        <v>403.57653061224488</v>
      </c>
      <c r="R2282" s="9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4643</v>
      </c>
      <c r="C2283" s="3" t="s">
        <v>4644</v>
      </c>
      <c r="D2283">
        <v>300</v>
      </c>
      <c r="E2283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s="15">
        <f t="shared" si="210"/>
        <v>40749.284722222219</v>
      </c>
      <c r="L2283" s="15">
        <f t="shared" si="211"/>
        <v>40687.285844907405</v>
      </c>
      <c r="M2283" t="b">
        <v>0</v>
      </c>
      <c r="N2283">
        <v>11</v>
      </c>
      <c r="O2283" t="b">
        <v>1</v>
      </c>
      <c r="P2283" t="s">
        <v>1614</v>
      </c>
      <c r="Q2283" s="7">
        <f t="shared" si="212"/>
        <v>185</v>
      </c>
      <c r="R2283" s="9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4645</v>
      </c>
      <c r="C2284" s="3" t="s">
        <v>4646</v>
      </c>
      <c r="D2284">
        <v>750</v>
      </c>
      <c r="E2284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s="15">
        <f t="shared" si="210"/>
        <v>42383.17460648148</v>
      </c>
      <c r="L2284" s="15">
        <f t="shared" si="211"/>
        <v>42323.17460648148</v>
      </c>
      <c r="M2284" t="b">
        <v>0</v>
      </c>
      <c r="N2284">
        <v>12</v>
      </c>
      <c r="O2284" t="b">
        <v>1</v>
      </c>
      <c r="P2284" t="s">
        <v>1614</v>
      </c>
      <c r="Q2284" s="7">
        <f t="shared" si="212"/>
        <v>185.33333333333331</v>
      </c>
      <c r="R2284" s="9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4647</v>
      </c>
      <c r="C2285" s="3" t="s">
        <v>4648</v>
      </c>
      <c r="D2285">
        <v>3000</v>
      </c>
      <c r="E2285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s="15">
        <f t="shared" si="210"/>
        <v>41038.083379629628</v>
      </c>
      <c r="L2285" s="15">
        <f t="shared" si="211"/>
        <v>40978.125046296293</v>
      </c>
      <c r="M2285" t="b">
        <v>0</v>
      </c>
      <c r="N2285">
        <v>48</v>
      </c>
      <c r="O2285" t="b">
        <v>1</v>
      </c>
      <c r="P2285" t="s">
        <v>1614</v>
      </c>
      <c r="Q2285" s="7">
        <f t="shared" si="212"/>
        <v>100.85533333333332</v>
      </c>
      <c r="R2285" s="9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4649</v>
      </c>
      <c r="C2286" s="3" t="s">
        <v>4650</v>
      </c>
      <c r="D2286">
        <v>6000</v>
      </c>
      <c r="E2286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s="15">
        <f t="shared" si="210"/>
        <v>40614.166666666664</v>
      </c>
      <c r="L2286" s="15">
        <f t="shared" si="211"/>
        <v>40585.796817129631</v>
      </c>
      <c r="M2286" t="b">
        <v>0</v>
      </c>
      <c r="N2286">
        <v>59</v>
      </c>
      <c r="O2286" t="b">
        <v>1</v>
      </c>
      <c r="P2286" t="s">
        <v>1614</v>
      </c>
      <c r="Q2286" s="7">
        <f t="shared" si="212"/>
        <v>106.22116666666668</v>
      </c>
      <c r="R2286" s="9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4651</v>
      </c>
      <c r="C2287" s="3" t="s">
        <v>4652</v>
      </c>
      <c r="D2287">
        <v>3000</v>
      </c>
      <c r="E2287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s="15">
        <f t="shared" si="210"/>
        <v>41089.185682870375</v>
      </c>
      <c r="L2287" s="15">
        <f t="shared" si="211"/>
        <v>41059.185682870375</v>
      </c>
      <c r="M2287" t="b">
        <v>0</v>
      </c>
      <c r="N2287">
        <v>79</v>
      </c>
      <c r="O2287" t="b">
        <v>1</v>
      </c>
      <c r="P2287" t="s">
        <v>1614</v>
      </c>
      <c r="Q2287" s="7">
        <f t="shared" si="212"/>
        <v>121.36666666666667</v>
      </c>
      <c r="R2287" s="9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4653</v>
      </c>
      <c r="C2288" s="3" t="s">
        <v>4654</v>
      </c>
      <c r="D2288">
        <v>1500</v>
      </c>
      <c r="E2288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s="15">
        <f t="shared" si="210"/>
        <v>41523.165972222225</v>
      </c>
      <c r="L2288" s="15">
        <f t="shared" si="211"/>
        <v>41494.963587962964</v>
      </c>
      <c r="M2288" t="b">
        <v>0</v>
      </c>
      <c r="N2288">
        <v>14</v>
      </c>
      <c r="O2288" t="b">
        <v>1</v>
      </c>
      <c r="P2288" t="s">
        <v>1614</v>
      </c>
      <c r="Q2288" s="7">
        <f t="shared" si="212"/>
        <v>100.06666666666666</v>
      </c>
      <c r="R2288" s="9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4655</v>
      </c>
      <c r="C2289" s="3" t="s">
        <v>4656</v>
      </c>
      <c r="D2289">
        <v>4500</v>
      </c>
      <c r="E2289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s="15">
        <f t="shared" si="210"/>
        <v>41813.667361111111</v>
      </c>
      <c r="L2289" s="15">
        <f t="shared" si="211"/>
        <v>41792.667361111111</v>
      </c>
      <c r="M2289" t="b">
        <v>0</v>
      </c>
      <c r="N2289">
        <v>106</v>
      </c>
      <c r="O2289" t="b">
        <v>1</v>
      </c>
      <c r="P2289" t="s">
        <v>1614</v>
      </c>
      <c r="Q2289" s="7">
        <f t="shared" si="212"/>
        <v>119.97755555555555</v>
      </c>
      <c r="R2289" s="9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4657</v>
      </c>
      <c r="C2290" s="3" t="s">
        <v>4658</v>
      </c>
      <c r="D2290">
        <v>1000</v>
      </c>
      <c r="E2290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s="15">
        <f t="shared" si="210"/>
        <v>41086.75</v>
      </c>
      <c r="L2290" s="15">
        <f t="shared" si="211"/>
        <v>41067.827418981484</v>
      </c>
      <c r="M2290" t="b">
        <v>0</v>
      </c>
      <c r="N2290">
        <v>25</v>
      </c>
      <c r="O2290" t="b">
        <v>1</v>
      </c>
      <c r="P2290" t="s">
        <v>1614</v>
      </c>
      <c r="Q2290" s="7">
        <f t="shared" si="212"/>
        <v>100.1</v>
      </c>
      <c r="R2290" s="9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4659</v>
      </c>
      <c r="C2291" s="3" t="s">
        <v>4660</v>
      </c>
      <c r="D2291">
        <v>1500</v>
      </c>
      <c r="E2291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s="15">
        <f t="shared" si="210"/>
        <v>41614.973611111112</v>
      </c>
      <c r="L2291" s="15">
        <f t="shared" si="211"/>
        <v>41571.998379629629</v>
      </c>
      <c r="M2291" t="b">
        <v>0</v>
      </c>
      <c r="N2291">
        <v>25</v>
      </c>
      <c r="O2291" t="b">
        <v>1</v>
      </c>
      <c r="P2291" t="s">
        <v>1614</v>
      </c>
      <c r="Q2291" s="7">
        <f t="shared" si="212"/>
        <v>107.4</v>
      </c>
      <c r="R2291" s="9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4661</v>
      </c>
      <c r="C2292" s="3" t="s">
        <v>4662</v>
      </c>
      <c r="D2292">
        <v>1500</v>
      </c>
      <c r="E2292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s="15">
        <f t="shared" si="210"/>
        <v>40148.708333333336</v>
      </c>
      <c r="L2292" s="15">
        <f t="shared" si="211"/>
        <v>40070.253819444442</v>
      </c>
      <c r="M2292" t="b">
        <v>0</v>
      </c>
      <c r="N2292">
        <v>29</v>
      </c>
      <c r="O2292" t="b">
        <v>1</v>
      </c>
      <c r="P2292" t="s">
        <v>1614</v>
      </c>
      <c r="Q2292" s="7">
        <f t="shared" si="212"/>
        <v>104.06666666666666</v>
      </c>
      <c r="R2292" s="9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4663</v>
      </c>
      <c r="C2293" s="3" t="s">
        <v>4664</v>
      </c>
      <c r="D2293">
        <v>2500</v>
      </c>
      <c r="E2293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s="15">
        <f t="shared" si="210"/>
        <v>41022.166666666664</v>
      </c>
      <c r="L2293" s="15">
        <f t="shared" si="211"/>
        <v>40987.977060185185</v>
      </c>
      <c r="M2293" t="b">
        <v>0</v>
      </c>
      <c r="N2293">
        <v>43</v>
      </c>
      <c r="O2293" t="b">
        <v>1</v>
      </c>
      <c r="P2293" t="s">
        <v>1614</v>
      </c>
      <c r="Q2293" s="7">
        <f t="shared" si="212"/>
        <v>172.8</v>
      </c>
      <c r="R2293" s="9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4665</v>
      </c>
      <c r="C2294" s="3" t="s">
        <v>4666</v>
      </c>
      <c r="D2294">
        <v>2000</v>
      </c>
      <c r="E2294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s="15">
        <f t="shared" si="210"/>
        <v>41017.697638888887</v>
      </c>
      <c r="L2294" s="15">
        <f t="shared" si="211"/>
        <v>40987.697638888887</v>
      </c>
      <c r="M2294" t="b">
        <v>0</v>
      </c>
      <c r="N2294">
        <v>46</v>
      </c>
      <c r="O2294" t="b">
        <v>1</v>
      </c>
      <c r="P2294" t="s">
        <v>1614</v>
      </c>
      <c r="Q2294" s="7">
        <f t="shared" si="212"/>
        <v>107.2505</v>
      </c>
      <c r="R2294" s="9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4667</v>
      </c>
      <c r="C2295" s="3" t="s">
        <v>4668</v>
      </c>
      <c r="D2295">
        <v>850</v>
      </c>
      <c r="E2295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s="15">
        <f t="shared" si="210"/>
        <v>41177.165972222225</v>
      </c>
      <c r="L2295" s="15">
        <f t="shared" si="211"/>
        <v>41151.708321759259</v>
      </c>
      <c r="M2295" t="b">
        <v>0</v>
      </c>
      <c r="N2295">
        <v>27</v>
      </c>
      <c r="O2295" t="b">
        <v>1</v>
      </c>
      <c r="P2295" t="s">
        <v>1614</v>
      </c>
      <c r="Q2295" s="7">
        <f t="shared" si="212"/>
        <v>108.23529411764706</v>
      </c>
      <c r="R2295" s="9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4669</v>
      </c>
      <c r="C2296" s="3" t="s">
        <v>4670</v>
      </c>
      <c r="D2296">
        <v>5000</v>
      </c>
      <c r="E2296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s="15">
        <f t="shared" si="210"/>
        <v>41294.72314814815</v>
      </c>
      <c r="L2296" s="15">
        <f t="shared" si="211"/>
        <v>41264.72314814815</v>
      </c>
      <c r="M2296" t="b">
        <v>0</v>
      </c>
      <c r="N2296">
        <v>112</v>
      </c>
      <c r="O2296" t="b">
        <v>1</v>
      </c>
      <c r="P2296" t="s">
        <v>1614</v>
      </c>
      <c r="Q2296" s="7">
        <f t="shared" si="212"/>
        <v>146.08079999999998</v>
      </c>
      <c r="R2296" s="9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4671</v>
      </c>
      <c r="C2297" s="3" t="s">
        <v>4672</v>
      </c>
      <c r="D2297">
        <v>1200</v>
      </c>
      <c r="E2297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s="15">
        <f t="shared" si="210"/>
        <v>41300.954351851848</v>
      </c>
      <c r="L2297" s="15">
        <f t="shared" si="211"/>
        <v>41270.954351851848</v>
      </c>
      <c r="M2297" t="b">
        <v>0</v>
      </c>
      <c r="N2297">
        <v>34</v>
      </c>
      <c r="O2297" t="b">
        <v>1</v>
      </c>
      <c r="P2297" t="s">
        <v>1614</v>
      </c>
      <c r="Q2297" s="7">
        <f t="shared" si="212"/>
        <v>125.25</v>
      </c>
      <c r="R2297" s="9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4673</v>
      </c>
      <c r="C2298" s="3" t="s">
        <v>4674</v>
      </c>
      <c r="D2298">
        <v>7000</v>
      </c>
      <c r="E2298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s="15">
        <f t="shared" si="210"/>
        <v>40962.731782407405</v>
      </c>
      <c r="L2298" s="15">
        <f t="shared" si="211"/>
        <v>40927.731782407405</v>
      </c>
      <c r="M2298" t="b">
        <v>0</v>
      </c>
      <c r="N2298">
        <v>145</v>
      </c>
      <c r="O2298" t="b">
        <v>1</v>
      </c>
      <c r="P2298" t="s">
        <v>1614</v>
      </c>
      <c r="Q2298" s="7">
        <f t="shared" si="212"/>
        <v>149.07142857142856</v>
      </c>
      <c r="R2298" s="9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4675</v>
      </c>
      <c r="C2299" s="3" t="s">
        <v>4676</v>
      </c>
      <c r="D2299">
        <v>1000</v>
      </c>
      <c r="E2299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s="15">
        <f t="shared" si="210"/>
        <v>40982.165972222225</v>
      </c>
      <c r="L2299" s="15">
        <f t="shared" si="211"/>
        <v>40948.042233796295</v>
      </c>
      <c r="M2299" t="b">
        <v>0</v>
      </c>
      <c r="N2299">
        <v>19</v>
      </c>
      <c r="O2299" t="b">
        <v>1</v>
      </c>
      <c r="P2299" t="s">
        <v>1614</v>
      </c>
      <c r="Q2299" s="7">
        <f t="shared" si="212"/>
        <v>100.6</v>
      </c>
      <c r="R2299" s="9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4677</v>
      </c>
      <c r="C2300" s="3" t="s">
        <v>4678</v>
      </c>
      <c r="D2300">
        <v>30000</v>
      </c>
      <c r="E2300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s="15">
        <f t="shared" si="210"/>
        <v>41724.798993055556</v>
      </c>
      <c r="L2300" s="15">
        <f t="shared" si="211"/>
        <v>41694.84065972222</v>
      </c>
      <c r="M2300" t="b">
        <v>0</v>
      </c>
      <c r="N2300">
        <v>288</v>
      </c>
      <c r="O2300" t="b">
        <v>1</v>
      </c>
      <c r="P2300" t="s">
        <v>1614</v>
      </c>
      <c r="Q2300" s="7">
        <f t="shared" si="212"/>
        <v>105.07333333333332</v>
      </c>
      <c r="R2300" s="9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4679</v>
      </c>
      <c r="C2301" s="3" t="s">
        <v>4680</v>
      </c>
      <c r="D2301">
        <v>300</v>
      </c>
      <c r="E2301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s="15">
        <f t="shared" si="210"/>
        <v>40580.032511574071</v>
      </c>
      <c r="L2301" s="15">
        <f t="shared" si="211"/>
        <v>40565.032511574071</v>
      </c>
      <c r="M2301" t="b">
        <v>0</v>
      </c>
      <c r="N2301">
        <v>14</v>
      </c>
      <c r="O2301" t="b">
        <v>1</v>
      </c>
      <c r="P2301" t="s">
        <v>1614</v>
      </c>
      <c r="Q2301" s="7">
        <f t="shared" si="212"/>
        <v>350.16666666666663</v>
      </c>
      <c r="R2301" s="9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4681</v>
      </c>
      <c r="C2302" s="3" t="s">
        <v>4682</v>
      </c>
      <c r="D2302">
        <v>800</v>
      </c>
      <c r="E2302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s="15">
        <f t="shared" si="210"/>
        <v>41088.727037037039</v>
      </c>
      <c r="L2302" s="15">
        <f t="shared" si="211"/>
        <v>41074.727037037039</v>
      </c>
      <c r="M2302" t="b">
        <v>0</v>
      </c>
      <c r="N2302">
        <v>7</v>
      </c>
      <c r="O2302" t="b">
        <v>1</v>
      </c>
      <c r="P2302" t="s">
        <v>1614</v>
      </c>
      <c r="Q2302" s="7">
        <f t="shared" si="212"/>
        <v>101.25</v>
      </c>
      <c r="R2302" s="9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4683</v>
      </c>
      <c r="C2303" s="3" t="s">
        <v>4684</v>
      </c>
      <c r="D2303">
        <v>5000</v>
      </c>
      <c r="E2303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s="15">
        <f t="shared" si="210"/>
        <v>41446.146944444445</v>
      </c>
      <c r="L2303" s="15">
        <f t="shared" si="211"/>
        <v>41416.146944444445</v>
      </c>
      <c r="M2303" t="b">
        <v>1</v>
      </c>
      <c r="N2303">
        <v>211</v>
      </c>
      <c r="O2303" t="b">
        <v>1</v>
      </c>
      <c r="P2303" t="s">
        <v>1817</v>
      </c>
      <c r="Q2303" s="7">
        <f t="shared" si="212"/>
        <v>133.6044</v>
      </c>
      <c r="R2303" s="9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4685</v>
      </c>
      <c r="C2304" s="3" t="s">
        <v>4686</v>
      </c>
      <c r="D2304">
        <v>2300</v>
      </c>
      <c r="E2304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s="15">
        <f t="shared" si="210"/>
        <v>41639.291666666664</v>
      </c>
      <c r="L2304" s="15">
        <f t="shared" si="211"/>
        <v>41605.868449074071</v>
      </c>
      <c r="M2304" t="b">
        <v>1</v>
      </c>
      <c r="N2304">
        <v>85</v>
      </c>
      <c r="O2304" t="b">
        <v>1</v>
      </c>
      <c r="P2304" t="s">
        <v>1817</v>
      </c>
      <c r="Q2304" s="7">
        <f t="shared" si="212"/>
        <v>170.65217391304347</v>
      </c>
      <c r="R2304" s="9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4687</v>
      </c>
      <c r="C2305" s="3" t="s">
        <v>4688</v>
      </c>
      <c r="D2305">
        <v>6450</v>
      </c>
      <c r="E2305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s="15">
        <f t="shared" si="210"/>
        <v>40890.152731481481</v>
      </c>
      <c r="L2305" s="15">
        <f t="shared" si="211"/>
        <v>40850.111064814817</v>
      </c>
      <c r="M2305" t="b">
        <v>1</v>
      </c>
      <c r="N2305">
        <v>103</v>
      </c>
      <c r="O2305" t="b">
        <v>1</v>
      </c>
      <c r="P2305" t="s">
        <v>1817</v>
      </c>
      <c r="Q2305" s="7">
        <f t="shared" si="212"/>
        <v>109.35829457364341</v>
      </c>
      <c r="R2305" s="9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4689</v>
      </c>
      <c r="C2306" s="3" t="s">
        <v>4690</v>
      </c>
      <c r="D2306">
        <v>6000</v>
      </c>
      <c r="E2306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s="15">
        <f t="shared" si="210"/>
        <v>40544.207638888889</v>
      </c>
      <c r="L2306" s="15">
        <f t="shared" si="211"/>
        <v>40502.815868055557</v>
      </c>
      <c r="M2306" t="b">
        <v>1</v>
      </c>
      <c r="N2306">
        <v>113</v>
      </c>
      <c r="O2306" t="b">
        <v>1</v>
      </c>
      <c r="P2306" t="s">
        <v>1817</v>
      </c>
      <c r="Q2306" s="7">
        <f t="shared" si="212"/>
        <v>100.70033333333335</v>
      </c>
      <c r="R2306" s="9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4691</v>
      </c>
      <c r="C2307" s="3" t="s">
        <v>4692</v>
      </c>
      <c r="D2307">
        <v>18000</v>
      </c>
      <c r="E2307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s="15">
        <f t="shared" ref="K2307:K2370" si="216">(I2307/86400)+DATE(1970,1,1)</f>
        <v>41859.75</v>
      </c>
      <c r="L2307" s="15">
        <f t="shared" ref="L2307:L2370" si="217">(J2307/86400)+DATE(1970,1,1)</f>
        <v>41834.695277777777</v>
      </c>
      <c r="M2307" t="b">
        <v>1</v>
      </c>
      <c r="N2307">
        <v>167</v>
      </c>
      <c r="O2307" t="b">
        <v>1</v>
      </c>
      <c r="P2307" t="s">
        <v>1817</v>
      </c>
      <c r="Q2307" s="7">
        <f t="shared" ref="Q2307:Q2370" si="218">(E2307/D2307)*100</f>
        <v>101.22777777777779</v>
      </c>
      <c r="R2307" s="9">
        <f t="shared" ref="R2307:R2370" si="219">E2307/N2307</f>
        <v>109.10778443113773</v>
      </c>
      <c r="S2307" t="str">
        <f t="shared" ref="S2307:S2370" si="220">LEFT(P2307,FIND("/",P2307)-1)</f>
        <v>music</v>
      </c>
      <c r="T2307" t="str">
        <f t="shared" ref="T2307:T2370" si="221">REPLACE(P2307,1,FIND("/",P2307),"")</f>
        <v>indie rock</v>
      </c>
    </row>
    <row r="2308" spans="1:20" ht="48" x14ac:dyDescent="0.2">
      <c r="A2308">
        <v>2306</v>
      </c>
      <c r="B2308" s="3" t="s">
        <v>4693</v>
      </c>
      <c r="C2308" s="3" t="s">
        <v>4694</v>
      </c>
      <c r="D2308">
        <v>3500</v>
      </c>
      <c r="E2308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s="15">
        <f t="shared" si="216"/>
        <v>40978.16815972222</v>
      </c>
      <c r="L2308" s="15">
        <f t="shared" si="217"/>
        <v>40948.16815972222</v>
      </c>
      <c r="M2308" t="b">
        <v>1</v>
      </c>
      <c r="N2308">
        <v>73</v>
      </c>
      <c r="O2308" t="b">
        <v>1</v>
      </c>
      <c r="P2308" t="s">
        <v>1817</v>
      </c>
      <c r="Q2308" s="7">
        <f t="shared" si="218"/>
        <v>106.75857142857143</v>
      </c>
      <c r="R2308" s="9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4695</v>
      </c>
      <c r="C2309" s="3" t="s">
        <v>4696</v>
      </c>
      <c r="D2309">
        <v>1964.47</v>
      </c>
      <c r="E2309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s="15">
        <f t="shared" si="216"/>
        <v>41034.802407407406</v>
      </c>
      <c r="L2309" s="15">
        <f t="shared" si="217"/>
        <v>41004.802465277782</v>
      </c>
      <c r="M2309" t="b">
        <v>1</v>
      </c>
      <c r="N2309">
        <v>75</v>
      </c>
      <c r="O2309" t="b">
        <v>1</v>
      </c>
      <c r="P2309" t="s">
        <v>1817</v>
      </c>
      <c r="Q2309" s="7">
        <f t="shared" si="218"/>
        <v>106.65777537961894</v>
      </c>
      <c r="R2309" s="9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4697</v>
      </c>
      <c r="C2310" s="3" t="s">
        <v>4698</v>
      </c>
      <c r="D2310">
        <v>50000</v>
      </c>
      <c r="E2310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s="15">
        <f t="shared" si="216"/>
        <v>41880.041666666664</v>
      </c>
      <c r="L2310" s="15">
        <f t="shared" si="217"/>
        <v>41851.962916666671</v>
      </c>
      <c r="M2310" t="b">
        <v>1</v>
      </c>
      <c r="N2310">
        <v>614</v>
      </c>
      <c r="O2310" t="b">
        <v>1</v>
      </c>
      <c r="P2310" t="s">
        <v>1817</v>
      </c>
      <c r="Q2310" s="7">
        <f t="shared" si="218"/>
        <v>101.30622</v>
      </c>
      <c r="R2310" s="9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4699</v>
      </c>
      <c r="C2311" s="3" t="s">
        <v>4700</v>
      </c>
      <c r="D2311">
        <v>6000</v>
      </c>
      <c r="E2311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s="15">
        <f t="shared" si="216"/>
        <v>41342.987696759257</v>
      </c>
      <c r="L2311" s="15">
        <f t="shared" si="217"/>
        <v>41307.987696759257</v>
      </c>
      <c r="M2311" t="b">
        <v>1</v>
      </c>
      <c r="N2311">
        <v>107</v>
      </c>
      <c r="O2311" t="b">
        <v>1</v>
      </c>
      <c r="P2311" t="s">
        <v>1817</v>
      </c>
      <c r="Q2311" s="7">
        <f t="shared" si="218"/>
        <v>106.67450000000001</v>
      </c>
      <c r="R2311" s="9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4701</v>
      </c>
      <c r="C2312" s="3" t="s">
        <v>4702</v>
      </c>
      <c r="D2312">
        <v>18500</v>
      </c>
      <c r="E2312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s="15">
        <f t="shared" si="216"/>
        <v>41354.752488425926</v>
      </c>
      <c r="L2312" s="15">
        <f t="shared" si="217"/>
        <v>41324.79415509259</v>
      </c>
      <c r="M2312" t="b">
        <v>1</v>
      </c>
      <c r="N2312">
        <v>1224</v>
      </c>
      <c r="O2312" t="b">
        <v>1</v>
      </c>
      <c r="P2312" t="s">
        <v>1817</v>
      </c>
      <c r="Q2312" s="7">
        <f t="shared" si="218"/>
        <v>428.83978378378379</v>
      </c>
      <c r="R2312" s="9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4703</v>
      </c>
      <c r="C2313" s="3" t="s">
        <v>4704</v>
      </c>
      <c r="D2313">
        <v>9000</v>
      </c>
      <c r="E2313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s="15">
        <f t="shared" si="216"/>
        <v>41766.004502314812</v>
      </c>
      <c r="L2313" s="15">
        <f t="shared" si="217"/>
        <v>41736.004502314812</v>
      </c>
      <c r="M2313" t="b">
        <v>1</v>
      </c>
      <c r="N2313">
        <v>104</v>
      </c>
      <c r="O2313" t="b">
        <v>1</v>
      </c>
      <c r="P2313" t="s">
        <v>1817</v>
      </c>
      <c r="Q2313" s="7">
        <f t="shared" si="218"/>
        <v>104.11111111111111</v>
      </c>
      <c r="R2313" s="9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4705</v>
      </c>
      <c r="C2314" s="3" t="s">
        <v>4706</v>
      </c>
      <c r="D2314">
        <v>3000</v>
      </c>
      <c r="E2314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s="15">
        <f t="shared" si="216"/>
        <v>41747.958333333336</v>
      </c>
      <c r="L2314" s="15">
        <f t="shared" si="217"/>
        <v>41716.632847222223</v>
      </c>
      <c r="M2314" t="b">
        <v>1</v>
      </c>
      <c r="N2314">
        <v>79</v>
      </c>
      <c r="O2314" t="b">
        <v>1</v>
      </c>
      <c r="P2314" t="s">
        <v>1817</v>
      </c>
      <c r="Q2314" s="7">
        <f t="shared" si="218"/>
        <v>107.86666666666666</v>
      </c>
      <c r="R2314" s="9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4707</v>
      </c>
      <c r="C2315" s="3" t="s">
        <v>4708</v>
      </c>
      <c r="D2315">
        <v>5000</v>
      </c>
      <c r="E2315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s="15">
        <f t="shared" si="216"/>
        <v>41032.958634259259</v>
      </c>
      <c r="L2315" s="15">
        <f t="shared" si="217"/>
        <v>41002.958634259259</v>
      </c>
      <c r="M2315" t="b">
        <v>1</v>
      </c>
      <c r="N2315">
        <v>157</v>
      </c>
      <c r="O2315" t="b">
        <v>1</v>
      </c>
      <c r="P2315" t="s">
        <v>1817</v>
      </c>
      <c r="Q2315" s="7">
        <f t="shared" si="218"/>
        <v>175.84040000000002</v>
      </c>
      <c r="R2315" s="9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4709</v>
      </c>
      <c r="C2316" s="3" t="s">
        <v>4710</v>
      </c>
      <c r="D2316">
        <v>1200</v>
      </c>
      <c r="E2316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s="15">
        <f t="shared" si="216"/>
        <v>41067.551585648151</v>
      </c>
      <c r="L2316" s="15">
        <f t="shared" si="217"/>
        <v>41037.551585648151</v>
      </c>
      <c r="M2316" t="b">
        <v>1</v>
      </c>
      <c r="N2316">
        <v>50</v>
      </c>
      <c r="O2316" t="b">
        <v>1</v>
      </c>
      <c r="P2316" t="s">
        <v>1817</v>
      </c>
      <c r="Q2316" s="7">
        <f t="shared" si="218"/>
        <v>156.97</v>
      </c>
      <c r="R2316" s="9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4711</v>
      </c>
      <c r="C2317" s="3" t="s">
        <v>4712</v>
      </c>
      <c r="D2317">
        <v>2500</v>
      </c>
      <c r="E2317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s="15">
        <f t="shared" si="216"/>
        <v>41034.72619212963</v>
      </c>
      <c r="L2317" s="15">
        <f t="shared" si="217"/>
        <v>41004.72619212963</v>
      </c>
      <c r="M2317" t="b">
        <v>1</v>
      </c>
      <c r="N2317">
        <v>64</v>
      </c>
      <c r="O2317" t="b">
        <v>1</v>
      </c>
      <c r="P2317" t="s">
        <v>1817</v>
      </c>
      <c r="Q2317" s="7">
        <f t="shared" si="218"/>
        <v>102.60000000000001</v>
      </c>
      <c r="R2317" s="9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4713</v>
      </c>
      <c r="C2318" s="3" t="s">
        <v>4714</v>
      </c>
      <c r="D2318">
        <v>15000</v>
      </c>
      <c r="E2318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s="15">
        <f t="shared" si="216"/>
        <v>40156.766666666663</v>
      </c>
      <c r="L2318" s="15">
        <f t="shared" si="217"/>
        <v>40079.725115740745</v>
      </c>
      <c r="M2318" t="b">
        <v>1</v>
      </c>
      <c r="N2318">
        <v>200</v>
      </c>
      <c r="O2318" t="b">
        <v>1</v>
      </c>
      <c r="P2318" t="s">
        <v>1817</v>
      </c>
      <c r="Q2318" s="7">
        <f t="shared" si="218"/>
        <v>104.04266666666666</v>
      </c>
      <c r="R2318" s="9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4715</v>
      </c>
      <c r="C2319" s="3" t="s">
        <v>4716</v>
      </c>
      <c r="D2319">
        <v>400</v>
      </c>
      <c r="E2319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s="15">
        <f t="shared" si="216"/>
        <v>40224.208333333336</v>
      </c>
      <c r="L2319" s="15">
        <f t="shared" si="217"/>
        <v>40192.542233796295</v>
      </c>
      <c r="M2319" t="b">
        <v>1</v>
      </c>
      <c r="N2319">
        <v>22</v>
      </c>
      <c r="O2319" t="b">
        <v>1</v>
      </c>
      <c r="P2319" t="s">
        <v>1817</v>
      </c>
      <c r="Q2319" s="7">
        <f t="shared" si="218"/>
        <v>104</v>
      </c>
      <c r="R2319" s="9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4717</v>
      </c>
      <c r="C2320" s="3" t="s">
        <v>4718</v>
      </c>
      <c r="D2320">
        <v>5000</v>
      </c>
      <c r="E2320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s="15">
        <f t="shared" si="216"/>
        <v>40082.165972222225</v>
      </c>
      <c r="L2320" s="15">
        <f t="shared" si="217"/>
        <v>40050.643680555557</v>
      </c>
      <c r="M2320" t="b">
        <v>1</v>
      </c>
      <c r="N2320">
        <v>163</v>
      </c>
      <c r="O2320" t="b">
        <v>1</v>
      </c>
      <c r="P2320" t="s">
        <v>1817</v>
      </c>
      <c r="Q2320" s="7">
        <f t="shared" si="218"/>
        <v>121.05999999999999</v>
      </c>
      <c r="R2320" s="9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4719</v>
      </c>
      <c r="C2321" s="3" t="s">
        <v>4720</v>
      </c>
      <c r="D2321">
        <v>3000</v>
      </c>
      <c r="E2321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s="15">
        <f t="shared" si="216"/>
        <v>41623.082002314812</v>
      </c>
      <c r="L2321" s="15">
        <f t="shared" si="217"/>
        <v>41593.082002314812</v>
      </c>
      <c r="M2321" t="b">
        <v>1</v>
      </c>
      <c r="N2321">
        <v>77</v>
      </c>
      <c r="O2321" t="b">
        <v>1</v>
      </c>
      <c r="P2321" t="s">
        <v>1817</v>
      </c>
      <c r="Q2321" s="7">
        <f t="shared" si="218"/>
        <v>107.69999999999999</v>
      </c>
      <c r="R2321" s="9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4721</v>
      </c>
      <c r="C2322" s="3" t="s">
        <v>4722</v>
      </c>
      <c r="D2322">
        <v>5000</v>
      </c>
      <c r="E2322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s="15">
        <f t="shared" si="216"/>
        <v>41731.775462962964</v>
      </c>
      <c r="L2322" s="15">
        <f t="shared" si="217"/>
        <v>41696.817129629628</v>
      </c>
      <c r="M2322" t="b">
        <v>1</v>
      </c>
      <c r="N2322">
        <v>89</v>
      </c>
      <c r="O2322" t="b">
        <v>1</v>
      </c>
      <c r="P2322" t="s">
        <v>1817</v>
      </c>
      <c r="Q2322" s="7">
        <f t="shared" si="218"/>
        <v>108.66</v>
      </c>
      <c r="R2322" s="9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4723</v>
      </c>
      <c r="C2323" s="3" t="s">
        <v>4724</v>
      </c>
      <c r="D2323">
        <v>10557</v>
      </c>
      <c r="E2323">
        <v>4130</v>
      </c>
      <c r="F2323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s="15">
        <f t="shared" si="216"/>
        <v>42829.21876157407</v>
      </c>
      <c r="L2323" s="15">
        <f t="shared" si="217"/>
        <v>42799.260428240741</v>
      </c>
      <c r="M2323" t="b">
        <v>0</v>
      </c>
      <c r="N2323">
        <v>64</v>
      </c>
      <c r="O2323" t="b">
        <v>0</v>
      </c>
      <c r="P2323" t="s">
        <v>4725</v>
      </c>
      <c r="Q2323" s="7">
        <f t="shared" si="218"/>
        <v>39.120962394619681</v>
      </c>
      <c r="R2323" s="9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4726</v>
      </c>
      <c r="C2324" s="3" t="s">
        <v>4727</v>
      </c>
      <c r="D2324">
        <v>2700</v>
      </c>
      <c r="E2324">
        <v>85</v>
      </c>
      <c r="F2324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s="15">
        <f t="shared" si="216"/>
        <v>42834.853807870371</v>
      </c>
      <c r="L2324" s="15">
        <f t="shared" si="217"/>
        <v>42804.895474537036</v>
      </c>
      <c r="M2324" t="b">
        <v>0</v>
      </c>
      <c r="N2324">
        <v>4</v>
      </c>
      <c r="O2324" t="b">
        <v>0</v>
      </c>
      <c r="P2324" t="s">
        <v>4725</v>
      </c>
      <c r="Q2324" s="7">
        <f t="shared" si="218"/>
        <v>3.1481481481481479</v>
      </c>
      <c r="R2324" s="9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4728</v>
      </c>
      <c r="C2325" s="3" t="s">
        <v>4729</v>
      </c>
      <c r="D2325">
        <v>250</v>
      </c>
      <c r="E2325">
        <v>120</v>
      </c>
      <c r="F2325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s="15">
        <f t="shared" si="216"/>
        <v>42814.755173611113</v>
      </c>
      <c r="L2325" s="15">
        <f t="shared" si="217"/>
        <v>42807.755173611113</v>
      </c>
      <c r="M2325" t="b">
        <v>0</v>
      </c>
      <c r="N2325">
        <v>4</v>
      </c>
      <c r="O2325" t="b">
        <v>0</v>
      </c>
      <c r="P2325" t="s">
        <v>4725</v>
      </c>
      <c r="Q2325" s="7">
        <f t="shared" si="218"/>
        <v>48</v>
      </c>
      <c r="R2325" s="9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4730</v>
      </c>
      <c r="C2326" s="3" t="s">
        <v>4731</v>
      </c>
      <c r="D2326">
        <v>7500</v>
      </c>
      <c r="E2326">
        <v>1555</v>
      </c>
      <c r="F2326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s="15">
        <f t="shared" si="216"/>
        <v>42820.843576388885</v>
      </c>
      <c r="L2326" s="15">
        <f t="shared" si="217"/>
        <v>42790.885243055556</v>
      </c>
      <c r="M2326" t="b">
        <v>0</v>
      </c>
      <c r="N2326">
        <v>61</v>
      </c>
      <c r="O2326" t="b">
        <v>0</v>
      </c>
      <c r="P2326" t="s">
        <v>4725</v>
      </c>
      <c r="Q2326" s="7">
        <f t="shared" si="218"/>
        <v>20.733333333333334</v>
      </c>
      <c r="R2326" s="9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4732</v>
      </c>
      <c r="C2327" s="3" t="s">
        <v>4733</v>
      </c>
      <c r="D2327">
        <v>1000</v>
      </c>
      <c r="E2327">
        <v>80</v>
      </c>
      <c r="F2327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s="15">
        <f t="shared" si="216"/>
        <v>42823.980682870373</v>
      </c>
      <c r="L2327" s="15">
        <f t="shared" si="217"/>
        <v>42794.022349537037</v>
      </c>
      <c r="M2327" t="b">
        <v>0</v>
      </c>
      <c r="N2327">
        <v>7</v>
      </c>
      <c r="O2327" t="b">
        <v>0</v>
      </c>
      <c r="P2327" t="s">
        <v>4725</v>
      </c>
      <c r="Q2327" s="7">
        <f t="shared" si="218"/>
        <v>8</v>
      </c>
      <c r="R2327" s="9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4734</v>
      </c>
      <c r="C2328" s="3" t="s">
        <v>4735</v>
      </c>
      <c r="D2328">
        <v>15000</v>
      </c>
      <c r="E2328">
        <v>108</v>
      </c>
      <c r="F232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s="15">
        <f t="shared" si="216"/>
        <v>42855.708333333328</v>
      </c>
      <c r="L2328" s="15">
        <f t="shared" si="217"/>
        <v>42804.034120370372</v>
      </c>
      <c r="M2328" t="b">
        <v>0</v>
      </c>
      <c r="N2328">
        <v>1</v>
      </c>
      <c r="O2328" t="b">
        <v>0</v>
      </c>
      <c r="P2328" t="s">
        <v>4725</v>
      </c>
      <c r="Q2328" s="7">
        <f t="shared" si="218"/>
        <v>0.72</v>
      </c>
      <c r="R2328" s="9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4736</v>
      </c>
      <c r="C2329" s="3" t="s">
        <v>4737</v>
      </c>
      <c r="D2329">
        <v>35000</v>
      </c>
      <c r="E2329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s="15">
        <f t="shared" si="216"/>
        <v>41877.917129629626</v>
      </c>
      <c r="L2329" s="15">
        <f t="shared" si="217"/>
        <v>41842.917129629626</v>
      </c>
      <c r="M2329" t="b">
        <v>1</v>
      </c>
      <c r="N2329">
        <v>3355</v>
      </c>
      <c r="O2329" t="b">
        <v>1</v>
      </c>
      <c r="P2329" t="s">
        <v>4725</v>
      </c>
      <c r="Q2329" s="7">
        <f t="shared" si="218"/>
        <v>526.09431428571429</v>
      </c>
      <c r="R2329" s="9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4738</v>
      </c>
      <c r="C2330" s="3" t="s">
        <v>4739</v>
      </c>
      <c r="D2330">
        <v>10000</v>
      </c>
      <c r="E2330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s="15">
        <f t="shared" si="216"/>
        <v>42169.781678240739</v>
      </c>
      <c r="L2330" s="15">
        <f t="shared" si="217"/>
        <v>42139.781678240739</v>
      </c>
      <c r="M2330" t="b">
        <v>1</v>
      </c>
      <c r="N2330">
        <v>537</v>
      </c>
      <c r="O2330" t="b">
        <v>1</v>
      </c>
      <c r="P2330" t="s">
        <v>4725</v>
      </c>
      <c r="Q2330" s="7">
        <f t="shared" si="218"/>
        <v>254.45000000000002</v>
      </c>
      <c r="R2330" s="9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4740</v>
      </c>
      <c r="C2331" s="3" t="s">
        <v>4741</v>
      </c>
      <c r="D2331">
        <v>25000</v>
      </c>
      <c r="E2331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s="15">
        <f t="shared" si="216"/>
        <v>41837.624374999999</v>
      </c>
      <c r="L2331" s="15">
        <f t="shared" si="217"/>
        <v>41807.624374999999</v>
      </c>
      <c r="M2331" t="b">
        <v>1</v>
      </c>
      <c r="N2331">
        <v>125</v>
      </c>
      <c r="O2331" t="b">
        <v>1</v>
      </c>
      <c r="P2331" t="s">
        <v>4725</v>
      </c>
      <c r="Q2331" s="7">
        <f t="shared" si="218"/>
        <v>105.91999999999999</v>
      </c>
      <c r="R2331" s="9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4742</v>
      </c>
      <c r="C2332" s="3" t="s">
        <v>4743</v>
      </c>
      <c r="D2332">
        <v>35000</v>
      </c>
      <c r="E2332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s="15">
        <f t="shared" si="216"/>
        <v>42363</v>
      </c>
      <c r="L2332" s="15">
        <f t="shared" si="217"/>
        <v>42332.89980324074</v>
      </c>
      <c r="M2332" t="b">
        <v>1</v>
      </c>
      <c r="N2332">
        <v>163</v>
      </c>
      <c r="O2332" t="b">
        <v>1</v>
      </c>
      <c r="P2332" t="s">
        <v>4725</v>
      </c>
      <c r="Q2332" s="7">
        <f t="shared" si="218"/>
        <v>102.42285714285715</v>
      </c>
      <c r="R2332" s="9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4744</v>
      </c>
      <c r="C2333" s="3" t="s">
        <v>4745</v>
      </c>
      <c r="D2333">
        <v>8000</v>
      </c>
      <c r="E2333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s="15">
        <f t="shared" si="216"/>
        <v>41869.005671296298</v>
      </c>
      <c r="L2333" s="15">
        <f t="shared" si="217"/>
        <v>41839.005671296298</v>
      </c>
      <c r="M2333" t="b">
        <v>1</v>
      </c>
      <c r="N2333">
        <v>283</v>
      </c>
      <c r="O2333" t="b">
        <v>1</v>
      </c>
      <c r="P2333" t="s">
        <v>4725</v>
      </c>
      <c r="Q2333" s="7">
        <f t="shared" si="218"/>
        <v>144.31375</v>
      </c>
      <c r="R2333" s="9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4746</v>
      </c>
      <c r="C2334" s="3" t="s">
        <v>4747</v>
      </c>
      <c r="D2334">
        <v>25000</v>
      </c>
      <c r="E2334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s="15">
        <f t="shared" si="216"/>
        <v>42041.628136574072</v>
      </c>
      <c r="L2334" s="15">
        <f t="shared" si="217"/>
        <v>42011.628136574072</v>
      </c>
      <c r="M2334" t="b">
        <v>1</v>
      </c>
      <c r="N2334">
        <v>352</v>
      </c>
      <c r="O2334" t="b">
        <v>1</v>
      </c>
      <c r="P2334" t="s">
        <v>4725</v>
      </c>
      <c r="Q2334" s="7">
        <f t="shared" si="218"/>
        <v>106.30800000000001</v>
      </c>
      <c r="R2334" s="9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4748</v>
      </c>
      <c r="C2335" s="3" t="s">
        <v>4749</v>
      </c>
      <c r="D2335">
        <v>600</v>
      </c>
      <c r="E2335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s="15">
        <f t="shared" si="216"/>
        <v>41788.743055555555</v>
      </c>
      <c r="L2335" s="15">
        <f t="shared" si="217"/>
        <v>41767.650347222225</v>
      </c>
      <c r="M2335" t="b">
        <v>1</v>
      </c>
      <c r="N2335">
        <v>94</v>
      </c>
      <c r="O2335" t="b">
        <v>1</v>
      </c>
      <c r="P2335" t="s">
        <v>4725</v>
      </c>
      <c r="Q2335" s="7">
        <f t="shared" si="218"/>
        <v>212.16666666666666</v>
      </c>
      <c r="R2335" s="9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4750</v>
      </c>
      <c r="C2336" s="3" t="s">
        <v>4751</v>
      </c>
      <c r="D2336">
        <v>4000</v>
      </c>
      <c r="E2336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s="15">
        <f t="shared" si="216"/>
        <v>41948.731944444444</v>
      </c>
      <c r="L2336" s="15">
        <f t="shared" si="217"/>
        <v>41918.670115740737</v>
      </c>
      <c r="M2336" t="b">
        <v>1</v>
      </c>
      <c r="N2336">
        <v>67</v>
      </c>
      <c r="O2336" t="b">
        <v>1</v>
      </c>
      <c r="P2336" t="s">
        <v>4725</v>
      </c>
      <c r="Q2336" s="7">
        <f t="shared" si="218"/>
        <v>101.95</v>
      </c>
      <c r="R2336" s="9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4752</v>
      </c>
      <c r="C2337" s="3" t="s">
        <v>4753</v>
      </c>
      <c r="D2337">
        <v>25000</v>
      </c>
      <c r="E2337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s="15">
        <f t="shared" si="216"/>
        <v>41801.572256944448</v>
      </c>
      <c r="L2337" s="15">
        <f t="shared" si="217"/>
        <v>41771.572256944448</v>
      </c>
      <c r="M2337" t="b">
        <v>1</v>
      </c>
      <c r="N2337">
        <v>221</v>
      </c>
      <c r="O2337" t="b">
        <v>1</v>
      </c>
      <c r="P2337" t="s">
        <v>4725</v>
      </c>
      <c r="Q2337" s="7">
        <f t="shared" si="218"/>
        <v>102.27200000000001</v>
      </c>
      <c r="R2337" s="9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4754</v>
      </c>
      <c r="C2338" s="3" t="s">
        <v>4755</v>
      </c>
      <c r="D2338">
        <v>20000</v>
      </c>
      <c r="E2338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s="15">
        <f t="shared" si="216"/>
        <v>41706.924710648149</v>
      </c>
      <c r="L2338" s="15">
        <f t="shared" si="217"/>
        <v>41666.924710648149</v>
      </c>
      <c r="M2338" t="b">
        <v>1</v>
      </c>
      <c r="N2338">
        <v>2165</v>
      </c>
      <c r="O2338" t="b">
        <v>1</v>
      </c>
      <c r="P2338" t="s">
        <v>4725</v>
      </c>
      <c r="Q2338" s="7">
        <f t="shared" si="218"/>
        <v>520.73254999999995</v>
      </c>
      <c r="R2338" s="9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4756</v>
      </c>
      <c r="C2339" s="3" t="s">
        <v>4757</v>
      </c>
      <c r="D2339">
        <v>12000</v>
      </c>
      <c r="E2339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s="15">
        <f t="shared" si="216"/>
        <v>41816.640543981484</v>
      </c>
      <c r="L2339" s="15">
        <f t="shared" si="217"/>
        <v>41786.640543981484</v>
      </c>
      <c r="M2339" t="b">
        <v>1</v>
      </c>
      <c r="N2339">
        <v>179</v>
      </c>
      <c r="O2339" t="b">
        <v>1</v>
      </c>
      <c r="P2339" t="s">
        <v>4725</v>
      </c>
      <c r="Q2339" s="7">
        <f t="shared" si="218"/>
        <v>110.65833333333333</v>
      </c>
      <c r="R2339" s="9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4758</v>
      </c>
      <c r="C2340" s="3" t="s">
        <v>4759</v>
      </c>
      <c r="D2340">
        <v>15000</v>
      </c>
      <c r="E2340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s="15">
        <f t="shared" si="216"/>
        <v>41819.89680555556</v>
      </c>
      <c r="L2340" s="15">
        <f t="shared" si="217"/>
        <v>41789.89680555556</v>
      </c>
      <c r="M2340" t="b">
        <v>1</v>
      </c>
      <c r="N2340">
        <v>123</v>
      </c>
      <c r="O2340" t="b">
        <v>1</v>
      </c>
      <c r="P2340" t="s">
        <v>4725</v>
      </c>
      <c r="Q2340" s="7">
        <f t="shared" si="218"/>
        <v>101.14333333333335</v>
      </c>
      <c r="R2340" s="9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4760</v>
      </c>
      <c r="C2341" s="3" t="s">
        <v>4761</v>
      </c>
      <c r="D2341">
        <v>25000</v>
      </c>
      <c r="E2341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s="15">
        <f t="shared" si="216"/>
        <v>42723.332638888889</v>
      </c>
      <c r="L2341" s="15">
        <f t="shared" si="217"/>
        <v>42692.79987268518</v>
      </c>
      <c r="M2341" t="b">
        <v>1</v>
      </c>
      <c r="N2341">
        <v>1104</v>
      </c>
      <c r="O2341" t="b">
        <v>1</v>
      </c>
      <c r="P2341" t="s">
        <v>4725</v>
      </c>
      <c r="Q2341" s="7">
        <f t="shared" si="218"/>
        <v>294.20799999999997</v>
      </c>
      <c r="R2341" s="9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4762</v>
      </c>
      <c r="C2342" s="3" t="s">
        <v>4763</v>
      </c>
      <c r="D2342">
        <v>40000</v>
      </c>
      <c r="E2342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s="15">
        <f t="shared" si="216"/>
        <v>42673.642800925925</v>
      </c>
      <c r="L2342" s="15">
        <f t="shared" si="217"/>
        <v>42643.642800925925</v>
      </c>
      <c r="M2342" t="b">
        <v>1</v>
      </c>
      <c r="N2342">
        <v>403</v>
      </c>
      <c r="O2342" t="b">
        <v>1</v>
      </c>
      <c r="P2342" t="s">
        <v>4725</v>
      </c>
      <c r="Q2342" s="7">
        <f t="shared" si="218"/>
        <v>105.77749999999999</v>
      </c>
      <c r="R2342" s="9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4764</v>
      </c>
      <c r="C2343" s="3" t="s">
        <v>4765</v>
      </c>
      <c r="D2343">
        <v>5000</v>
      </c>
      <c r="E2343">
        <v>0</v>
      </c>
      <c r="F2343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s="15">
        <f t="shared" si="216"/>
        <v>42197.813703703709</v>
      </c>
      <c r="L2343" s="15">
        <f t="shared" si="217"/>
        <v>42167.813703703709</v>
      </c>
      <c r="M2343" t="b">
        <v>0</v>
      </c>
      <c r="N2343">
        <v>0</v>
      </c>
      <c r="O2343" t="b">
        <v>0</v>
      </c>
      <c r="P2343" t="s">
        <v>1127</v>
      </c>
      <c r="Q2343" s="7">
        <f t="shared" si="218"/>
        <v>0</v>
      </c>
      <c r="R2343" s="9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4766</v>
      </c>
      <c r="C2344" s="3" t="s">
        <v>4767</v>
      </c>
      <c r="D2344">
        <v>5500</v>
      </c>
      <c r="E2344">
        <v>0</v>
      </c>
      <c r="F2344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s="15">
        <f t="shared" si="216"/>
        <v>41918.208333333336</v>
      </c>
      <c r="L2344" s="15">
        <f t="shared" si="217"/>
        <v>41897.702199074076</v>
      </c>
      <c r="M2344" t="b">
        <v>0</v>
      </c>
      <c r="N2344">
        <v>0</v>
      </c>
      <c r="O2344" t="b">
        <v>0</v>
      </c>
      <c r="P2344" t="s">
        <v>1127</v>
      </c>
      <c r="Q2344" s="7">
        <f t="shared" si="218"/>
        <v>0</v>
      </c>
      <c r="R2344" s="9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4768</v>
      </c>
      <c r="C2345" s="3" t="s">
        <v>4769</v>
      </c>
      <c r="D2345">
        <v>10000</v>
      </c>
      <c r="E2345">
        <v>300</v>
      </c>
      <c r="F2345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s="15">
        <f t="shared" si="216"/>
        <v>42377.82430555555</v>
      </c>
      <c r="L2345" s="15">
        <f t="shared" si="217"/>
        <v>42327.825289351851</v>
      </c>
      <c r="M2345" t="b">
        <v>0</v>
      </c>
      <c r="N2345">
        <v>1</v>
      </c>
      <c r="O2345" t="b">
        <v>0</v>
      </c>
      <c r="P2345" t="s">
        <v>1127</v>
      </c>
      <c r="Q2345" s="7">
        <f t="shared" si="218"/>
        <v>3</v>
      </c>
      <c r="R2345" s="9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4770</v>
      </c>
      <c r="C2346" s="3" t="s">
        <v>4771</v>
      </c>
      <c r="D2346">
        <v>1000</v>
      </c>
      <c r="E2346">
        <v>1</v>
      </c>
      <c r="F2346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s="15">
        <f t="shared" si="216"/>
        <v>42545.727650462963</v>
      </c>
      <c r="L2346" s="15">
        <f t="shared" si="217"/>
        <v>42515.727650462963</v>
      </c>
      <c r="M2346" t="b">
        <v>0</v>
      </c>
      <c r="N2346">
        <v>1</v>
      </c>
      <c r="O2346" t="b">
        <v>0</v>
      </c>
      <c r="P2346" t="s">
        <v>1127</v>
      </c>
      <c r="Q2346" s="7">
        <f t="shared" si="218"/>
        <v>0.1</v>
      </c>
      <c r="R2346" s="9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4772</v>
      </c>
      <c r="C2347" s="3" t="s">
        <v>4773</v>
      </c>
      <c r="D2347">
        <v>3000</v>
      </c>
      <c r="E2347">
        <v>0</v>
      </c>
      <c r="F2347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s="15">
        <f t="shared" si="216"/>
        <v>42094.985416666663</v>
      </c>
      <c r="L2347" s="15">
        <f t="shared" si="217"/>
        <v>42060.001805555556</v>
      </c>
      <c r="M2347" t="b">
        <v>0</v>
      </c>
      <c r="N2347">
        <v>0</v>
      </c>
      <c r="O2347" t="b">
        <v>0</v>
      </c>
      <c r="P2347" t="s">
        <v>1127</v>
      </c>
      <c r="Q2347" s="7">
        <f t="shared" si="218"/>
        <v>0</v>
      </c>
      <c r="R2347" s="9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4774</v>
      </c>
      <c r="C2348" s="3" t="s">
        <v>4775</v>
      </c>
      <c r="D2348">
        <v>60000</v>
      </c>
      <c r="E2348">
        <v>39</v>
      </c>
      <c r="F234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s="15">
        <f t="shared" si="216"/>
        <v>42660.79896990741</v>
      </c>
      <c r="L2348" s="15">
        <f t="shared" si="217"/>
        <v>42615.79896990741</v>
      </c>
      <c r="M2348" t="b">
        <v>0</v>
      </c>
      <c r="N2348">
        <v>3</v>
      </c>
      <c r="O2348" t="b">
        <v>0</v>
      </c>
      <c r="P2348" t="s">
        <v>1127</v>
      </c>
      <c r="Q2348" s="7">
        <f t="shared" si="218"/>
        <v>6.5000000000000002E-2</v>
      </c>
      <c r="R2348" s="9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4776</v>
      </c>
      <c r="C2349" s="3" t="s">
        <v>4777</v>
      </c>
      <c r="D2349">
        <v>1000</v>
      </c>
      <c r="E2349">
        <v>15</v>
      </c>
      <c r="F2349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s="15">
        <f t="shared" si="216"/>
        <v>42607.607361111106</v>
      </c>
      <c r="L2349" s="15">
        <f t="shared" si="217"/>
        <v>42577.607361111106</v>
      </c>
      <c r="M2349" t="b">
        <v>0</v>
      </c>
      <c r="N2349">
        <v>1</v>
      </c>
      <c r="O2349" t="b">
        <v>0</v>
      </c>
      <c r="P2349" t="s">
        <v>1127</v>
      </c>
      <c r="Q2349" s="7">
        <f t="shared" si="218"/>
        <v>1.5</v>
      </c>
      <c r="R2349" s="9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4778</v>
      </c>
      <c r="C2350" s="3" t="s">
        <v>4779</v>
      </c>
      <c r="D2350">
        <v>70000</v>
      </c>
      <c r="E2350">
        <v>270</v>
      </c>
      <c r="F2350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s="15">
        <f t="shared" si="216"/>
        <v>42420.932152777779</v>
      </c>
      <c r="L2350" s="15">
        <f t="shared" si="217"/>
        <v>42360.932152777779</v>
      </c>
      <c r="M2350" t="b">
        <v>0</v>
      </c>
      <c r="N2350">
        <v>5</v>
      </c>
      <c r="O2350" t="b">
        <v>0</v>
      </c>
      <c r="P2350" t="s">
        <v>1127</v>
      </c>
      <c r="Q2350" s="7">
        <f t="shared" si="218"/>
        <v>0.38571428571428573</v>
      </c>
      <c r="R2350" s="9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4780</v>
      </c>
      <c r="C2351" s="3" t="s">
        <v>4781</v>
      </c>
      <c r="D2351">
        <v>474900</v>
      </c>
      <c r="E2351">
        <v>0</v>
      </c>
      <c r="F2351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s="15">
        <f t="shared" si="216"/>
        <v>42227.775787037041</v>
      </c>
      <c r="L2351" s="15">
        <f t="shared" si="217"/>
        <v>42198.775787037041</v>
      </c>
      <c r="M2351" t="b">
        <v>0</v>
      </c>
      <c r="N2351">
        <v>0</v>
      </c>
      <c r="O2351" t="b">
        <v>0</v>
      </c>
      <c r="P2351" t="s">
        <v>1127</v>
      </c>
      <c r="Q2351" s="7">
        <f t="shared" si="218"/>
        <v>0</v>
      </c>
      <c r="R2351" s="9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4782</v>
      </c>
      <c r="C2352" s="3" t="s">
        <v>4783</v>
      </c>
      <c r="D2352">
        <v>50000</v>
      </c>
      <c r="E2352">
        <v>0</v>
      </c>
      <c r="F2352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s="15">
        <f t="shared" si="216"/>
        <v>42738.842245370368</v>
      </c>
      <c r="L2352" s="15">
        <f t="shared" si="217"/>
        <v>42708.842245370368</v>
      </c>
      <c r="M2352" t="b">
        <v>0</v>
      </c>
      <c r="N2352">
        <v>0</v>
      </c>
      <c r="O2352" t="b">
        <v>0</v>
      </c>
      <c r="P2352" t="s">
        <v>1127</v>
      </c>
      <c r="Q2352" s="7">
        <f t="shared" si="218"/>
        <v>0</v>
      </c>
      <c r="R2352" s="9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4784</v>
      </c>
      <c r="C2353" s="3" t="s">
        <v>4785</v>
      </c>
      <c r="D2353">
        <v>18900</v>
      </c>
      <c r="E2353">
        <v>108</v>
      </c>
      <c r="F2353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s="15">
        <f t="shared" si="216"/>
        <v>42124.101145833338</v>
      </c>
      <c r="L2353" s="15">
        <f t="shared" si="217"/>
        <v>42094.101145833338</v>
      </c>
      <c r="M2353" t="b">
        <v>0</v>
      </c>
      <c r="N2353">
        <v>7</v>
      </c>
      <c r="O2353" t="b">
        <v>0</v>
      </c>
      <c r="P2353" t="s">
        <v>1127</v>
      </c>
      <c r="Q2353" s="7">
        <f t="shared" si="218"/>
        <v>0.5714285714285714</v>
      </c>
      <c r="R2353" s="9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4786</v>
      </c>
      <c r="C2354" s="3" t="s">
        <v>4787</v>
      </c>
      <c r="D2354">
        <v>2000</v>
      </c>
      <c r="E2354">
        <v>0</v>
      </c>
      <c r="F2354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s="15">
        <f t="shared" si="216"/>
        <v>42161.633703703701</v>
      </c>
      <c r="L2354" s="15">
        <f t="shared" si="217"/>
        <v>42101.633703703701</v>
      </c>
      <c r="M2354" t="b">
        <v>0</v>
      </c>
      <c r="N2354">
        <v>0</v>
      </c>
      <c r="O2354" t="b">
        <v>0</v>
      </c>
      <c r="P2354" t="s">
        <v>1127</v>
      </c>
      <c r="Q2354" s="7">
        <f t="shared" si="218"/>
        <v>0</v>
      </c>
      <c r="R2354" s="9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4788</v>
      </c>
      <c r="C2355" s="3" t="s">
        <v>4789</v>
      </c>
      <c r="D2355">
        <v>1000</v>
      </c>
      <c r="E2355">
        <v>0</v>
      </c>
      <c r="F2355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s="15">
        <f t="shared" si="216"/>
        <v>42115.676180555558</v>
      </c>
      <c r="L2355" s="15">
        <f t="shared" si="217"/>
        <v>42103.676180555558</v>
      </c>
      <c r="M2355" t="b">
        <v>0</v>
      </c>
      <c r="N2355">
        <v>0</v>
      </c>
      <c r="O2355" t="b">
        <v>0</v>
      </c>
      <c r="P2355" t="s">
        <v>1127</v>
      </c>
      <c r="Q2355" s="7">
        <f t="shared" si="218"/>
        <v>0</v>
      </c>
      <c r="R2355" s="9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4790</v>
      </c>
      <c r="C2356" s="3" t="s">
        <v>4791</v>
      </c>
      <c r="D2356">
        <v>35000</v>
      </c>
      <c r="E2356">
        <v>25</v>
      </c>
      <c r="F2356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s="15">
        <f t="shared" si="216"/>
        <v>42014.722916666666</v>
      </c>
      <c r="L2356" s="15">
        <f t="shared" si="217"/>
        <v>41954.722916666666</v>
      </c>
      <c r="M2356" t="b">
        <v>0</v>
      </c>
      <c r="N2356">
        <v>1</v>
      </c>
      <c r="O2356" t="b">
        <v>0</v>
      </c>
      <c r="P2356" t="s">
        <v>1127</v>
      </c>
      <c r="Q2356" s="7">
        <f t="shared" si="218"/>
        <v>7.1428571428571425E-2</v>
      </c>
      <c r="R2356" s="9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4792</v>
      </c>
      <c r="C2357" s="3" t="s">
        <v>4793</v>
      </c>
      <c r="D2357">
        <v>8000</v>
      </c>
      <c r="E2357">
        <v>55</v>
      </c>
      <c r="F2357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s="15">
        <f t="shared" si="216"/>
        <v>42126.918240740742</v>
      </c>
      <c r="L2357" s="15">
        <f t="shared" si="217"/>
        <v>42096.918240740742</v>
      </c>
      <c r="M2357" t="b">
        <v>0</v>
      </c>
      <c r="N2357">
        <v>2</v>
      </c>
      <c r="O2357" t="b">
        <v>0</v>
      </c>
      <c r="P2357" t="s">
        <v>1127</v>
      </c>
      <c r="Q2357" s="7">
        <f t="shared" si="218"/>
        <v>0.6875</v>
      </c>
      <c r="R2357" s="9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4794</v>
      </c>
      <c r="C2358" s="3" t="s">
        <v>4795</v>
      </c>
      <c r="D2358">
        <v>10000</v>
      </c>
      <c r="E2358">
        <v>0</v>
      </c>
      <c r="F235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s="15">
        <f t="shared" si="216"/>
        <v>42160.78361111111</v>
      </c>
      <c r="L2358" s="15">
        <f t="shared" si="217"/>
        <v>42130.78361111111</v>
      </c>
      <c r="M2358" t="b">
        <v>0</v>
      </c>
      <c r="N2358">
        <v>0</v>
      </c>
      <c r="O2358" t="b">
        <v>0</v>
      </c>
      <c r="P2358" t="s">
        <v>1127</v>
      </c>
      <c r="Q2358" s="7">
        <f t="shared" si="218"/>
        <v>0</v>
      </c>
      <c r="R2358" s="9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4796</v>
      </c>
      <c r="C2359" s="3" t="s">
        <v>4797</v>
      </c>
      <c r="D2359">
        <v>27000</v>
      </c>
      <c r="E2359">
        <v>0</v>
      </c>
      <c r="F2359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s="15">
        <f t="shared" si="216"/>
        <v>42294.620115740741</v>
      </c>
      <c r="L2359" s="15">
        <f t="shared" si="217"/>
        <v>42264.620115740741</v>
      </c>
      <c r="M2359" t="b">
        <v>0</v>
      </c>
      <c r="N2359">
        <v>0</v>
      </c>
      <c r="O2359" t="b">
        <v>0</v>
      </c>
      <c r="P2359" t="s">
        <v>1127</v>
      </c>
      <c r="Q2359" s="7">
        <f t="shared" si="218"/>
        <v>0</v>
      </c>
      <c r="R2359" s="9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4798</v>
      </c>
      <c r="C2360" s="3" t="s">
        <v>4799</v>
      </c>
      <c r="D2360">
        <v>1500</v>
      </c>
      <c r="E2360">
        <v>0</v>
      </c>
      <c r="F2360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s="15">
        <f t="shared" si="216"/>
        <v>42035.027083333334</v>
      </c>
      <c r="L2360" s="15">
        <f t="shared" si="217"/>
        <v>41978.930972222224</v>
      </c>
      <c r="M2360" t="b">
        <v>0</v>
      </c>
      <c r="N2360">
        <v>0</v>
      </c>
      <c r="O2360" t="b">
        <v>0</v>
      </c>
      <c r="P2360" t="s">
        <v>1127</v>
      </c>
      <c r="Q2360" s="7">
        <f t="shared" si="218"/>
        <v>0</v>
      </c>
      <c r="R2360" s="9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4800</v>
      </c>
      <c r="C2361" s="3" t="s">
        <v>4801</v>
      </c>
      <c r="D2361">
        <v>7500</v>
      </c>
      <c r="E2361">
        <v>1101</v>
      </c>
      <c r="F2361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s="15">
        <f t="shared" si="216"/>
        <v>42219.649583333332</v>
      </c>
      <c r="L2361" s="15">
        <f t="shared" si="217"/>
        <v>42159.649583333332</v>
      </c>
      <c r="M2361" t="b">
        <v>0</v>
      </c>
      <c r="N2361">
        <v>3</v>
      </c>
      <c r="O2361" t="b">
        <v>0</v>
      </c>
      <c r="P2361" t="s">
        <v>1127</v>
      </c>
      <c r="Q2361" s="7">
        <f t="shared" si="218"/>
        <v>14.680000000000001</v>
      </c>
      <c r="R2361" s="9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4802</v>
      </c>
      <c r="C2362" s="3" t="s">
        <v>4803</v>
      </c>
      <c r="D2362">
        <v>5000</v>
      </c>
      <c r="E2362">
        <v>2</v>
      </c>
      <c r="F2362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s="15">
        <f t="shared" si="216"/>
        <v>42407.70694444445</v>
      </c>
      <c r="L2362" s="15">
        <f t="shared" si="217"/>
        <v>42377.70694444445</v>
      </c>
      <c r="M2362" t="b">
        <v>0</v>
      </c>
      <c r="N2362">
        <v>1</v>
      </c>
      <c r="O2362" t="b">
        <v>0</v>
      </c>
      <c r="P2362" t="s">
        <v>1127</v>
      </c>
      <c r="Q2362" s="7">
        <f t="shared" si="218"/>
        <v>0.04</v>
      </c>
      <c r="R2362" s="9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4804</v>
      </c>
      <c r="C2363" s="3" t="s">
        <v>4805</v>
      </c>
      <c r="D2363">
        <v>200</v>
      </c>
      <c r="E2363">
        <v>0</v>
      </c>
      <c r="F2363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s="15">
        <f t="shared" si="216"/>
        <v>42490.916666666672</v>
      </c>
      <c r="L2363" s="15">
        <f t="shared" si="217"/>
        <v>42466.858888888892</v>
      </c>
      <c r="M2363" t="b">
        <v>0</v>
      </c>
      <c r="N2363">
        <v>0</v>
      </c>
      <c r="O2363" t="b">
        <v>0</v>
      </c>
      <c r="P2363" t="s">
        <v>1127</v>
      </c>
      <c r="Q2363" s="7">
        <f t="shared" si="218"/>
        <v>0</v>
      </c>
      <c r="R2363" s="9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4806</v>
      </c>
      <c r="C2364" s="3" t="s">
        <v>4807</v>
      </c>
      <c r="D2364">
        <v>420</v>
      </c>
      <c r="E2364">
        <v>120</v>
      </c>
      <c r="F2364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s="15">
        <f t="shared" si="216"/>
        <v>41984.688310185185</v>
      </c>
      <c r="L2364" s="15">
        <f t="shared" si="217"/>
        <v>41954.688310185185</v>
      </c>
      <c r="M2364" t="b">
        <v>0</v>
      </c>
      <c r="N2364">
        <v>2</v>
      </c>
      <c r="O2364" t="b">
        <v>0</v>
      </c>
      <c r="P2364" t="s">
        <v>1127</v>
      </c>
      <c r="Q2364" s="7">
        <f t="shared" si="218"/>
        <v>28.571428571428569</v>
      </c>
      <c r="R2364" s="9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4808</v>
      </c>
      <c r="C2365" s="3" t="s">
        <v>4809</v>
      </c>
      <c r="D2365">
        <v>175000</v>
      </c>
      <c r="E2365">
        <v>0</v>
      </c>
      <c r="F2365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s="15">
        <f t="shared" si="216"/>
        <v>42367.011574074073</v>
      </c>
      <c r="L2365" s="15">
        <f t="shared" si="217"/>
        <v>42322.011574074073</v>
      </c>
      <c r="M2365" t="b">
        <v>0</v>
      </c>
      <c r="N2365">
        <v>0</v>
      </c>
      <c r="O2365" t="b">
        <v>0</v>
      </c>
      <c r="P2365" t="s">
        <v>1127</v>
      </c>
      <c r="Q2365" s="7">
        <f t="shared" si="218"/>
        <v>0</v>
      </c>
      <c r="R2365" s="9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4810</v>
      </c>
      <c r="C2366" s="3" t="s">
        <v>4811</v>
      </c>
      <c r="D2366">
        <v>128</v>
      </c>
      <c r="E2366">
        <v>0</v>
      </c>
      <c r="F2366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s="15">
        <f t="shared" si="216"/>
        <v>42303.934675925921</v>
      </c>
      <c r="L2366" s="15">
        <f t="shared" si="217"/>
        <v>42248.934675925921</v>
      </c>
      <c r="M2366" t="b">
        <v>0</v>
      </c>
      <c r="N2366">
        <v>0</v>
      </c>
      <c r="O2366" t="b">
        <v>0</v>
      </c>
      <c r="P2366" t="s">
        <v>1127</v>
      </c>
      <c r="Q2366" s="7">
        <f t="shared" si="218"/>
        <v>0</v>
      </c>
      <c r="R2366" s="9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4812</v>
      </c>
      <c r="C2367" s="3" t="s">
        <v>4813</v>
      </c>
      <c r="D2367">
        <v>1000</v>
      </c>
      <c r="E2367">
        <v>0</v>
      </c>
      <c r="F2367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s="15">
        <f t="shared" si="216"/>
        <v>42386.958333333328</v>
      </c>
      <c r="L2367" s="15">
        <f t="shared" si="217"/>
        <v>42346.736400462964</v>
      </c>
      <c r="M2367" t="b">
        <v>0</v>
      </c>
      <c r="N2367">
        <v>0</v>
      </c>
      <c r="O2367" t="b">
        <v>0</v>
      </c>
      <c r="P2367" t="s">
        <v>1127</v>
      </c>
      <c r="Q2367" s="7">
        <f t="shared" si="218"/>
        <v>0</v>
      </c>
      <c r="R2367" s="9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4814</v>
      </c>
      <c r="C2368" s="3" t="s">
        <v>4815</v>
      </c>
      <c r="D2368">
        <v>25000</v>
      </c>
      <c r="E2368">
        <v>2630</v>
      </c>
      <c r="F236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s="15">
        <f t="shared" si="216"/>
        <v>42298.531631944439</v>
      </c>
      <c r="L2368" s="15">
        <f t="shared" si="217"/>
        <v>42268.531631944439</v>
      </c>
      <c r="M2368" t="b">
        <v>0</v>
      </c>
      <c r="N2368">
        <v>27</v>
      </c>
      <c r="O2368" t="b">
        <v>0</v>
      </c>
      <c r="P2368" t="s">
        <v>1127</v>
      </c>
      <c r="Q2368" s="7">
        <f t="shared" si="218"/>
        <v>10.52</v>
      </c>
      <c r="R2368" s="9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4816</v>
      </c>
      <c r="C2369" s="3" t="s">
        <v>4817</v>
      </c>
      <c r="D2369">
        <v>50000</v>
      </c>
      <c r="E2369">
        <v>670</v>
      </c>
      <c r="F2369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s="15">
        <f t="shared" si="216"/>
        <v>42485.928425925929</v>
      </c>
      <c r="L2369" s="15">
        <f t="shared" si="217"/>
        <v>42425.970092592594</v>
      </c>
      <c r="M2369" t="b">
        <v>0</v>
      </c>
      <c r="N2369">
        <v>14</v>
      </c>
      <c r="O2369" t="b">
        <v>0</v>
      </c>
      <c r="P2369" t="s">
        <v>1127</v>
      </c>
      <c r="Q2369" s="7">
        <f t="shared" si="218"/>
        <v>1.34</v>
      </c>
      <c r="R2369" s="9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4818</v>
      </c>
      <c r="C2370" s="3" t="s">
        <v>4819</v>
      </c>
      <c r="D2370">
        <v>40000</v>
      </c>
      <c r="E2370">
        <v>100</v>
      </c>
      <c r="F2370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s="15">
        <f t="shared" si="216"/>
        <v>42108.680150462962</v>
      </c>
      <c r="L2370" s="15">
        <f t="shared" si="217"/>
        <v>42063.721817129626</v>
      </c>
      <c r="M2370" t="b">
        <v>0</v>
      </c>
      <c r="N2370">
        <v>2</v>
      </c>
      <c r="O2370" t="b">
        <v>0</v>
      </c>
      <c r="P2370" t="s">
        <v>1127</v>
      </c>
      <c r="Q2370" s="7">
        <f t="shared" si="218"/>
        <v>0.25</v>
      </c>
      <c r="R2370" s="9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4820</v>
      </c>
      <c r="C2371" s="3" t="s">
        <v>4821</v>
      </c>
      <c r="D2371">
        <v>25000</v>
      </c>
      <c r="E2371">
        <v>0</v>
      </c>
      <c r="F2371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s="15">
        <f t="shared" ref="K2371:K2434" si="222">(I2371/86400)+DATE(1970,1,1)</f>
        <v>42410.812627314815</v>
      </c>
      <c r="L2371" s="15">
        <f t="shared" ref="L2371:L2434" si="223">(J2371/86400)+DATE(1970,1,1)</f>
        <v>42380.812627314815</v>
      </c>
      <c r="M2371" t="b">
        <v>0</v>
      </c>
      <c r="N2371">
        <v>0</v>
      </c>
      <c r="O2371" t="b">
        <v>0</v>
      </c>
      <c r="P2371" t="s">
        <v>1127</v>
      </c>
      <c r="Q2371" s="7">
        <f t="shared" ref="Q2371:Q2434" si="224">(E2371/D2371)*100</f>
        <v>0</v>
      </c>
      <c r="R2371" s="9" t="e">
        <f t="shared" ref="R2371:R2434" si="225">E2371/N2371</f>
        <v>#DIV/0!</v>
      </c>
      <c r="S2371" t="str">
        <f t="shared" ref="S2371:S2434" si="226">LEFT(P2371,FIND("/",P2371)-1)</f>
        <v>technology</v>
      </c>
      <c r="T2371" t="str">
        <f t="shared" ref="T2371:T2434" si="227">REPLACE(P2371,1,FIND("/",P2371),"")</f>
        <v>web</v>
      </c>
    </row>
    <row r="2372" spans="1:20" ht="48" x14ac:dyDescent="0.2">
      <c r="A2372">
        <v>2370</v>
      </c>
      <c r="B2372" s="3" t="s">
        <v>4822</v>
      </c>
      <c r="C2372" s="3" t="s">
        <v>4823</v>
      </c>
      <c r="D2372">
        <v>25000</v>
      </c>
      <c r="E2372">
        <v>82</v>
      </c>
      <c r="F2372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s="15">
        <f t="shared" si="222"/>
        <v>41991.18913194444</v>
      </c>
      <c r="L2372" s="15">
        <f t="shared" si="223"/>
        <v>41961.18913194444</v>
      </c>
      <c r="M2372" t="b">
        <v>0</v>
      </c>
      <c r="N2372">
        <v>4</v>
      </c>
      <c r="O2372" t="b">
        <v>0</v>
      </c>
      <c r="P2372" t="s">
        <v>1127</v>
      </c>
      <c r="Q2372" s="7">
        <f t="shared" si="224"/>
        <v>0.32800000000000001</v>
      </c>
      <c r="R2372" s="9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4824</v>
      </c>
      <c r="C2373" s="3" t="s">
        <v>4825</v>
      </c>
      <c r="D2373">
        <v>2000</v>
      </c>
      <c r="E2373">
        <v>0</v>
      </c>
      <c r="F2373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s="15">
        <f t="shared" si="222"/>
        <v>42180.777731481481</v>
      </c>
      <c r="L2373" s="15">
        <f t="shared" si="223"/>
        <v>42150.777731481481</v>
      </c>
      <c r="M2373" t="b">
        <v>0</v>
      </c>
      <c r="N2373">
        <v>0</v>
      </c>
      <c r="O2373" t="b">
        <v>0</v>
      </c>
      <c r="P2373" t="s">
        <v>1127</v>
      </c>
      <c r="Q2373" s="7">
        <f t="shared" si="224"/>
        <v>0</v>
      </c>
      <c r="R2373" s="9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4826</v>
      </c>
      <c r="C2374" s="3" t="s">
        <v>4827</v>
      </c>
      <c r="D2374">
        <v>5500</v>
      </c>
      <c r="E2374">
        <v>180</v>
      </c>
      <c r="F2374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s="15">
        <f t="shared" si="222"/>
        <v>42118.069108796291</v>
      </c>
      <c r="L2374" s="15">
        <f t="shared" si="223"/>
        <v>42088.069108796291</v>
      </c>
      <c r="M2374" t="b">
        <v>0</v>
      </c>
      <c r="N2374">
        <v>6</v>
      </c>
      <c r="O2374" t="b">
        <v>0</v>
      </c>
      <c r="P2374" t="s">
        <v>1127</v>
      </c>
      <c r="Q2374" s="7">
        <f t="shared" si="224"/>
        <v>3.2727272727272729</v>
      </c>
      <c r="R2374" s="9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4828</v>
      </c>
      <c r="C2375" s="3" t="s">
        <v>4829</v>
      </c>
      <c r="D2375">
        <v>850000</v>
      </c>
      <c r="E2375">
        <v>50</v>
      </c>
      <c r="F2375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s="15">
        <f t="shared" si="222"/>
        <v>42245.662314814814</v>
      </c>
      <c r="L2375" s="15">
        <f t="shared" si="223"/>
        <v>42215.662314814814</v>
      </c>
      <c r="M2375" t="b">
        <v>0</v>
      </c>
      <c r="N2375">
        <v>1</v>
      </c>
      <c r="O2375" t="b">
        <v>0</v>
      </c>
      <c r="P2375" t="s">
        <v>1127</v>
      </c>
      <c r="Q2375" s="7">
        <f t="shared" si="224"/>
        <v>5.8823529411764705E-3</v>
      </c>
      <c r="R2375" s="9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4830</v>
      </c>
      <c r="C2376" s="3" t="s">
        <v>4831</v>
      </c>
      <c r="D2376">
        <v>22000</v>
      </c>
      <c r="E2376">
        <v>10</v>
      </c>
      <c r="F2376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s="15">
        <f t="shared" si="222"/>
        <v>42047.843287037038</v>
      </c>
      <c r="L2376" s="15">
        <f t="shared" si="223"/>
        <v>42017.843287037038</v>
      </c>
      <c r="M2376" t="b">
        <v>0</v>
      </c>
      <c r="N2376">
        <v>1</v>
      </c>
      <c r="O2376" t="b">
        <v>0</v>
      </c>
      <c r="P2376" t="s">
        <v>1127</v>
      </c>
      <c r="Q2376" s="7">
        <f t="shared" si="224"/>
        <v>4.5454545454545456E-2</v>
      </c>
      <c r="R2376" s="9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4832</v>
      </c>
      <c r="C2377" s="3" t="s">
        <v>4833</v>
      </c>
      <c r="D2377">
        <v>10000</v>
      </c>
      <c r="E2377">
        <v>0</v>
      </c>
      <c r="F2377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s="15">
        <f t="shared" si="222"/>
        <v>42622.836076388892</v>
      </c>
      <c r="L2377" s="15">
        <f t="shared" si="223"/>
        <v>42592.836076388892</v>
      </c>
      <c r="M2377" t="b">
        <v>0</v>
      </c>
      <c r="N2377">
        <v>0</v>
      </c>
      <c r="O2377" t="b">
        <v>0</v>
      </c>
      <c r="P2377" t="s">
        <v>1127</v>
      </c>
      <c r="Q2377" s="7">
        <f t="shared" si="224"/>
        <v>0</v>
      </c>
      <c r="R2377" s="9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4834</v>
      </c>
      <c r="C2378" s="3" t="s">
        <v>4835</v>
      </c>
      <c r="D2378">
        <v>3000</v>
      </c>
      <c r="E2378">
        <v>326.33</v>
      </c>
      <c r="F237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s="15">
        <f t="shared" si="222"/>
        <v>42348.925532407404</v>
      </c>
      <c r="L2378" s="15">
        <f t="shared" si="223"/>
        <v>42318.925532407404</v>
      </c>
      <c r="M2378" t="b">
        <v>0</v>
      </c>
      <c r="N2378">
        <v>4</v>
      </c>
      <c r="O2378" t="b">
        <v>0</v>
      </c>
      <c r="P2378" t="s">
        <v>1127</v>
      </c>
      <c r="Q2378" s="7">
        <f t="shared" si="224"/>
        <v>10.877666666666666</v>
      </c>
      <c r="R2378" s="9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4836</v>
      </c>
      <c r="C2379" s="3" t="s">
        <v>4837</v>
      </c>
      <c r="D2379">
        <v>2500</v>
      </c>
      <c r="E2379">
        <v>0</v>
      </c>
      <c r="F2379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s="15">
        <f t="shared" si="222"/>
        <v>42699.911840277782</v>
      </c>
      <c r="L2379" s="15">
        <f t="shared" si="223"/>
        <v>42669.870173611111</v>
      </c>
      <c r="M2379" t="b">
        <v>0</v>
      </c>
      <c r="N2379">
        <v>0</v>
      </c>
      <c r="O2379" t="b">
        <v>0</v>
      </c>
      <c r="P2379" t="s">
        <v>1127</v>
      </c>
      <c r="Q2379" s="7">
        <f t="shared" si="224"/>
        <v>0</v>
      </c>
      <c r="R2379" s="9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4838</v>
      </c>
      <c r="C2380" s="3" t="s">
        <v>4839</v>
      </c>
      <c r="D2380">
        <v>110000</v>
      </c>
      <c r="E2380">
        <v>0</v>
      </c>
      <c r="F2380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s="15">
        <f t="shared" si="222"/>
        <v>42242.013078703705</v>
      </c>
      <c r="L2380" s="15">
        <f t="shared" si="223"/>
        <v>42213.013078703705</v>
      </c>
      <c r="M2380" t="b">
        <v>0</v>
      </c>
      <c r="N2380">
        <v>0</v>
      </c>
      <c r="O2380" t="b">
        <v>0</v>
      </c>
      <c r="P2380" t="s">
        <v>1127</v>
      </c>
      <c r="Q2380" s="7">
        <f t="shared" si="224"/>
        <v>0</v>
      </c>
      <c r="R2380" s="9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4840</v>
      </c>
      <c r="C2381" s="3" t="s">
        <v>4841</v>
      </c>
      <c r="D2381">
        <v>30000</v>
      </c>
      <c r="E2381">
        <v>0</v>
      </c>
      <c r="F2381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s="15">
        <f t="shared" si="222"/>
        <v>42282.016388888893</v>
      </c>
      <c r="L2381" s="15">
        <f t="shared" si="223"/>
        <v>42237.016388888893</v>
      </c>
      <c r="M2381" t="b">
        <v>0</v>
      </c>
      <c r="N2381">
        <v>0</v>
      </c>
      <c r="O2381" t="b">
        <v>0</v>
      </c>
      <c r="P2381" t="s">
        <v>1127</v>
      </c>
      <c r="Q2381" s="7">
        <f t="shared" si="224"/>
        <v>0</v>
      </c>
      <c r="R2381" s="9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4842</v>
      </c>
      <c r="C2382" s="3" t="s">
        <v>4843</v>
      </c>
      <c r="D2382">
        <v>15000</v>
      </c>
      <c r="E2382">
        <v>55</v>
      </c>
      <c r="F2382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s="15">
        <f t="shared" si="222"/>
        <v>42278.793310185181</v>
      </c>
      <c r="L2382" s="15">
        <f t="shared" si="223"/>
        <v>42248.793310185181</v>
      </c>
      <c r="M2382" t="b">
        <v>0</v>
      </c>
      <c r="N2382">
        <v>3</v>
      </c>
      <c r="O2382" t="b">
        <v>0</v>
      </c>
      <c r="P2382" t="s">
        <v>1127</v>
      </c>
      <c r="Q2382" s="7">
        <f t="shared" si="224"/>
        <v>0.36666666666666664</v>
      </c>
      <c r="R2382" s="9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4844</v>
      </c>
      <c r="C2383" s="3" t="s">
        <v>4845</v>
      </c>
      <c r="D2383">
        <v>86350</v>
      </c>
      <c r="E2383">
        <v>1571</v>
      </c>
      <c r="F2383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s="15">
        <f t="shared" si="222"/>
        <v>42104.935740740737</v>
      </c>
      <c r="L2383" s="15">
        <f t="shared" si="223"/>
        <v>42074.935740740737</v>
      </c>
      <c r="M2383" t="b">
        <v>0</v>
      </c>
      <c r="N2383">
        <v>7</v>
      </c>
      <c r="O2383" t="b">
        <v>0</v>
      </c>
      <c r="P2383" t="s">
        <v>1127</v>
      </c>
      <c r="Q2383" s="7">
        <f t="shared" si="224"/>
        <v>1.8193398957730169</v>
      </c>
      <c r="R2383" s="9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4846</v>
      </c>
      <c r="C2384" s="3" t="s">
        <v>4847</v>
      </c>
      <c r="D2384">
        <v>3000</v>
      </c>
      <c r="E2384">
        <v>75</v>
      </c>
      <c r="F2384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s="15">
        <f t="shared" si="222"/>
        <v>42220.187534722223</v>
      </c>
      <c r="L2384" s="15">
        <f t="shared" si="223"/>
        <v>42195.187534722223</v>
      </c>
      <c r="M2384" t="b">
        <v>0</v>
      </c>
      <c r="N2384">
        <v>2</v>
      </c>
      <c r="O2384" t="b">
        <v>0</v>
      </c>
      <c r="P2384" t="s">
        <v>1127</v>
      </c>
      <c r="Q2384" s="7">
        <f t="shared" si="224"/>
        <v>2.5</v>
      </c>
      <c r="R2384" s="9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4848</v>
      </c>
      <c r="C2385" s="3" t="s">
        <v>4849</v>
      </c>
      <c r="D2385">
        <v>10000</v>
      </c>
      <c r="E2385">
        <v>435</v>
      </c>
      <c r="F2385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s="15">
        <f t="shared" si="222"/>
        <v>42057.056793981479</v>
      </c>
      <c r="L2385" s="15">
        <f t="shared" si="223"/>
        <v>42027.056793981479</v>
      </c>
      <c r="M2385" t="b">
        <v>0</v>
      </c>
      <c r="N2385">
        <v>3</v>
      </c>
      <c r="O2385" t="b">
        <v>0</v>
      </c>
      <c r="P2385" t="s">
        <v>1127</v>
      </c>
      <c r="Q2385" s="7">
        <f t="shared" si="224"/>
        <v>4.3499999999999996</v>
      </c>
      <c r="R2385" s="9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4850</v>
      </c>
      <c r="C2386" s="3" t="s">
        <v>4851</v>
      </c>
      <c r="D2386">
        <v>1000</v>
      </c>
      <c r="E2386">
        <v>8</v>
      </c>
      <c r="F2386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s="15">
        <f t="shared" si="222"/>
        <v>41957.109293981484</v>
      </c>
      <c r="L2386" s="15">
        <f t="shared" si="223"/>
        <v>41927.067627314813</v>
      </c>
      <c r="M2386" t="b">
        <v>0</v>
      </c>
      <c r="N2386">
        <v>8</v>
      </c>
      <c r="O2386" t="b">
        <v>0</v>
      </c>
      <c r="P2386" t="s">
        <v>1127</v>
      </c>
      <c r="Q2386" s="7">
        <f t="shared" si="224"/>
        <v>0.8</v>
      </c>
      <c r="R2386" s="9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4852</v>
      </c>
      <c r="C2387" s="3" t="s">
        <v>4853</v>
      </c>
      <c r="D2387">
        <v>65000</v>
      </c>
      <c r="E2387">
        <v>788</v>
      </c>
      <c r="F2387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s="15">
        <f t="shared" si="222"/>
        <v>42221.70175925926</v>
      </c>
      <c r="L2387" s="15">
        <f t="shared" si="223"/>
        <v>42191.70175925926</v>
      </c>
      <c r="M2387" t="b">
        <v>0</v>
      </c>
      <c r="N2387">
        <v>7</v>
      </c>
      <c r="O2387" t="b">
        <v>0</v>
      </c>
      <c r="P2387" t="s">
        <v>1127</v>
      </c>
      <c r="Q2387" s="7">
        <f t="shared" si="224"/>
        <v>1.2123076923076923</v>
      </c>
      <c r="R2387" s="9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4854</v>
      </c>
      <c r="C2388" s="3" t="s">
        <v>4855</v>
      </c>
      <c r="D2388">
        <v>30000</v>
      </c>
      <c r="E2388">
        <v>0</v>
      </c>
      <c r="F238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s="15">
        <f t="shared" si="222"/>
        <v>42014.838240740741</v>
      </c>
      <c r="L2388" s="15">
        <f t="shared" si="223"/>
        <v>41954.838240740741</v>
      </c>
      <c r="M2388" t="b">
        <v>0</v>
      </c>
      <c r="N2388">
        <v>0</v>
      </c>
      <c r="O2388" t="b">
        <v>0</v>
      </c>
      <c r="P2388" t="s">
        <v>1127</v>
      </c>
      <c r="Q2388" s="7">
        <f t="shared" si="224"/>
        <v>0</v>
      </c>
      <c r="R2388" s="9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4856</v>
      </c>
      <c r="C2389" s="3" t="s">
        <v>4857</v>
      </c>
      <c r="D2389">
        <v>150000</v>
      </c>
      <c r="E2389">
        <v>1026</v>
      </c>
      <c r="F2389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s="15">
        <f t="shared" si="222"/>
        <v>42573.626620370371</v>
      </c>
      <c r="L2389" s="15">
        <f t="shared" si="223"/>
        <v>42528.626620370371</v>
      </c>
      <c r="M2389" t="b">
        <v>0</v>
      </c>
      <c r="N2389">
        <v>3</v>
      </c>
      <c r="O2389" t="b">
        <v>0</v>
      </c>
      <c r="P2389" t="s">
        <v>1127</v>
      </c>
      <c r="Q2389" s="7">
        <f t="shared" si="224"/>
        <v>0.68399999999999994</v>
      </c>
      <c r="R2389" s="9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4858</v>
      </c>
      <c r="C2390" s="3" t="s">
        <v>4859</v>
      </c>
      <c r="D2390">
        <v>37000</v>
      </c>
      <c r="E2390">
        <v>463</v>
      </c>
      <c r="F2390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s="15">
        <f t="shared" si="222"/>
        <v>42019.811805555553</v>
      </c>
      <c r="L2390" s="15">
        <f t="shared" si="223"/>
        <v>41989.853692129633</v>
      </c>
      <c r="M2390" t="b">
        <v>0</v>
      </c>
      <c r="N2390">
        <v>8</v>
      </c>
      <c r="O2390" t="b">
        <v>0</v>
      </c>
      <c r="P2390" t="s">
        <v>1127</v>
      </c>
      <c r="Q2390" s="7">
        <f t="shared" si="224"/>
        <v>1.2513513513513512</v>
      </c>
      <c r="R2390" s="9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4860</v>
      </c>
      <c r="C2391" s="3" t="s">
        <v>4861</v>
      </c>
      <c r="D2391">
        <v>16000</v>
      </c>
      <c r="E2391">
        <v>30</v>
      </c>
      <c r="F2391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s="15">
        <f t="shared" si="222"/>
        <v>42210.915972222225</v>
      </c>
      <c r="L2391" s="15">
        <f t="shared" si="223"/>
        <v>42179.653379629628</v>
      </c>
      <c r="M2391" t="b">
        <v>0</v>
      </c>
      <c r="N2391">
        <v>1</v>
      </c>
      <c r="O2391" t="b">
        <v>0</v>
      </c>
      <c r="P2391" t="s">
        <v>1127</v>
      </c>
      <c r="Q2391" s="7">
        <f t="shared" si="224"/>
        <v>0.1875</v>
      </c>
      <c r="R2391" s="9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4862</v>
      </c>
      <c r="C2392" s="3" t="s">
        <v>4863</v>
      </c>
      <c r="D2392">
        <v>510000</v>
      </c>
      <c r="E2392">
        <v>0</v>
      </c>
      <c r="F2392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s="15">
        <f t="shared" si="222"/>
        <v>42008.262314814812</v>
      </c>
      <c r="L2392" s="15">
        <f t="shared" si="223"/>
        <v>41968.262314814812</v>
      </c>
      <c r="M2392" t="b">
        <v>0</v>
      </c>
      <c r="N2392">
        <v>0</v>
      </c>
      <c r="O2392" t="b">
        <v>0</v>
      </c>
      <c r="P2392" t="s">
        <v>1127</v>
      </c>
      <c r="Q2392" s="7">
        <f t="shared" si="224"/>
        <v>0</v>
      </c>
      <c r="R2392" s="9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4864</v>
      </c>
      <c r="C2393" s="3" t="s">
        <v>4865</v>
      </c>
      <c r="D2393">
        <v>20000</v>
      </c>
      <c r="E2393">
        <v>25</v>
      </c>
      <c r="F2393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s="15">
        <f t="shared" si="222"/>
        <v>42094.752824074079</v>
      </c>
      <c r="L2393" s="15">
        <f t="shared" si="223"/>
        <v>42064.794490740736</v>
      </c>
      <c r="M2393" t="b">
        <v>0</v>
      </c>
      <c r="N2393">
        <v>1</v>
      </c>
      <c r="O2393" t="b">
        <v>0</v>
      </c>
      <c r="P2393" t="s">
        <v>1127</v>
      </c>
      <c r="Q2393" s="7">
        <f t="shared" si="224"/>
        <v>0.125</v>
      </c>
      <c r="R2393" s="9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4866</v>
      </c>
      <c r="C2394" s="3" t="s">
        <v>4867</v>
      </c>
      <c r="D2394">
        <v>4200</v>
      </c>
      <c r="E2394">
        <v>0</v>
      </c>
      <c r="F2394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s="15">
        <f t="shared" si="222"/>
        <v>42306.120636574073</v>
      </c>
      <c r="L2394" s="15">
        <f t="shared" si="223"/>
        <v>42276.120636574073</v>
      </c>
      <c r="M2394" t="b">
        <v>0</v>
      </c>
      <c r="N2394">
        <v>0</v>
      </c>
      <c r="O2394" t="b">
        <v>0</v>
      </c>
      <c r="P2394" t="s">
        <v>1127</v>
      </c>
      <c r="Q2394" s="7">
        <f t="shared" si="224"/>
        <v>0</v>
      </c>
      <c r="R2394" s="9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4868</v>
      </c>
      <c r="C2395" s="3" t="s">
        <v>4869</v>
      </c>
      <c r="D2395">
        <v>100000</v>
      </c>
      <c r="E2395">
        <v>50</v>
      </c>
      <c r="F2395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s="15">
        <f t="shared" si="222"/>
        <v>42224.648344907408</v>
      </c>
      <c r="L2395" s="15">
        <f t="shared" si="223"/>
        <v>42194.648344907408</v>
      </c>
      <c r="M2395" t="b">
        <v>0</v>
      </c>
      <c r="N2395">
        <v>1</v>
      </c>
      <c r="O2395" t="b">
        <v>0</v>
      </c>
      <c r="P2395" t="s">
        <v>1127</v>
      </c>
      <c r="Q2395" s="7">
        <f t="shared" si="224"/>
        <v>0.05</v>
      </c>
      <c r="R2395" s="9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4870</v>
      </c>
      <c r="C2396" s="3" t="s">
        <v>4871</v>
      </c>
      <c r="D2396">
        <v>5000</v>
      </c>
      <c r="E2396">
        <v>3</v>
      </c>
      <c r="F2396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s="15">
        <f t="shared" si="222"/>
        <v>42061.362187499995</v>
      </c>
      <c r="L2396" s="15">
        <f t="shared" si="223"/>
        <v>42031.362187499995</v>
      </c>
      <c r="M2396" t="b">
        <v>0</v>
      </c>
      <c r="N2396">
        <v>2</v>
      </c>
      <c r="O2396" t="b">
        <v>0</v>
      </c>
      <c r="P2396" t="s">
        <v>1127</v>
      </c>
      <c r="Q2396" s="7">
        <f t="shared" si="224"/>
        <v>0.06</v>
      </c>
      <c r="R2396" s="9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4872</v>
      </c>
      <c r="C2397" s="3" t="s">
        <v>4873</v>
      </c>
      <c r="D2397">
        <v>33000</v>
      </c>
      <c r="E2397">
        <v>0</v>
      </c>
      <c r="F2397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s="15">
        <f t="shared" si="222"/>
        <v>42745.372916666667</v>
      </c>
      <c r="L2397" s="15">
        <f t="shared" si="223"/>
        <v>42717.121377314819</v>
      </c>
      <c r="M2397" t="b">
        <v>0</v>
      </c>
      <c r="N2397">
        <v>0</v>
      </c>
      <c r="O2397" t="b">
        <v>0</v>
      </c>
      <c r="P2397" t="s">
        <v>1127</v>
      </c>
      <c r="Q2397" s="7">
        <f t="shared" si="224"/>
        <v>0</v>
      </c>
      <c r="R2397" s="9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4874</v>
      </c>
      <c r="C2398" s="3" t="s">
        <v>4875</v>
      </c>
      <c r="D2398">
        <v>5000</v>
      </c>
      <c r="E2398">
        <v>10</v>
      </c>
      <c r="F239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s="15">
        <f t="shared" si="222"/>
        <v>42292.849050925928</v>
      </c>
      <c r="L2398" s="15">
        <f t="shared" si="223"/>
        <v>42262.849050925928</v>
      </c>
      <c r="M2398" t="b">
        <v>0</v>
      </c>
      <c r="N2398">
        <v>1</v>
      </c>
      <c r="O2398" t="b">
        <v>0</v>
      </c>
      <c r="P2398" t="s">
        <v>1127</v>
      </c>
      <c r="Q2398" s="7">
        <f t="shared" si="224"/>
        <v>0.2</v>
      </c>
      <c r="R2398" s="9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4876</v>
      </c>
      <c r="C2399" s="3" t="s">
        <v>4877</v>
      </c>
      <c r="D2399">
        <v>124000</v>
      </c>
      <c r="E2399">
        <v>0</v>
      </c>
      <c r="F2399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s="15">
        <f t="shared" si="222"/>
        <v>42006.88490740741</v>
      </c>
      <c r="L2399" s="15">
        <f t="shared" si="223"/>
        <v>41976.88490740741</v>
      </c>
      <c r="M2399" t="b">
        <v>0</v>
      </c>
      <c r="N2399">
        <v>0</v>
      </c>
      <c r="O2399" t="b">
        <v>0</v>
      </c>
      <c r="P2399" t="s">
        <v>1127</v>
      </c>
      <c r="Q2399" s="7">
        <f t="shared" si="224"/>
        <v>0</v>
      </c>
      <c r="R2399" s="9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4878</v>
      </c>
      <c r="C2400" s="3" t="s">
        <v>4879</v>
      </c>
      <c r="D2400">
        <v>4000</v>
      </c>
      <c r="E2400">
        <v>0</v>
      </c>
      <c r="F2400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s="15">
        <f t="shared" si="222"/>
        <v>42187.916481481487</v>
      </c>
      <c r="L2400" s="15">
        <f t="shared" si="223"/>
        <v>42157.916481481487</v>
      </c>
      <c r="M2400" t="b">
        <v>0</v>
      </c>
      <c r="N2400">
        <v>0</v>
      </c>
      <c r="O2400" t="b">
        <v>0</v>
      </c>
      <c r="P2400" t="s">
        <v>1127</v>
      </c>
      <c r="Q2400" s="7">
        <f t="shared" si="224"/>
        <v>0</v>
      </c>
      <c r="R2400" s="9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4880</v>
      </c>
      <c r="C2401" s="3" t="s">
        <v>4881</v>
      </c>
      <c r="D2401">
        <v>13000</v>
      </c>
      <c r="E2401">
        <v>0</v>
      </c>
      <c r="F2401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s="15">
        <f t="shared" si="222"/>
        <v>41991.853078703702</v>
      </c>
      <c r="L2401" s="15">
        <f t="shared" si="223"/>
        <v>41956.853078703702</v>
      </c>
      <c r="M2401" t="b">
        <v>0</v>
      </c>
      <c r="N2401">
        <v>0</v>
      </c>
      <c r="O2401" t="b">
        <v>0</v>
      </c>
      <c r="P2401" t="s">
        <v>1127</v>
      </c>
      <c r="Q2401" s="7">
        <f t="shared" si="224"/>
        <v>0</v>
      </c>
      <c r="R2401" s="9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4882</v>
      </c>
      <c r="C2402" s="3" t="s">
        <v>4883</v>
      </c>
      <c r="D2402">
        <v>50000</v>
      </c>
      <c r="E2402">
        <v>0</v>
      </c>
      <c r="F2402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s="15">
        <f t="shared" si="222"/>
        <v>42474.268101851849</v>
      </c>
      <c r="L2402" s="15">
        <f t="shared" si="223"/>
        <v>42444.268101851849</v>
      </c>
      <c r="M2402" t="b">
        <v>0</v>
      </c>
      <c r="N2402">
        <v>0</v>
      </c>
      <c r="O2402" t="b">
        <v>0</v>
      </c>
      <c r="P2402" t="s">
        <v>1127</v>
      </c>
      <c r="Q2402" s="7">
        <f t="shared" si="224"/>
        <v>0</v>
      </c>
      <c r="R2402" s="9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4884</v>
      </c>
      <c r="C2403" s="3" t="s">
        <v>4885</v>
      </c>
      <c r="D2403">
        <v>28000</v>
      </c>
      <c r="E2403">
        <v>201</v>
      </c>
      <c r="F2403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s="15">
        <f t="shared" si="222"/>
        <v>42434.822870370372</v>
      </c>
      <c r="L2403" s="15">
        <f t="shared" si="223"/>
        <v>42374.822870370372</v>
      </c>
      <c r="M2403" t="b">
        <v>0</v>
      </c>
      <c r="N2403">
        <v>9</v>
      </c>
      <c r="O2403" t="b">
        <v>0</v>
      </c>
      <c r="P2403" t="s">
        <v>2353</v>
      </c>
      <c r="Q2403" s="7">
        <f t="shared" si="224"/>
        <v>0.71785714285714286</v>
      </c>
      <c r="R2403" s="9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4886</v>
      </c>
      <c r="C2404" s="3" t="s">
        <v>4887</v>
      </c>
      <c r="D2404">
        <v>12000</v>
      </c>
      <c r="E2404">
        <v>52</v>
      </c>
      <c r="F2404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s="15">
        <f t="shared" si="222"/>
        <v>42137.679756944446</v>
      </c>
      <c r="L2404" s="15">
        <f t="shared" si="223"/>
        <v>42107.679756944446</v>
      </c>
      <c r="M2404" t="b">
        <v>0</v>
      </c>
      <c r="N2404">
        <v>1</v>
      </c>
      <c r="O2404" t="b">
        <v>0</v>
      </c>
      <c r="P2404" t="s">
        <v>2353</v>
      </c>
      <c r="Q2404" s="7">
        <f t="shared" si="224"/>
        <v>0.43333333333333329</v>
      </c>
      <c r="R2404" s="9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4888</v>
      </c>
      <c r="C2405" s="3" t="s">
        <v>4889</v>
      </c>
      <c r="D2405">
        <v>1200</v>
      </c>
      <c r="E2405">
        <v>202</v>
      </c>
      <c r="F2405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s="15">
        <f t="shared" si="222"/>
        <v>42459.840949074074</v>
      </c>
      <c r="L2405" s="15">
        <f t="shared" si="223"/>
        <v>42399.882615740746</v>
      </c>
      <c r="M2405" t="b">
        <v>0</v>
      </c>
      <c r="N2405">
        <v>12</v>
      </c>
      <c r="O2405" t="b">
        <v>0</v>
      </c>
      <c r="P2405" t="s">
        <v>2353</v>
      </c>
      <c r="Q2405" s="7">
        <f t="shared" si="224"/>
        <v>16.833333333333332</v>
      </c>
      <c r="R2405" s="9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4890</v>
      </c>
      <c r="C2406" s="3" t="s">
        <v>4891</v>
      </c>
      <c r="D2406">
        <v>15000</v>
      </c>
      <c r="E2406">
        <v>0</v>
      </c>
      <c r="F2406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s="15">
        <f t="shared" si="222"/>
        <v>42372.03943287037</v>
      </c>
      <c r="L2406" s="15">
        <f t="shared" si="223"/>
        <v>42342.03943287037</v>
      </c>
      <c r="M2406" t="b">
        <v>0</v>
      </c>
      <c r="N2406">
        <v>0</v>
      </c>
      <c r="O2406" t="b">
        <v>0</v>
      </c>
      <c r="P2406" t="s">
        <v>2353</v>
      </c>
      <c r="Q2406" s="7">
        <f t="shared" si="224"/>
        <v>0</v>
      </c>
      <c r="R2406" s="9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4892</v>
      </c>
      <c r="C2407" s="3" t="s">
        <v>4893</v>
      </c>
      <c r="D2407">
        <v>5000</v>
      </c>
      <c r="E2407">
        <v>1126</v>
      </c>
      <c r="F2407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s="15">
        <f t="shared" si="222"/>
        <v>42616.585358796292</v>
      </c>
      <c r="L2407" s="15">
        <f t="shared" si="223"/>
        <v>42595.585358796292</v>
      </c>
      <c r="M2407" t="b">
        <v>0</v>
      </c>
      <c r="N2407">
        <v>20</v>
      </c>
      <c r="O2407" t="b">
        <v>0</v>
      </c>
      <c r="P2407" t="s">
        <v>2353</v>
      </c>
      <c r="Q2407" s="7">
        <f t="shared" si="224"/>
        <v>22.52</v>
      </c>
      <c r="R2407" s="9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4894</v>
      </c>
      <c r="C2408" s="3" t="s">
        <v>4895</v>
      </c>
      <c r="D2408">
        <v>3250</v>
      </c>
      <c r="E2408">
        <v>1345</v>
      </c>
      <c r="F240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s="15">
        <f t="shared" si="222"/>
        <v>42023.110995370371</v>
      </c>
      <c r="L2408" s="15">
        <f t="shared" si="223"/>
        <v>41983.110995370371</v>
      </c>
      <c r="M2408" t="b">
        <v>0</v>
      </c>
      <c r="N2408">
        <v>16</v>
      </c>
      <c r="O2408" t="b">
        <v>0</v>
      </c>
      <c r="P2408" t="s">
        <v>2353</v>
      </c>
      <c r="Q2408" s="7">
        <f t="shared" si="224"/>
        <v>41.384615384615387</v>
      </c>
      <c r="R2408" s="9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4896</v>
      </c>
      <c r="C2409" s="3" t="s">
        <v>4897</v>
      </c>
      <c r="D2409">
        <v>22000</v>
      </c>
      <c r="E2409">
        <v>5557</v>
      </c>
      <c r="F2409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s="15">
        <f t="shared" si="222"/>
        <v>42105.25</v>
      </c>
      <c r="L2409" s="15">
        <f t="shared" si="223"/>
        <v>42082.575555555552</v>
      </c>
      <c r="M2409" t="b">
        <v>0</v>
      </c>
      <c r="N2409">
        <v>33</v>
      </c>
      <c r="O2409" t="b">
        <v>0</v>
      </c>
      <c r="P2409" t="s">
        <v>2353</v>
      </c>
      <c r="Q2409" s="7">
        <f t="shared" si="224"/>
        <v>25.259090909090908</v>
      </c>
      <c r="R2409" s="9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4898</v>
      </c>
      <c r="C2410" s="3" t="s">
        <v>4899</v>
      </c>
      <c r="D2410">
        <v>15000</v>
      </c>
      <c r="E2410">
        <v>30</v>
      </c>
      <c r="F2410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s="15">
        <f t="shared" si="222"/>
        <v>41949.182372685187</v>
      </c>
      <c r="L2410" s="15">
        <f t="shared" si="223"/>
        <v>41919.140706018516</v>
      </c>
      <c r="M2410" t="b">
        <v>0</v>
      </c>
      <c r="N2410">
        <v>2</v>
      </c>
      <c r="O2410" t="b">
        <v>0</v>
      </c>
      <c r="P2410" t="s">
        <v>2353</v>
      </c>
      <c r="Q2410" s="7">
        <f t="shared" si="224"/>
        <v>0.2</v>
      </c>
      <c r="R2410" s="9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4900</v>
      </c>
      <c r="C2411" s="3" t="s">
        <v>4901</v>
      </c>
      <c r="D2411">
        <v>25000</v>
      </c>
      <c r="E2411">
        <v>460</v>
      </c>
      <c r="F2411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s="15">
        <f t="shared" si="222"/>
        <v>42234.875868055555</v>
      </c>
      <c r="L2411" s="15">
        <f t="shared" si="223"/>
        <v>42204.875868055555</v>
      </c>
      <c r="M2411" t="b">
        <v>0</v>
      </c>
      <c r="N2411">
        <v>6</v>
      </c>
      <c r="O2411" t="b">
        <v>0</v>
      </c>
      <c r="P2411" t="s">
        <v>2353</v>
      </c>
      <c r="Q2411" s="7">
        <f t="shared" si="224"/>
        <v>1.8399999999999999</v>
      </c>
      <c r="R2411" s="9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4902</v>
      </c>
      <c r="C2412" s="3" t="s">
        <v>4903</v>
      </c>
      <c r="D2412">
        <v>15000</v>
      </c>
      <c r="E2412">
        <v>0</v>
      </c>
      <c r="F2412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s="15">
        <f t="shared" si="222"/>
        <v>42254.408275462964</v>
      </c>
      <c r="L2412" s="15">
        <f t="shared" si="223"/>
        <v>42224.408275462964</v>
      </c>
      <c r="M2412" t="b">
        <v>0</v>
      </c>
      <c r="N2412">
        <v>0</v>
      </c>
      <c r="O2412" t="b">
        <v>0</v>
      </c>
      <c r="P2412" t="s">
        <v>2353</v>
      </c>
      <c r="Q2412" s="7">
        <f t="shared" si="224"/>
        <v>0</v>
      </c>
      <c r="R2412" s="9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4904</v>
      </c>
      <c r="C2413" s="3" t="s">
        <v>4905</v>
      </c>
      <c r="D2413">
        <v>25000</v>
      </c>
      <c r="E2413">
        <v>151</v>
      </c>
      <c r="F2413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s="15">
        <f t="shared" si="222"/>
        <v>42241.732430555552</v>
      </c>
      <c r="L2413" s="15">
        <f t="shared" si="223"/>
        <v>42211.732430555552</v>
      </c>
      <c r="M2413" t="b">
        <v>0</v>
      </c>
      <c r="N2413">
        <v>3</v>
      </c>
      <c r="O2413" t="b">
        <v>0</v>
      </c>
      <c r="P2413" t="s">
        <v>2353</v>
      </c>
      <c r="Q2413" s="7">
        <f t="shared" si="224"/>
        <v>0.60399999999999998</v>
      </c>
      <c r="R2413" s="9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4906</v>
      </c>
      <c r="C2414" s="3" t="s">
        <v>4907</v>
      </c>
      <c r="D2414">
        <v>8000</v>
      </c>
      <c r="E2414">
        <v>0</v>
      </c>
      <c r="F2414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s="15">
        <f t="shared" si="222"/>
        <v>42700.778622685189</v>
      </c>
      <c r="L2414" s="15">
        <f t="shared" si="223"/>
        <v>42655.736956018518</v>
      </c>
      <c r="M2414" t="b">
        <v>0</v>
      </c>
      <c r="N2414">
        <v>0</v>
      </c>
      <c r="O2414" t="b">
        <v>0</v>
      </c>
      <c r="P2414" t="s">
        <v>2353</v>
      </c>
      <c r="Q2414" s="7">
        <f t="shared" si="224"/>
        <v>0</v>
      </c>
      <c r="R2414" s="9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4908</v>
      </c>
      <c r="C2415" s="3" t="s">
        <v>4909</v>
      </c>
      <c r="D2415">
        <v>3000</v>
      </c>
      <c r="E2415">
        <v>25</v>
      </c>
      <c r="F2415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s="15">
        <f t="shared" si="222"/>
        <v>41790.979166666664</v>
      </c>
      <c r="L2415" s="15">
        <f t="shared" si="223"/>
        <v>41760.10974537037</v>
      </c>
      <c r="M2415" t="b">
        <v>0</v>
      </c>
      <c r="N2415">
        <v>3</v>
      </c>
      <c r="O2415" t="b">
        <v>0</v>
      </c>
      <c r="P2415" t="s">
        <v>2353</v>
      </c>
      <c r="Q2415" s="7">
        <f t="shared" si="224"/>
        <v>0.83333333333333337</v>
      </c>
      <c r="R2415" s="9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4910</v>
      </c>
      <c r="C2416" s="3" t="s">
        <v>4911</v>
      </c>
      <c r="D2416">
        <v>15000</v>
      </c>
      <c r="E2416">
        <v>460</v>
      </c>
      <c r="F2416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s="15">
        <f t="shared" si="222"/>
        <v>42238.165972222225</v>
      </c>
      <c r="L2416" s="15">
        <f t="shared" si="223"/>
        <v>42198.695138888885</v>
      </c>
      <c r="M2416" t="b">
        <v>0</v>
      </c>
      <c r="N2416">
        <v>13</v>
      </c>
      <c r="O2416" t="b">
        <v>0</v>
      </c>
      <c r="P2416" t="s">
        <v>2353</v>
      </c>
      <c r="Q2416" s="7">
        <f t="shared" si="224"/>
        <v>3.0666666666666664</v>
      </c>
      <c r="R2416" s="9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4912</v>
      </c>
      <c r="C2417" s="3" t="s">
        <v>4913</v>
      </c>
      <c r="D2417">
        <v>60000</v>
      </c>
      <c r="E2417">
        <v>335</v>
      </c>
      <c r="F2417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s="15">
        <f t="shared" si="222"/>
        <v>42566.862800925926</v>
      </c>
      <c r="L2417" s="15">
        <f t="shared" si="223"/>
        <v>42536.862800925926</v>
      </c>
      <c r="M2417" t="b">
        <v>0</v>
      </c>
      <c r="N2417">
        <v>6</v>
      </c>
      <c r="O2417" t="b">
        <v>0</v>
      </c>
      <c r="P2417" t="s">
        <v>2353</v>
      </c>
      <c r="Q2417" s="7">
        <f t="shared" si="224"/>
        <v>0.55833333333333335</v>
      </c>
      <c r="R2417" s="9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4914</v>
      </c>
      <c r="C2418" s="3" t="s">
        <v>4915</v>
      </c>
      <c r="D2418">
        <v>20000</v>
      </c>
      <c r="E2418">
        <v>5</v>
      </c>
      <c r="F241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s="15">
        <f t="shared" si="222"/>
        <v>42077.625</v>
      </c>
      <c r="L2418" s="15">
        <f t="shared" si="223"/>
        <v>42019.737766203703</v>
      </c>
      <c r="M2418" t="b">
        <v>0</v>
      </c>
      <c r="N2418">
        <v>1</v>
      </c>
      <c r="O2418" t="b">
        <v>0</v>
      </c>
      <c r="P2418" t="s">
        <v>2353</v>
      </c>
      <c r="Q2418" s="7">
        <f t="shared" si="224"/>
        <v>2.5000000000000001E-2</v>
      </c>
      <c r="R2418" s="9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4916</v>
      </c>
      <c r="C2419" s="3" t="s">
        <v>4917</v>
      </c>
      <c r="D2419">
        <v>1000</v>
      </c>
      <c r="E2419">
        <v>0</v>
      </c>
      <c r="F2419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s="15">
        <f t="shared" si="222"/>
        <v>41861.884108796294</v>
      </c>
      <c r="L2419" s="15">
        <f t="shared" si="223"/>
        <v>41831.884108796294</v>
      </c>
      <c r="M2419" t="b">
        <v>0</v>
      </c>
      <c r="N2419">
        <v>0</v>
      </c>
      <c r="O2419" t="b">
        <v>0</v>
      </c>
      <c r="P2419" t="s">
        <v>2353</v>
      </c>
      <c r="Q2419" s="7">
        <f t="shared" si="224"/>
        <v>0</v>
      </c>
      <c r="R2419" s="9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4918</v>
      </c>
      <c r="C2420" s="3" t="s">
        <v>4919</v>
      </c>
      <c r="D2420">
        <v>25000</v>
      </c>
      <c r="E2420">
        <v>5</v>
      </c>
      <c r="F2420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s="15">
        <f t="shared" si="222"/>
        <v>42087.815324074079</v>
      </c>
      <c r="L2420" s="15">
        <f t="shared" si="223"/>
        <v>42027.856990740736</v>
      </c>
      <c r="M2420" t="b">
        <v>0</v>
      </c>
      <c r="N2420">
        <v>5</v>
      </c>
      <c r="O2420" t="b">
        <v>0</v>
      </c>
      <c r="P2420" t="s">
        <v>2353</v>
      </c>
      <c r="Q2420" s="7">
        <f t="shared" si="224"/>
        <v>0.02</v>
      </c>
      <c r="R2420" s="9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4920</v>
      </c>
      <c r="C2421" s="3" t="s">
        <v>4921</v>
      </c>
      <c r="D2421">
        <v>3000</v>
      </c>
      <c r="E2421">
        <v>0</v>
      </c>
      <c r="F2421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s="15">
        <f t="shared" si="222"/>
        <v>42053.738298611112</v>
      </c>
      <c r="L2421" s="15">
        <f t="shared" si="223"/>
        <v>41993.738298611112</v>
      </c>
      <c r="M2421" t="b">
        <v>0</v>
      </c>
      <c r="N2421">
        <v>0</v>
      </c>
      <c r="O2421" t="b">
        <v>0</v>
      </c>
      <c r="P2421" t="s">
        <v>2353</v>
      </c>
      <c r="Q2421" s="7">
        <f t="shared" si="224"/>
        <v>0</v>
      </c>
      <c r="R2421" s="9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4922</v>
      </c>
      <c r="C2422" s="3" t="s">
        <v>4923</v>
      </c>
      <c r="D2422">
        <v>16870</v>
      </c>
      <c r="E2422">
        <v>2501</v>
      </c>
      <c r="F2422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s="15">
        <f t="shared" si="222"/>
        <v>41953.070543981477</v>
      </c>
      <c r="L2422" s="15">
        <f t="shared" si="223"/>
        <v>41893.028877314813</v>
      </c>
      <c r="M2422" t="b">
        <v>0</v>
      </c>
      <c r="N2422">
        <v>36</v>
      </c>
      <c r="O2422" t="b">
        <v>0</v>
      </c>
      <c r="P2422" t="s">
        <v>2353</v>
      </c>
      <c r="Q2422" s="7">
        <f t="shared" si="224"/>
        <v>14.825133372851216</v>
      </c>
      <c r="R2422" s="9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4924</v>
      </c>
      <c r="C2423" s="3" t="s">
        <v>4925</v>
      </c>
      <c r="D2423">
        <v>6000</v>
      </c>
      <c r="E2423">
        <v>1</v>
      </c>
      <c r="F2423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s="15">
        <f t="shared" si="222"/>
        <v>42056.687453703707</v>
      </c>
      <c r="L2423" s="15">
        <f t="shared" si="223"/>
        <v>42026.687453703707</v>
      </c>
      <c r="M2423" t="b">
        <v>0</v>
      </c>
      <c r="N2423">
        <v>1</v>
      </c>
      <c r="O2423" t="b">
        <v>0</v>
      </c>
      <c r="P2423" t="s">
        <v>2353</v>
      </c>
      <c r="Q2423" s="7">
        <f t="shared" si="224"/>
        <v>1.6666666666666666E-2</v>
      </c>
      <c r="R2423" s="9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4926</v>
      </c>
      <c r="C2424" s="3" t="s">
        <v>4927</v>
      </c>
      <c r="D2424">
        <v>500</v>
      </c>
      <c r="E2424">
        <v>1</v>
      </c>
      <c r="F2424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s="15">
        <f t="shared" si="222"/>
        <v>42074.683287037042</v>
      </c>
      <c r="L2424" s="15">
        <f t="shared" si="223"/>
        <v>42044.724953703699</v>
      </c>
      <c r="M2424" t="b">
        <v>0</v>
      </c>
      <c r="N2424">
        <v>1</v>
      </c>
      <c r="O2424" t="b">
        <v>0</v>
      </c>
      <c r="P2424" t="s">
        <v>2353</v>
      </c>
      <c r="Q2424" s="7">
        <f t="shared" si="224"/>
        <v>0.2</v>
      </c>
      <c r="R2424" s="9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4928</v>
      </c>
      <c r="C2425" s="3" t="s">
        <v>4929</v>
      </c>
      <c r="D2425">
        <v>60000</v>
      </c>
      <c r="E2425">
        <v>8</v>
      </c>
      <c r="F2425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s="15">
        <f t="shared" si="222"/>
        <v>42004.704745370371</v>
      </c>
      <c r="L2425" s="15">
        <f t="shared" si="223"/>
        <v>41974.704745370371</v>
      </c>
      <c r="M2425" t="b">
        <v>0</v>
      </c>
      <c r="N2425">
        <v>1</v>
      </c>
      <c r="O2425" t="b">
        <v>0</v>
      </c>
      <c r="P2425" t="s">
        <v>2353</v>
      </c>
      <c r="Q2425" s="7">
        <f t="shared" si="224"/>
        <v>1.3333333333333334E-2</v>
      </c>
      <c r="R2425" s="9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4930</v>
      </c>
      <c r="C2426" s="3" t="s">
        <v>4931</v>
      </c>
      <c r="D2426">
        <v>25000</v>
      </c>
      <c r="E2426">
        <v>310</v>
      </c>
      <c r="F2426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s="15">
        <f t="shared" si="222"/>
        <v>41939.892453703702</v>
      </c>
      <c r="L2426" s="15">
        <f t="shared" si="223"/>
        <v>41909.892453703702</v>
      </c>
      <c r="M2426" t="b">
        <v>0</v>
      </c>
      <c r="N2426">
        <v>9</v>
      </c>
      <c r="O2426" t="b">
        <v>0</v>
      </c>
      <c r="P2426" t="s">
        <v>2353</v>
      </c>
      <c r="Q2426" s="7">
        <f t="shared" si="224"/>
        <v>1.24</v>
      </c>
      <c r="R2426" s="9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4932</v>
      </c>
      <c r="C2427" s="3" t="s">
        <v>4933</v>
      </c>
      <c r="D2427">
        <v>3500</v>
      </c>
      <c r="E2427">
        <v>1</v>
      </c>
      <c r="F2427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s="15">
        <f t="shared" si="222"/>
        <v>42517.919444444444</v>
      </c>
      <c r="L2427" s="15">
        <f t="shared" si="223"/>
        <v>42502.913761574076</v>
      </c>
      <c r="M2427" t="b">
        <v>0</v>
      </c>
      <c r="N2427">
        <v>1</v>
      </c>
      <c r="O2427" t="b">
        <v>0</v>
      </c>
      <c r="P2427" t="s">
        <v>2353</v>
      </c>
      <c r="Q2427" s="7">
        <f t="shared" si="224"/>
        <v>2.8571428571428574E-2</v>
      </c>
      <c r="R2427" s="9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4934</v>
      </c>
      <c r="C2428" s="3" t="s">
        <v>4935</v>
      </c>
      <c r="D2428">
        <v>20000</v>
      </c>
      <c r="E2428">
        <v>0</v>
      </c>
      <c r="F242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s="15">
        <f t="shared" si="222"/>
        <v>42224.170046296298</v>
      </c>
      <c r="L2428" s="15">
        <f t="shared" si="223"/>
        <v>42164.170046296298</v>
      </c>
      <c r="M2428" t="b">
        <v>0</v>
      </c>
      <c r="N2428">
        <v>0</v>
      </c>
      <c r="O2428" t="b">
        <v>0</v>
      </c>
      <c r="P2428" t="s">
        <v>2353</v>
      </c>
      <c r="Q2428" s="7">
        <f t="shared" si="224"/>
        <v>0</v>
      </c>
      <c r="R2428" s="9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4936</v>
      </c>
      <c r="C2429" s="3" t="s">
        <v>4937</v>
      </c>
      <c r="D2429">
        <v>50000</v>
      </c>
      <c r="E2429">
        <v>1</v>
      </c>
      <c r="F2429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s="15">
        <f t="shared" si="222"/>
        <v>42452.277002314819</v>
      </c>
      <c r="L2429" s="15">
        <f t="shared" si="223"/>
        <v>42412.318668981483</v>
      </c>
      <c r="M2429" t="b">
        <v>0</v>
      </c>
      <c r="N2429">
        <v>1</v>
      </c>
      <c r="O2429" t="b">
        <v>0</v>
      </c>
      <c r="P2429" t="s">
        <v>2353</v>
      </c>
      <c r="Q2429" s="7">
        <f t="shared" si="224"/>
        <v>2E-3</v>
      </c>
      <c r="R2429" s="9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4938</v>
      </c>
      <c r="C2430" s="3" t="s">
        <v>4939</v>
      </c>
      <c r="D2430">
        <v>35000</v>
      </c>
      <c r="E2430">
        <v>1</v>
      </c>
      <c r="F2430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s="15">
        <f t="shared" si="222"/>
        <v>42075.742488425924</v>
      </c>
      <c r="L2430" s="15">
        <f t="shared" si="223"/>
        <v>42045.784155092595</v>
      </c>
      <c r="M2430" t="b">
        <v>0</v>
      </c>
      <c r="N2430">
        <v>1</v>
      </c>
      <c r="O2430" t="b">
        <v>0</v>
      </c>
      <c r="P2430" t="s">
        <v>2353</v>
      </c>
      <c r="Q2430" s="7">
        <f t="shared" si="224"/>
        <v>2.8571428571428571E-3</v>
      </c>
      <c r="R2430" s="9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4940</v>
      </c>
      <c r="C2431" s="3" t="s">
        <v>4941</v>
      </c>
      <c r="D2431">
        <v>140000</v>
      </c>
      <c r="E2431">
        <v>2005</v>
      </c>
      <c r="F2431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s="15">
        <f t="shared" si="222"/>
        <v>42771.697222222225</v>
      </c>
      <c r="L2431" s="15">
        <f t="shared" si="223"/>
        <v>42734.879236111112</v>
      </c>
      <c r="M2431" t="b">
        <v>0</v>
      </c>
      <c r="N2431">
        <v>4</v>
      </c>
      <c r="O2431" t="b">
        <v>0</v>
      </c>
      <c r="P2431" t="s">
        <v>2353</v>
      </c>
      <c r="Q2431" s="7">
        <f t="shared" si="224"/>
        <v>1.4321428571428572</v>
      </c>
      <c r="R2431" s="9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4942</v>
      </c>
      <c r="C2432" s="3" t="s">
        <v>4943</v>
      </c>
      <c r="D2432">
        <v>3000</v>
      </c>
      <c r="E2432">
        <v>21</v>
      </c>
      <c r="F2432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s="15">
        <f t="shared" si="222"/>
        <v>42412.130833333329</v>
      </c>
      <c r="L2432" s="15">
        <f t="shared" si="223"/>
        <v>42382.130833333329</v>
      </c>
      <c r="M2432" t="b">
        <v>0</v>
      </c>
      <c r="N2432">
        <v>2</v>
      </c>
      <c r="O2432" t="b">
        <v>0</v>
      </c>
      <c r="P2432" t="s">
        <v>2353</v>
      </c>
      <c r="Q2432" s="7">
        <f t="shared" si="224"/>
        <v>0.70000000000000007</v>
      </c>
      <c r="R2432" s="9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4944</v>
      </c>
      <c r="C2433" s="3" t="s">
        <v>4945</v>
      </c>
      <c r="D2433">
        <v>100000</v>
      </c>
      <c r="E2433">
        <v>2</v>
      </c>
      <c r="F2433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s="15">
        <f t="shared" si="222"/>
        <v>42549.099687499998</v>
      </c>
      <c r="L2433" s="15">
        <f t="shared" si="223"/>
        <v>42489.099687499998</v>
      </c>
      <c r="M2433" t="b">
        <v>0</v>
      </c>
      <c r="N2433">
        <v>2</v>
      </c>
      <c r="O2433" t="b">
        <v>0</v>
      </c>
      <c r="P2433" t="s">
        <v>2353</v>
      </c>
      <c r="Q2433" s="7">
        <f t="shared" si="224"/>
        <v>2E-3</v>
      </c>
      <c r="R2433" s="9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4946</v>
      </c>
      <c r="C2434" s="3" t="s">
        <v>4947</v>
      </c>
      <c r="D2434">
        <v>14000</v>
      </c>
      <c r="E2434">
        <v>2</v>
      </c>
      <c r="F2434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s="15">
        <f t="shared" si="222"/>
        <v>42071.218715277777</v>
      </c>
      <c r="L2434" s="15">
        <f t="shared" si="223"/>
        <v>42041.218715277777</v>
      </c>
      <c r="M2434" t="b">
        <v>0</v>
      </c>
      <c r="N2434">
        <v>2</v>
      </c>
      <c r="O2434" t="b">
        <v>0</v>
      </c>
      <c r="P2434" t="s">
        <v>2353</v>
      </c>
      <c r="Q2434" s="7">
        <f t="shared" si="224"/>
        <v>1.4285714285714287E-2</v>
      </c>
      <c r="R2434" s="9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4948</v>
      </c>
      <c r="C2435" s="3" t="s">
        <v>4949</v>
      </c>
      <c r="D2435">
        <v>10000</v>
      </c>
      <c r="E2435">
        <v>0</v>
      </c>
      <c r="F2435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s="15">
        <f t="shared" ref="K2435:K2498" si="228">(I2435/86400)+DATE(1970,1,1)</f>
        <v>42427.89980324074</v>
      </c>
      <c r="L2435" s="15">
        <f t="shared" ref="L2435:L2498" si="229">(J2435/86400)+DATE(1970,1,1)</f>
        <v>42397.89980324074</v>
      </c>
      <c r="M2435" t="b">
        <v>0</v>
      </c>
      <c r="N2435">
        <v>0</v>
      </c>
      <c r="O2435" t="b">
        <v>0</v>
      </c>
      <c r="P2435" t="s">
        <v>2353</v>
      </c>
      <c r="Q2435" s="7">
        <f t="shared" ref="Q2435:Q2498" si="230">(E2435/D2435)*100</f>
        <v>0</v>
      </c>
      <c r="R2435" s="9" t="e">
        <f t="shared" ref="R2435:R2498" si="231">E2435/N2435</f>
        <v>#DIV/0!</v>
      </c>
      <c r="S2435" t="str">
        <f t="shared" ref="S2435:S2498" si="232">LEFT(P2435,FIND("/",P2435)-1)</f>
        <v>food</v>
      </c>
      <c r="T2435" t="str">
        <f t="shared" ref="T2435:T2498" si="233">REPLACE(P2435,1,FIND("/",P2435),"")</f>
        <v>food trucks</v>
      </c>
    </row>
    <row r="2436" spans="1:20" ht="48" x14ac:dyDescent="0.2">
      <c r="A2436">
        <v>2434</v>
      </c>
      <c r="B2436" s="3" t="s">
        <v>4950</v>
      </c>
      <c r="C2436" s="3" t="s">
        <v>4951</v>
      </c>
      <c r="D2436">
        <v>20000</v>
      </c>
      <c r="E2436">
        <v>26</v>
      </c>
      <c r="F2436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s="15">
        <f t="shared" si="228"/>
        <v>42220.186041666668</v>
      </c>
      <c r="L2436" s="15">
        <f t="shared" si="229"/>
        <v>42180.186041666668</v>
      </c>
      <c r="M2436" t="b">
        <v>0</v>
      </c>
      <c r="N2436">
        <v>2</v>
      </c>
      <c r="O2436" t="b">
        <v>0</v>
      </c>
      <c r="P2436" t="s">
        <v>2353</v>
      </c>
      <c r="Q2436" s="7">
        <f t="shared" si="230"/>
        <v>0.13</v>
      </c>
      <c r="R2436" s="9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4952</v>
      </c>
      <c r="C2437" s="3" t="s">
        <v>4953</v>
      </c>
      <c r="D2437">
        <v>250000</v>
      </c>
      <c r="E2437">
        <v>1224</v>
      </c>
      <c r="F2437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s="15">
        <f t="shared" si="228"/>
        <v>42282.277615740742</v>
      </c>
      <c r="L2437" s="15">
        <f t="shared" si="229"/>
        <v>42252.277615740742</v>
      </c>
      <c r="M2437" t="b">
        <v>0</v>
      </c>
      <c r="N2437">
        <v>4</v>
      </c>
      <c r="O2437" t="b">
        <v>0</v>
      </c>
      <c r="P2437" t="s">
        <v>2353</v>
      </c>
      <c r="Q2437" s="7">
        <f t="shared" si="230"/>
        <v>0.48960000000000004</v>
      </c>
      <c r="R2437" s="9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4954</v>
      </c>
      <c r="C2438" s="3" t="s">
        <v>4955</v>
      </c>
      <c r="D2438">
        <v>117000</v>
      </c>
      <c r="E2438">
        <v>45</v>
      </c>
      <c r="F243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s="15">
        <f t="shared" si="228"/>
        <v>42398.615393518514</v>
      </c>
      <c r="L2438" s="15">
        <f t="shared" si="229"/>
        <v>42338.615393518514</v>
      </c>
      <c r="M2438" t="b">
        <v>0</v>
      </c>
      <c r="N2438">
        <v>2</v>
      </c>
      <c r="O2438" t="b">
        <v>0</v>
      </c>
      <c r="P2438" t="s">
        <v>2353</v>
      </c>
      <c r="Q2438" s="7">
        <f t="shared" si="230"/>
        <v>3.8461538461538464E-2</v>
      </c>
      <c r="R2438" s="9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4956</v>
      </c>
      <c r="C2439" s="3" t="s">
        <v>4957</v>
      </c>
      <c r="D2439">
        <v>8000</v>
      </c>
      <c r="E2439">
        <v>0</v>
      </c>
      <c r="F2439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s="15">
        <f t="shared" si="228"/>
        <v>42080.75</v>
      </c>
      <c r="L2439" s="15">
        <f t="shared" si="229"/>
        <v>42031.965138888889</v>
      </c>
      <c r="M2439" t="b">
        <v>0</v>
      </c>
      <c r="N2439">
        <v>0</v>
      </c>
      <c r="O2439" t="b">
        <v>0</v>
      </c>
      <c r="P2439" t="s">
        <v>2353</v>
      </c>
      <c r="Q2439" s="7">
        <f t="shared" si="230"/>
        <v>0</v>
      </c>
      <c r="R2439" s="9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4958</v>
      </c>
      <c r="C2440" s="3" t="s">
        <v>4959</v>
      </c>
      <c r="D2440">
        <v>15000</v>
      </c>
      <c r="E2440">
        <v>50</v>
      </c>
      <c r="F2440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s="15">
        <f t="shared" si="228"/>
        <v>42345.956736111111</v>
      </c>
      <c r="L2440" s="15">
        <f t="shared" si="229"/>
        <v>42285.91506944444</v>
      </c>
      <c r="M2440" t="b">
        <v>0</v>
      </c>
      <c r="N2440">
        <v>1</v>
      </c>
      <c r="O2440" t="b">
        <v>0</v>
      </c>
      <c r="P2440" t="s">
        <v>2353</v>
      </c>
      <c r="Q2440" s="7">
        <f t="shared" si="230"/>
        <v>0.33333333333333337</v>
      </c>
      <c r="R2440" s="9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4960</v>
      </c>
      <c r="C2441" s="3" t="s">
        <v>4961</v>
      </c>
      <c r="D2441">
        <v>10000</v>
      </c>
      <c r="E2441">
        <v>0</v>
      </c>
      <c r="F2441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s="15">
        <f t="shared" si="228"/>
        <v>42295.818622685183</v>
      </c>
      <c r="L2441" s="15">
        <f t="shared" si="229"/>
        <v>42265.818622685183</v>
      </c>
      <c r="M2441" t="b">
        <v>0</v>
      </c>
      <c r="N2441">
        <v>0</v>
      </c>
      <c r="O2441" t="b">
        <v>0</v>
      </c>
      <c r="P2441" t="s">
        <v>2353</v>
      </c>
      <c r="Q2441" s="7">
        <f t="shared" si="230"/>
        <v>0</v>
      </c>
      <c r="R2441" s="9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4962</v>
      </c>
      <c r="C2442" s="3" t="s">
        <v>4963</v>
      </c>
      <c r="D2442">
        <v>5000</v>
      </c>
      <c r="E2442">
        <v>10</v>
      </c>
      <c r="F2442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s="15">
        <f t="shared" si="228"/>
        <v>42413.899456018524</v>
      </c>
      <c r="L2442" s="15">
        <f t="shared" si="229"/>
        <v>42383.899456018524</v>
      </c>
      <c r="M2442" t="b">
        <v>0</v>
      </c>
      <c r="N2442">
        <v>2</v>
      </c>
      <c r="O2442" t="b">
        <v>0</v>
      </c>
      <c r="P2442" t="s">
        <v>2353</v>
      </c>
      <c r="Q2442" s="7">
        <f t="shared" si="230"/>
        <v>0.2</v>
      </c>
      <c r="R2442" s="9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4964</v>
      </c>
      <c r="C2443" s="3" t="s">
        <v>4965</v>
      </c>
      <c r="D2443">
        <v>7500</v>
      </c>
      <c r="E2443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s="15">
        <f t="shared" si="228"/>
        <v>42208.207638888889</v>
      </c>
      <c r="L2443" s="15">
        <f t="shared" si="229"/>
        <v>42187.125625000001</v>
      </c>
      <c r="M2443" t="b">
        <v>0</v>
      </c>
      <c r="N2443">
        <v>109</v>
      </c>
      <c r="O2443" t="b">
        <v>1</v>
      </c>
      <c r="P2443" t="s">
        <v>4725</v>
      </c>
      <c r="Q2443" s="7">
        <f t="shared" si="230"/>
        <v>107.88</v>
      </c>
      <c r="R2443" s="9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4966</v>
      </c>
      <c r="C2444" s="3" t="s">
        <v>4967</v>
      </c>
      <c r="D2444">
        <v>24000</v>
      </c>
      <c r="E2444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s="15">
        <f t="shared" si="228"/>
        <v>42082.625324074077</v>
      </c>
      <c r="L2444" s="15">
        <f t="shared" si="229"/>
        <v>42052.666990740741</v>
      </c>
      <c r="M2444" t="b">
        <v>0</v>
      </c>
      <c r="N2444">
        <v>372</v>
      </c>
      <c r="O2444" t="b">
        <v>1</v>
      </c>
      <c r="P2444" t="s">
        <v>4725</v>
      </c>
      <c r="Q2444" s="7">
        <f t="shared" si="230"/>
        <v>125.94166666666666</v>
      </c>
      <c r="R2444" s="9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4968</v>
      </c>
      <c r="C2445" s="3" t="s">
        <v>4969</v>
      </c>
      <c r="D2445">
        <v>20000</v>
      </c>
      <c r="E2445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s="15">
        <f t="shared" si="228"/>
        <v>41866.625254629631</v>
      </c>
      <c r="L2445" s="15">
        <f t="shared" si="229"/>
        <v>41836.625254629631</v>
      </c>
      <c r="M2445" t="b">
        <v>0</v>
      </c>
      <c r="N2445">
        <v>311</v>
      </c>
      <c r="O2445" t="b">
        <v>1</v>
      </c>
      <c r="P2445" t="s">
        <v>4725</v>
      </c>
      <c r="Q2445" s="7">
        <f t="shared" si="230"/>
        <v>202.51495</v>
      </c>
      <c r="R2445" s="9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4970</v>
      </c>
      <c r="C2446" s="3" t="s">
        <v>4971</v>
      </c>
      <c r="D2446">
        <v>3000</v>
      </c>
      <c r="E2446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s="15">
        <f t="shared" si="228"/>
        <v>42515.754525462966</v>
      </c>
      <c r="L2446" s="15">
        <f t="shared" si="229"/>
        <v>42485.754525462966</v>
      </c>
      <c r="M2446" t="b">
        <v>0</v>
      </c>
      <c r="N2446">
        <v>61</v>
      </c>
      <c r="O2446" t="b">
        <v>1</v>
      </c>
      <c r="P2446" t="s">
        <v>4725</v>
      </c>
      <c r="Q2446" s="7">
        <f t="shared" si="230"/>
        <v>108.60000000000001</v>
      </c>
      <c r="R2446" s="9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4972</v>
      </c>
      <c r="C2447" s="3" t="s">
        <v>4973</v>
      </c>
      <c r="D2447">
        <v>5000</v>
      </c>
      <c r="E2447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s="15">
        <f t="shared" si="228"/>
        <v>42273.190057870372</v>
      </c>
      <c r="L2447" s="15">
        <f t="shared" si="229"/>
        <v>42243.190057870372</v>
      </c>
      <c r="M2447" t="b">
        <v>0</v>
      </c>
      <c r="N2447">
        <v>115</v>
      </c>
      <c r="O2447" t="b">
        <v>1</v>
      </c>
      <c r="P2447" t="s">
        <v>4725</v>
      </c>
      <c r="Q2447" s="7">
        <f t="shared" si="230"/>
        <v>172.8</v>
      </c>
      <c r="R2447" s="9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4974</v>
      </c>
      <c r="C2448" s="3" t="s">
        <v>4975</v>
      </c>
      <c r="D2448">
        <v>5000</v>
      </c>
      <c r="E2448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s="15">
        <f t="shared" si="228"/>
        <v>42700.64434027778</v>
      </c>
      <c r="L2448" s="15">
        <f t="shared" si="229"/>
        <v>42670.602673611109</v>
      </c>
      <c r="M2448" t="b">
        <v>0</v>
      </c>
      <c r="N2448">
        <v>111</v>
      </c>
      <c r="O2448" t="b">
        <v>1</v>
      </c>
      <c r="P2448" t="s">
        <v>4725</v>
      </c>
      <c r="Q2448" s="7">
        <f t="shared" si="230"/>
        <v>167.98</v>
      </c>
      <c r="R2448" s="9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4976</v>
      </c>
      <c r="C2449" s="3" t="s">
        <v>4977</v>
      </c>
      <c r="D2449">
        <v>2500</v>
      </c>
      <c r="E2449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s="15">
        <f t="shared" si="228"/>
        <v>42686.166666666672</v>
      </c>
      <c r="L2449" s="15">
        <f t="shared" si="229"/>
        <v>42654.469826388886</v>
      </c>
      <c r="M2449" t="b">
        <v>0</v>
      </c>
      <c r="N2449">
        <v>337</v>
      </c>
      <c r="O2449" t="b">
        <v>1</v>
      </c>
      <c r="P2449" t="s">
        <v>4725</v>
      </c>
      <c r="Q2449" s="7">
        <f t="shared" si="230"/>
        <v>427.20000000000005</v>
      </c>
      <c r="R2449" s="9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4978</v>
      </c>
      <c r="C2450" s="3" t="s">
        <v>4979</v>
      </c>
      <c r="D2450">
        <v>400</v>
      </c>
      <c r="E2450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s="15">
        <f t="shared" si="228"/>
        <v>42613.233333333337</v>
      </c>
      <c r="L2450" s="15">
        <f t="shared" si="229"/>
        <v>42607.316122685181</v>
      </c>
      <c r="M2450" t="b">
        <v>0</v>
      </c>
      <c r="N2450">
        <v>9</v>
      </c>
      <c r="O2450" t="b">
        <v>1</v>
      </c>
      <c r="P2450" t="s">
        <v>4725</v>
      </c>
      <c r="Q2450" s="7">
        <f t="shared" si="230"/>
        <v>107.5</v>
      </c>
      <c r="R2450" s="9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4980</v>
      </c>
      <c r="C2451" s="3" t="s">
        <v>4981</v>
      </c>
      <c r="D2451">
        <v>10000</v>
      </c>
      <c r="E2451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s="15">
        <f t="shared" si="228"/>
        <v>41973.184201388889</v>
      </c>
      <c r="L2451" s="15">
        <f t="shared" si="229"/>
        <v>41943.142534722225</v>
      </c>
      <c r="M2451" t="b">
        <v>0</v>
      </c>
      <c r="N2451">
        <v>120</v>
      </c>
      <c r="O2451" t="b">
        <v>1</v>
      </c>
      <c r="P2451" t="s">
        <v>4725</v>
      </c>
      <c r="Q2451" s="7">
        <f t="shared" si="230"/>
        <v>108</v>
      </c>
      <c r="R2451" s="9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4982</v>
      </c>
      <c r="C2452" s="3" t="s">
        <v>4983</v>
      </c>
      <c r="D2452">
        <v>15000</v>
      </c>
      <c r="E2452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s="15">
        <f t="shared" si="228"/>
        <v>41940.132638888885</v>
      </c>
      <c r="L2452" s="15">
        <f t="shared" si="229"/>
        <v>41902.07240740741</v>
      </c>
      <c r="M2452" t="b">
        <v>0</v>
      </c>
      <c r="N2452">
        <v>102</v>
      </c>
      <c r="O2452" t="b">
        <v>1</v>
      </c>
      <c r="P2452" t="s">
        <v>4725</v>
      </c>
      <c r="Q2452" s="7">
        <f t="shared" si="230"/>
        <v>101.53353333333335</v>
      </c>
      <c r="R2452" s="9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4984</v>
      </c>
      <c r="C2453" s="3" t="s">
        <v>4985</v>
      </c>
      <c r="D2453">
        <v>10000</v>
      </c>
      <c r="E2453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s="15">
        <f t="shared" si="228"/>
        <v>42799.908449074079</v>
      </c>
      <c r="L2453" s="15">
        <f t="shared" si="229"/>
        <v>42779.908449074079</v>
      </c>
      <c r="M2453" t="b">
        <v>0</v>
      </c>
      <c r="N2453">
        <v>186</v>
      </c>
      <c r="O2453" t="b">
        <v>1</v>
      </c>
      <c r="P2453" t="s">
        <v>4725</v>
      </c>
      <c r="Q2453" s="7">
        <f t="shared" si="230"/>
        <v>115.45</v>
      </c>
      <c r="R2453" s="9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4986</v>
      </c>
      <c r="C2454" s="3" t="s">
        <v>4987</v>
      </c>
      <c r="D2454">
        <v>600</v>
      </c>
      <c r="E2454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s="15">
        <f t="shared" si="228"/>
        <v>42367.958333333328</v>
      </c>
      <c r="L2454" s="15">
        <f t="shared" si="229"/>
        <v>42338.84375</v>
      </c>
      <c r="M2454" t="b">
        <v>0</v>
      </c>
      <c r="N2454">
        <v>15</v>
      </c>
      <c r="O2454" t="b">
        <v>1</v>
      </c>
      <c r="P2454" t="s">
        <v>4725</v>
      </c>
      <c r="Q2454" s="7">
        <f t="shared" si="230"/>
        <v>133.5</v>
      </c>
      <c r="R2454" s="9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4988</v>
      </c>
      <c r="C2455" s="3" t="s">
        <v>4989</v>
      </c>
      <c r="D2455">
        <v>3000</v>
      </c>
      <c r="E2455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s="15">
        <f t="shared" si="228"/>
        <v>42768.692233796297</v>
      </c>
      <c r="L2455" s="15">
        <f t="shared" si="229"/>
        <v>42738.692233796297</v>
      </c>
      <c r="M2455" t="b">
        <v>0</v>
      </c>
      <c r="N2455">
        <v>67</v>
      </c>
      <c r="O2455" t="b">
        <v>1</v>
      </c>
      <c r="P2455" t="s">
        <v>4725</v>
      </c>
      <c r="Q2455" s="7">
        <f t="shared" si="230"/>
        <v>154.69999999999999</v>
      </c>
      <c r="R2455" s="9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4990</v>
      </c>
      <c r="C2456" s="3" t="s">
        <v>4991</v>
      </c>
      <c r="D2456">
        <v>35000</v>
      </c>
      <c r="E2456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s="15">
        <f t="shared" si="228"/>
        <v>42805.201481481483</v>
      </c>
      <c r="L2456" s="15">
        <f t="shared" si="229"/>
        <v>42770.201481481483</v>
      </c>
      <c r="M2456" t="b">
        <v>0</v>
      </c>
      <c r="N2456">
        <v>130</v>
      </c>
      <c r="O2456" t="b">
        <v>1</v>
      </c>
      <c r="P2456" t="s">
        <v>4725</v>
      </c>
      <c r="Q2456" s="7">
        <f t="shared" si="230"/>
        <v>100.84571428571429</v>
      </c>
      <c r="R2456" s="9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4992</v>
      </c>
      <c r="C2457" s="3" t="s">
        <v>4993</v>
      </c>
      <c r="D2457">
        <v>300</v>
      </c>
      <c r="E2457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s="15">
        <f t="shared" si="228"/>
        <v>42480.781828703708</v>
      </c>
      <c r="L2457" s="15">
        <f t="shared" si="229"/>
        <v>42452.781828703708</v>
      </c>
      <c r="M2457" t="b">
        <v>0</v>
      </c>
      <c r="N2457">
        <v>16</v>
      </c>
      <c r="O2457" t="b">
        <v>1</v>
      </c>
      <c r="P2457" t="s">
        <v>4725</v>
      </c>
      <c r="Q2457" s="7">
        <f t="shared" si="230"/>
        <v>182</v>
      </c>
      <c r="R2457" s="9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4994</v>
      </c>
      <c r="C2458" s="3" t="s">
        <v>4995</v>
      </c>
      <c r="D2458">
        <v>1500</v>
      </c>
      <c r="E2458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s="15">
        <f t="shared" si="228"/>
        <v>42791.961099537039</v>
      </c>
      <c r="L2458" s="15">
        <f t="shared" si="229"/>
        <v>42761.961099537039</v>
      </c>
      <c r="M2458" t="b">
        <v>0</v>
      </c>
      <c r="N2458">
        <v>67</v>
      </c>
      <c r="O2458" t="b">
        <v>1</v>
      </c>
      <c r="P2458" t="s">
        <v>4725</v>
      </c>
      <c r="Q2458" s="7">
        <f t="shared" si="230"/>
        <v>180.86666666666667</v>
      </c>
      <c r="R2458" s="9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4996</v>
      </c>
      <c r="C2459" s="3" t="s">
        <v>4997</v>
      </c>
      <c r="D2459">
        <v>23000</v>
      </c>
      <c r="E2459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s="15">
        <f t="shared" si="228"/>
        <v>42453.560833333337</v>
      </c>
      <c r="L2459" s="15">
        <f t="shared" si="229"/>
        <v>42423.602500000001</v>
      </c>
      <c r="M2459" t="b">
        <v>0</v>
      </c>
      <c r="N2459">
        <v>124</v>
      </c>
      <c r="O2459" t="b">
        <v>1</v>
      </c>
      <c r="P2459" t="s">
        <v>4725</v>
      </c>
      <c r="Q2459" s="7">
        <f t="shared" si="230"/>
        <v>102.30434782608695</v>
      </c>
      <c r="R2459" s="9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4998</v>
      </c>
      <c r="C2460" s="3" t="s">
        <v>4999</v>
      </c>
      <c r="D2460">
        <v>5000</v>
      </c>
      <c r="E2460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s="15">
        <f t="shared" si="228"/>
        <v>42530.791666666672</v>
      </c>
      <c r="L2460" s="15">
        <f t="shared" si="229"/>
        <v>42495.871736111112</v>
      </c>
      <c r="M2460" t="b">
        <v>0</v>
      </c>
      <c r="N2460">
        <v>80</v>
      </c>
      <c r="O2460" t="b">
        <v>1</v>
      </c>
      <c r="P2460" t="s">
        <v>4725</v>
      </c>
      <c r="Q2460" s="7">
        <f t="shared" si="230"/>
        <v>110.17999999999999</v>
      </c>
      <c r="R2460" s="9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5000</v>
      </c>
      <c r="C2461" s="3" t="s">
        <v>5001</v>
      </c>
      <c r="D2461">
        <v>30000</v>
      </c>
      <c r="E2461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s="15">
        <f t="shared" si="228"/>
        <v>42452.595891203702</v>
      </c>
      <c r="L2461" s="15">
        <f t="shared" si="229"/>
        <v>42407.637557870374</v>
      </c>
      <c r="M2461" t="b">
        <v>0</v>
      </c>
      <c r="N2461">
        <v>282</v>
      </c>
      <c r="O2461" t="b">
        <v>1</v>
      </c>
      <c r="P2461" t="s">
        <v>4725</v>
      </c>
      <c r="Q2461" s="7">
        <f t="shared" si="230"/>
        <v>102.25</v>
      </c>
      <c r="R2461" s="9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5002</v>
      </c>
      <c r="C2462" s="3" t="s">
        <v>5003</v>
      </c>
      <c r="D2462">
        <v>8500</v>
      </c>
      <c r="E2462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s="15">
        <f t="shared" si="228"/>
        <v>42738.178472222222</v>
      </c>
      <c r="L2462" s="15">
        <f t="shared" si="229"/>
        <v>42704.187118055561</v>
      </c>
      <c r="M2462" t="b">
        <v>0</v>
      </c>
      <c r="N2462">
        <v>68</v>
      </c>
      <c r="O2462" t="b">
        <v>1</v>
      </c>
      <c r="P2462" t="s">
        <v>4725</v>
      </c>
      <c r="Q2462" s="7">
        <f t="shared" si="230"/>
        <v>100.78823529411764</v>
      </c>
      <c r="R2462" s="9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5004</v>
      </c>
      <c r="C2463" s="3" t="s">
        <v>5005</v>
      </c>
      <c r="D2463">
        <v>7500</v>
      </c>
      <c r="E2463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s="15">
        <f t="shared" si="228"/>
        <v>40817.125</v>
      </c>
      <c r="L2463" s="15">
        <f t="shared" si="229"/>
        <v>40784.012696759259</v>
      </c>
      <c r="M2463" t="b">
        <v>0</v>
      </c>
      <c r="N2463">
        <v>86</v>
      </c>
      <c r="O2463" t="b">
        <v>1</v>
      </c>
      <c r="P2463" t="s">
        <v>1817</v>
      </c>
      <c r="Q2463" s="7">
        <f t="shared" si="230"/>
        <v>103.8</v>
      </c>
      <c r="R2463" s="9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5006</v>
      </c>
      <c r="C2464" s="3" t="s">
        <v>5007</v>
      </c>
      <c r="D2464">
        <v>3000</v>
      </c>
      <c r="E2464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s="15">
        <f t="shared" si="228"/>
        <v>41109.186296296299</v>
      </c>
      <c r="L2464" s="15">
        <f t="shared" si="229"/>
        <v>41089.186296296299</v>
      </c>
      <c r="M2464" t="b">
        <v>0</v>
      </c>
      <c r="N2464">
        <v>115</v>
      </c>
      <c r="O2464" t="b">
        <v>1</v>
      </c>
      <c r="P2464" t="s">
        <v>1817</v>
      </c>
      <c r="Q2464" s="7">
        <f t="shared" si="230"/>
        <v>110.70833333333334</v>
      </c>
      <c r="R2464" s="9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5008</v>
      </c>
      <c r="C2465" s="3" t="s">
        <v>5009</v>
      </c>
      <c r="D2465">
        <v>2000</v>
      </c>
      <c r="E2465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s="15">
        <f t="shared" si="228"/>
        <v>41380.791666666664</v>
      </c>
      <c r="L2465" s="15">
        <f t="shared" si="229"/>
        <v>41341.111400462964</v>
      </c>
      <c r="M2465" t="b">
        <v>0</v>
      </c>
      <c r="N2465">
        <v>75</v>
      </c>
      <c r="O2465" t="b">
        <v>1</v>
      </c>
      <c r="P2465" t="s">
        <v>1817</v>
      </c>
      <c r="Q2465" s="7">
        <f t="shared" si="230"/>
        <v>116.25000000000001</v>
      </c>
      <c r="R2465" s="9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5010</v>
      </c>
      <c r="C2466" s="3" t="s">
        <v>5011</v>
      </c>
      <c r="D2466">
        <v>2000</v>
      </c>
      <c r="E2466">
        <v>2222</v>
      </c>
      <c r="F2466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s="15">
        <f t="shared" si="228"/>
        <v>42277.811805555553</v>
      </c>
      <c r="L2466" s="15">
        <f t="shared" si="229"/>
        <v>42248.90042824074</v>
      </c>
      <c r="M2466" t="b">
        <v>0</v>
      </c>
      <c r="N2466">
        <v>43</v>
      </c>
      <c r="O2466" t="b">
        <v>1</v>
      </c>
      <c r="P2466" t="s">
        <v>1817</v>
      </c>
      <c r="Q2466" s="7">
        <f t="shared" si="230"/>
        <v>111.1</v>
      </c>
      <c r="R2466" s="9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5012</v>
      </c>
      <c r="C2467" s="3" t="s">
        <v>5013</v>
      </c>
      <c r="D2467">
        <v>700</v>
      </c>
      <c r="E2467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s="15">
        <f t="shared" si="228"/>
        <v>41175.719305555554</v>
      </c>
      <c r="L2467" s="15">
        <f t="shared" si="229"/>
        <v>41145.719305555554</v>
      </c>
      <c r="M2467" t="b">
        <v>0</v>
      </c>
      <c r="N2467">
        <v>48</v>
      </c>
      <c r="O2467" t="b">
        <v>1</v>
      </c>
      <c r="P2467" t="s">
        <v>1817</v>
      </c>
      <c r="Q2467" s="7">
        <f t="shared" si="230"/>
        <v>180.14285714285714</v>
      </c>
      <c r="R2467" s="9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5014</v>
      </c>
      <c r="C2468" s="3" t="s">
        <v>5015</v>
      </c>
      <c r="D2468">
        <v>2500</v>
      </c>
      <c r="E2468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s="15">
        <f t="shared" si="228"/>
        <v>41403.102465277778</v>
      </c>
      <c r="L2468" s="15">
        <f t="shared" si="229"/>
        <v>41373.102465277778</v>
      </c>
      <c r="M2468" t="b">
        <v>0</v>
      </c>
      <c r="N2468">
        <v>52</v>
      </c>
      <c r="O2468" t="b">
        <v>1</v>
      </c>
      <c r="P2468" t="s">
        <v>1817</v>
      </c>
      <c r="Q2468" s="7">
        <f t="shared" si="230"/>
        <v>100</v>
      </c>
      <c r="R2468" s="9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5016</v>
      </c>
      <c r="C2469" s="3" t="s">
        <v>5017</v>
      </c>
      <c r="D2469">
        <v>1000</v>
      </c>
      <c r="E2469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s="15">
        <f t="shared" si="228"/>
        <v>41039.708333333336</v>
      </c>
      <c r="L2469" s="15">
        <f t="shared" si="229"/>
        <v>41025.874201388891</v>
      </c>
      <c r="M2469" t="b">
        <v>0</v>
      </c>
      <c r="N2469">
        <v>43</v>
      </c>
      <c r="O2469" t="b">
        <v>1</v>
      </c>
      <c r="P2469" t="s">
        <v>1817</v>
      </c>
      <c r="Q2469" s="7">
        <f t="shared" si="230"/>
        <v>118.5</v>
      </c>
      <c r="R2469" s="9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5018</v>
      </c>
      <c r="C2470" s="3" t="s">
        <v>5019</v>
      </c>
      <c r="D2470">
        <v>2000</v>
      </c>
      <c r="E2470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s="15">
        <f t="shared" si="228"/>
        <v>41210.208333333336</v>
      </c>
      <c r="L2470" s="15">
        <f t="shared" si="229"/>
        <v>41174.154178240744</v>
      </c>
      <c r="M2470" t="b">
        <v>0</v>
      </c>
      <c r="N2470">
        <v>58</v>
      </c>
      <c r="O2470" t="b">
        <v>1</v>
      </c>
      <c r="P2470" t="s">
        <v>1817</v>
      </c>
      <c r="Q2470" s="7">
        <f t="shared" si="230"/>
        <v>107.21700000000001</v>
      </c>
      <c r="R2470" s="9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5020</v>
      </c>
      <c r="C2471" s="3" t="s">
        <v>5021</v>
      </c>
      <c r="D2471">
        <v>1200</v>
      </c>
      <c r="E2471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s="15">
        <f t="shared" si="228"/>
        <v>40582.429733796293</v>
      </c>
      <c r="L2471" s="15">
        <f t="shared" si="229"/>
        <v>40557.429733796293</v>
      </c>
      <c r="M2471" t="b">
        <v>0</v>
      </c>
      <c r="N2471">
        <v>47</v>
      </c>
      <c r="O2471" t="b">
        <v>1</v>
      </c>
      <c r="P2471" t="s">
        <v>1817</v>
      </c>
      <c r="Q2471" s="7">
        <f t="shared" si="230"/>
        <v>113.66666666666667</v>
      </c>
      <c r="R2471" s="9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5022</v>
      </c>
      <c r="C2472" s="3" t="s">
        <v>5023</v>
      </c>
      <c r="D2472">
        <v>1000</v>
      </c>
      <c r="E2472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s="15">
        <f t="shared" si="228"/>
        <v>41053.07471064815</v>
      </c>
      <c r="L2472" s="15">
        <f t="shared" si="229"/>
        <v>41023.07471064815</v>
      </c>
      <c r="M2472" t="b">
        <v>0</v>
      </c>
      <c r="N2472">
        <v>36</v>
      </c>
      <c r="O2472" t="b">
        <v>1</v>
      </c>
      <c r="P2472" t="s">
        <v>1817</v>
      </c>
      <c r="Q2472" s="7">
        <f t="shared" si="230"/>
        <v>103.16400000000002</v>
      </c>
      <c r="R2472" s="9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5024</v>
      </c>
      <c r="C2473" s="3" t="s">
        <v>5025</v>
      </c>
      <c r="D2473">
        <v>500</v>
      </c>
      <c r="E2473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s="15">
        <f t="shared" si="228"/>
        <v>40933.992962962962</v>
      </c>
      <c r="L2473" s="15">
        <f t="shared" si="229"/>
        <v>40893.992962962962</v>
      </c>
      <c r="M2473" t="b">
        <v>0</v>
      </c>
      <c r="N2473">
        <v>17</v>
      </c>
      <c r="O2473" t="b">
        <v>1</v>
      </c>
      <c r="P2473" t="s">
        <v>1817</v>
      </c>
      <c r="Q2473" s="7">
        <f t="shared" si="230"/>
        <v>128</v>
      </c>
      <c r="R2473" s="9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5026</v>
      </c>
      <c r="C2474" s="3" t="s">
        <v>5027</v>
      </c>
      <c r="D2474">
        <v>7500</v>
      </c>
      <c r="E2474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s="15">
        <f t="shared" si="228"/>
        <v>40425.043749999997</v>
      </c>
      <c r="L2474" s="15">
        <f t="shared" si="229"/>
        <v>40354.11550925926</v>
      </c>
      <c r="M2474" t="b">
        <v>0</v>
      </c>
      <c r="N2474">
        <v>104</v>
      </c>
      <c r="O2474" t="b">
        <v>1</v>
      </c>
      <c r="P2474" t="s">
        <v>1817</v>
      </c>
      <c r="Q2474" s="7">
        <f t="shared" si="230"/>
        <v>135.76026666666667</v>
      </c>
      <c r="R2474" s="9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5028</v>
      </c>
      <c r="C2475" s="3" t="s">
        <v>5029</v>
      </c>
      <c r="D2475">
        <v>2000</v>
      </c>
      <c r="E2475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s="15">
        <f t="shared" si="228"/>
        <v>41223.790150462963</v>
      </c>
      <c r="L2475" s="15">
        <f t="shared" si="229"/>
        <v>41193.748483796298</v>
      </c>
      <c r="M2475" t="b">
        <v>0</v>
      </c>
      <c r="N2475">
        <v>47</v>
      </c>
      <c r="O2475" t="b">
        <v>1</v>
      </c>
      <c r="P2475" t="s">
        <v>1817</v>
      </c>
      <c r="Q2475" s="7">
        <f t="shared" si="230"/>
        <v>100</v>
      </c>
      <c r="R2475" s="9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5030</v>
      </c>
      <c r="C2476" s="3" t="s">
        <v>5031</v>
      </c>
      <c r="D2476">
        <v>5000</v>
      </c>
      <c r="E2476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s="15">
        <f t="shared" si="228"/>
        <v>40462.011296296296</v>
      </c>
      <c r="L2476" s="15">
        <f t="shared" si="229"/>
        <v>40417.011296296296</v>
      </c>
      <c r="M2476" t="b">
        <v>0</v>
      </c>
      <c r="N2476">
        <v>38</v>
      </c>
      <c r="O2476" t="b">
        <v>1</v>
      </c>
      <c r="P2476" t="s">
        <v>1817</v>
      </c>
      <c r="Q2476" s="7">
        <f t="shared" si="230"/>
        <v>100.00360000000002</v>
      </c>
      <c r="R2476" s="9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5032</v>
      </c>
      <c r="C2477" s="3" t="s">
        <v>5033</v>
      </c>
      <c r="D2477">
        <v>2500</v>
      </c>
      <c r="E2477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s="15">
        <f t="shared" si="228"/>
        <v>40369.916666666664</v>
      </c>
      <c r="L2477" s="15">
        <f t="shared" si="229"/>
        <v>40310.287673611107</v>
      </c>
      <c r="M2477" t="b">
        <v>0</v>
      </c>
      <c r="N2477">
        <v>81</v>
      </c>
      <c r="O2477" t="b">
        <v>1</v>
      </c>
      <c r="P2477" t="s">
        <v>1817</v>
      </c>
      <c r="Q2477" s="7">
        <f t="shared" si="230"/>
        <v>104.71999999999998</v>
      </c>
      <c r="R2477" s="9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5034</v>
      </c>
      <c r="C2478" s="3" t="s">
        <v>5035</v>
      </c>
      <c r="D2478">
        <v>3200</v>
      </c>
      <c r="E2478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s="15">
        <f t="shared" si="228"/>
        <v>41946.370023148149</v>
      </c>
      <c r="L2478" s="15">
        <f t="shared" si="229"/>
        <v>41913.328356481477</v>
      </c>
      <c r="M2478" t="b">
        <v>0</v>
      </c>
      <c r="N2478">
        <v>55</v>
      </c>
      <c r="O2478" t="b">
        <v>1</v>
      </c>
      <c r="P2478" t="s">
        <v>1817</v>
      </c>
      <c r="Q2478" s="7">
        <f t="shared" si="230"/>
        <v>105.02249999999999</v>
      </c>
      <c r="R2478" s="9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1699</v>
      </c>
      <c r="C2479" s="3" t="s">
        <v>5036</v>
      </c>
      <c r="D2479">
        <v>750</v>
      </c>
      <c r="E2479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s="15">
        <f t="shared" si="228"/>
        <v>41133.691493055558</v>
      </c>
      <c r="L2479" s="15">
        <f t="shared" si="229"/>
        <v>41088.691493055558</v>
      </c>
      <c r="M2479" t="b">
        <v>0</v>
      </c>
      <c r="N2479">
        <v>41</v>
      </c>
      <c r="O2479" t="b">
        <v>1</v>
      </c>
      <c r="P2479" t="s">
        <v>1817</v>
      </c>
      <c r="Q2479" s="7">
        <f t="shared" si="230"/>
        <v>171.33333333333334</v>
      </c>
      <c r="R2479" s="9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5037</v>
      </c>
      <c r="C2480" s="3" t="s">
        <v>5038</v>
      </c>
      <c r="D2480">
        <v>8000</v>
      </c>
      <c r="E2480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s="15">
        <f t="shared" si="228"/>
        <v>41287.950381944444</v>
      </c>
      <c r="L2480" s="15">
        <f t="shared" si="229"/>
        <v>41257.950381944444</v>
      </c>
      <c r="M2480" t="b">
        <v>0</v>
      </c>
      <c r="N2480">
        <v>79</v>
      </c>
      <c r="O2480" t="b">
        <v>1</v>
      </c>
      <c r="P2480" t="s">
        <v>1817</v>
      </c>
      <c r="Q2480" s="7">
        <f t="shared" si="230"/>
        <v>127.49999999999999</v>
      </c>
      <c r="R2480" s="9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5039</v>
      </c>
      <c r="C2481" s="3" t="s">
        <v>5040</v>
      </c>
      <c r="D2481">
        <v>300</v>
      </c>
      <c r="E2481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s="15">
        <f t="shared" si="228"/>
        <v>41118.083333333336</v>
      </c>
      <c r="L2481" s="15">
        <f t="shared" si="229"/>
        <v>41107.726782407408</v>
      </c>
      <c r="M2481" t="b">
        <v>0</v>
      </c>
      <c r="N2481">
        <v>16</v>
      </c>
      <c r="O2481" t="b">
        <v>1</v>
      </c>
      <c r="P2481" t="s">
        <v>1817</v>
      </c>
      <c r="Q2481" s="7">
        <f t="shared" si="230"/>
        <v>133.44333333333333</v>
      </c>
      <c r="R2481" s="9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5041</v>
      </c>
      <c r="C2482" s="3" t="s">
        <v>5042</v>
      </c>
      <c r="D2482">
        <v>2000</v>
      </c>
      <c r="E2482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s="15">
        <f t="shared" si="228"/>
        <v>42287.936157407406</v>
      </c>
      <c r="L2482" s="15">
        <f t="shared" si="229"/>
        <v>42227.936157407406</v>
      </c>
      <c r="M2482" t="b">
        <v>0</v>
      </c>
      <c r="N2482">
        <v>8</v>
      </c>
      <c r="O2482" t="b">
        <v>1</v>
      </c>
      <c r="P2482" t="s">
        <v>1817</v>
      </c>
      <c r="Q2482" s="7">
        <f t="shared" si="230"/>
        <v>100</v>
      </c>
      <c r="R2482" s="9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5043</v>
      </c>
      <c r="C2483" s="3" t="s">
        <v>5044</v>
      </c>
      <c r="D2483">
        <v>4000</v>
      </c>
      <c r="E2483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s="15">
        <f t="shared" si="228"/>
        <v>41029.645925925928</v>
      </c>
      <c r="L2483" s="15">
        <f t="shared" si="229"/>
        <v>40999.645925925928</v>
      </c>
      <c r="M2483" t="b">
        <v>0</v>
      </c>
      <c r="N2483">
        <v>95</v>
      </c>
      <c r="O2483" t="b">
        <v>1</v>
      </c>
      <c r="P2483" t="s">
        <v>1817</v>
      </c>
      <c r="Q2483" s="7">
        <f t="shared" si="230"/>
        <v>112.91099999999999</v>
      </c>
      <c r="R2483" s="9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5045</v>
      </c>
      <c r="C2484" s="3" t="s">
        <v>5046</v>
      </c>
      <c r="D2484">
        <v>1000</v>
      </c>
      <c r="E2484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s="15">
        <f t="shared" si="228"/>
        <v>40756.782210648147</v>
      </c>
      <c r="L2484" s="15">
        <f t="shared" si="229"/>
        <v>40711.782210648147</v>
      </c>
      <c r="M2484" t="b">
        <v>0</v>
      </c>
      <c r="N2484">
        <v>25</v>
      </c>
      <c r="O2484" t="b">
        <v>1</v>
      </c>
      <c r="P2484" t="s">
        <v>1817</v>
      </c>
      <c r="Q2484" s="7">
        <f t="shared" si="230"/>
        <v>100.1</v>
      </c>
      <c r="R2484" s="9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5047</v>
      </c>
      <c r="C2485" s="3" t="s">
        <v>5048</v>
      </c>
      <c r="D2485">
        <v>1100</v>
      </c>
      <c r="E2485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s="15">
        <f t="shared" si="228"/>
        <v>41030.708368055552</v>
      </c>
      <c r="L2485" s="15">
        <f t="shared" si="229"/>
        <v>40970.750034722223</v>
      </c>
      <c r="M2485" t="b">
        <v>0</v>
      </c>
      <c r="N2485">
        <v>19</v>
      </c>
      <c r="O2485" t="b">
        <v>1</v>
      </c>
      <c r="P2485" t="s">
        <v>1817</v>
      </c>
      <c r="Q2485" s="7">
        <f t="shared" si="230"/>
        <v>113.72727272727272</v>
      </c>
      <c r="R2485" s="9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5049</v>
      </c>
      <c r="C2486" s="3" t="s">
        <v>5050</v>
      </c>
      <c r="D2486">
        <v>3500</v>
      </c>
      <c r="E2486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s="15">
        <f t="shared" si="228"/>
        <v>40801.916701388887</v>
      </c>
      <c r="L2486" s="15">
        <f t="shared" si="229"/>
        <v>40771.916701388887</v>
      </c>
      <c r="M2486" t="b">
        <v>0</v>
      </c>
      <c r="N2486">
        <v>90</v>
      </c>
      <c r="O2486" t="b">
        <v>1</v>
      </c>
      <c r="P2486" t="s">
        <v>1817</v>
      </c>
      <c r="Q2486" s="7">
        <f t="shared" si="230"/>
        <v>119.31742857142855</v>
      </c>
      <c r="R2486" s="9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5051</v>
      </c>
      <c r="C2487" s="3" t="s">
        <v>5052</v>
      </c>
      <c r="D2487">
        <v>2000</v>
      </c>
      <c r="E2487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s="15">
        <f t="shared" si="228"/>
        <v>40828.998599537037</v>
      </c>
      <c r="L2487" s="15">
        <f t="shared" si="229"/>
        <v>40793.998599537037</v>
      </c>
      <c r="M2487" t="b">
        <v>0</v>
      </c>
      <c r="N2487">
        <v>41</v>
      </c>
      <c r="O2487" t="b">
        <v>1</v>
      </c>
      <c r="P2487" t="s">
        <v>1817</v>
      </c>
      <c r="Q2487" s="7">
        <f t="shared" si="230"/>
        <v>103.25</v>
      </c>
      <c r="R2487" s="9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5053</v>
      </c>
      <c r="C2488" s="3" t="s">
        <v>5054</v>
      </c>
      <c r="D2488">
        <v>300</v>
      </c>
      <c r="E2488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s="15">
        <f t="shared" si="228"/>
        <v>41021.708055555559</v>
      </c>
      <c r="L2488" s="15">
        <f t="shared" si="229"/>
        <v>40991.708055555559</v>
      </c>
      <c r="M2488" t="b">
        <v>0</v>
      </c>
      <c r="N2488">
        <v>30</v>
      </c>
      <c r="O2488" t="b">
        <v>1</v>
      </c>
      <c r="P2488" t="s">
        <v>1817</v>
      </c>
      <c r="Q2488" s="7">
        <f t="shared" si="230"/>
        <v>265.66666666666669</v>
      </c>
      <c r="R2488" s="9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5055</v>
      </c>
      <c r="C2489" s="3" t="s">
        <v>5056</v>
      </c>
      <c r="D2489">
        <v>1500</v>
      </c>
      <c r="E2489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s="15">
        <f t="shared" si="228"/>
        <v>41056.083298611113</v>
      </c>
      <c r="L2489" s="15">
        <f t="shared" si="229"/>
        <v>41026.083298611113</v>
      </c>
      <c r="M2489" t="b">
        <v>0</v>
      </c>
      <c r="N2489">
        <v>38</v>
      </c>
      <c r="O2489" t="b">
        <v>1</v>
      </c>
      <c r="P2489" t="s">
        <v>1817</v>
      </c>
      <c r="Q2489" s="7">
        <f t="shared" si="230"/>
        <v>100.05066666666667</v>
      </c>
      <c r="R2489" s="9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5057</v>
      </c>
      <c r="C2490" s="3" t="s">
        <v>5058</v>
      </c>
      <c r="D2490">
        <v>3000</v>
      </c>
      <c r="E2490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s="15">
        <f t="shared" si="228"/>
        <v>40863.674861111111</v>
      </c>
      <c r="L2490" s="15">
        <f t="shared" si="229"/>
        <v>40833.633194444446</v>
      </c>
      <c r="M2490" t="b">
        <v>0</v>
      </c>
      <c r="N2490">
        <v>65</v>
      </c>
      <c r="O2490" t="b">
        <v>1</v>
      </c>
      <c r="P2490" t="s">
        <v>1817</v>
      </c>
      <c r="Q2490" s="7">
        <f t="shared" si="230"/>
        <v>106.69999999999999</v>
      </c>
      <c r="R2490" s="9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5059</v>
      </c>
      <c r="C2491" s="3" t="s">
        <v>5060</v>
      </c>
      <c r="D2491">
        <v>3500</v>
      </c>
      <c r="E2491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s="15">
        <f t="shared" si="228"/>
        <v>41403.690266203703</v>
      </c>
      <c r="L2491" s="15">
        <f t="shared" si="229"/>
        <v>41373.690266203703</v>
      </c>
      <c r="M2491" t="b">
        <v>0</v>
      </c>
      <c r="N2491">
        <v>75</v>
      </c>
      <c r="O2491" t="b">
        <v>1</v>
      </c>
      <c r="P2491" t="s">
        <v>1817</v>
      </c>
      <c r="Q2491" s="7">
        <f t="shared" si="230"/>
        <v>133.67142857142858</v>
      </c>
      <c r="R2491" s="9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5061</v>
      </c>
      <c r="C2492" s="3" t="s">
        <v>5062</v>
      </c>
      <c r="D2492">
        <v>500</v>
      </c>
      <c r="E2492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s="15">
        <f t="shared" si="228"/>
        <v>41083.227731481486</v>
      </c>
      <c r="L2492" s="15">
        <f t="shared" si="229"/>
        <v>41023.227731481486</v>
      </c>
      <c r="M2492" t="b">
        <v>0</v>
      </c>
      <c r="N2492">
        <v>16</v>
      </c>
      <c r="O2492" t="b">
        <v>1</v>
      </c>
      <c r="P2492" t="s">
        <v>1817</v>
      </c>
      <c r="Q2492" s="7">
        <f t="shared" si="230"/>
        <v>121.39999999999999</v>
      </c>
      <c r="R2492" s="9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5063</v>
      </c>
      <c r="C2493" s="3" t="s">
        <v>5064</v>
      </c>
      <c r="D2493">
        <v>500</v>
      </c>
      <c r="E2493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s="15">
        <f t="shared" si="228"/>
        <v>40559.077083333337</v>
      </c>
      <c r="L2493" s="15">
        <f t="shared" si="229"/>
        <v>40542.839282407411</v>
      </c>
      <c r="M2493" t="b">
        <v>0</v>
      </c>
      <c r="N2493">
        <v>10</v>
      </c>
      <c r="O2493" t="b">
        <v>1</v>
      </c>
      <c r="P2493" t="s">
        <v>1817</v>
      </c>
      <c r="Q2493" s="7">
        <f t="shared" si="230"/>
        <v>103.2</v>
      </c>
      <c r="R2493" s="9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5065</v>
      </c>
      <c r="C2494" s="3" t="s">
        <v>5066</v>
      </c>
      <c r="D2494">
        <v>600</v>
      </c>
      <c r="E2494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s="15">
        <f t="shared" si="228"/>
        <v>41076.415972222225</v>
      </c>
      <c r="L2494" s="15">
        <f t="shared" si="229"/>
        <v>41024.985972222225</v>
      </c>
      <c r="M2494" t="b">
        <v>0</v>
      </c>
      <c r="N2494">
        <v>27</v>
      </c>
      <c r="O2494" t="b">
        <v>1</v>
      </c>
      <c r="P2494" t="s">
        <v>1817</v>
      </c>
      <c r="Q2494" s="7">
        <f t="shared" si="230"/>
        <v>125</v>
      </c>
      <c r="R2494" s="9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5067</v>
      </c>
      <c r="C2495" s="3" t="s">
        <v>5068</v>
      </c>
      <c r="D2495">
        <v>20000</v>
      </c>
      <c r="E2495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s="15">
        <f t="shared" si="228"/>
        <v>41393.168287037035</v>
      </c>
      <c r="L2495" s="15">
        <f t="shared" si="229"/>
        <v>41348.168287037035</v>
      </c>
      <c r="M2495" t="b">
        <v>0</v>
      </c>
      <c r="N2495">
        <v>259</v>
      </c>
      <c r="O2495" t="b">
        <v>1</v>
      </c>
      <c r="P2495" t="s">
        <v>1817</v>
      </c>
      <c r="Q2495" s="7">
        <f t="shared" si="230"/>
        <v>128.69999999999999</v>
      </c>
      <c r="R2495" s="9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5069</v>
      </c>
      <c r="C2496" s="3" t="s">
        <v>5070</v>
      </c>
      <c r="D2496">
        <v>1500</v>
      </c>
      <c r="E2496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s="15">
        <f t="shared" si="228"/>
        <v>41052.645185185189</v>
      </c>
      <c r="L2496" s="15">
        <f t="shared" si="229"/>
        <v>41022.645185185189</v>
      </c>
      <c r="M2496" t="b">
        <v>0</v>
      </c>
      <c r="N2496">
        <v>39</v>
      </c>
      <c r="O2496" t="b">
        <v>1</v>
      </c>
      <c r="P2496" t="s">
        <v>1817</v>
      </c>
      <c r="Q2496" s="7">
        <f t="shared" si="230"/>
        <v>101.00533333333333</v>
      </c>
      <c r="R2496" s="9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5071</v>
      </c>
      <c r="C2497" s="3" t="s">
        <v>5072</v>
      </c>
      <c r="D2497">
        <v>1500</v>
      </c>
      <c r="E2497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s="15">
        <f t="shared" si="228"/>
        <v>41066.946469907409</v>
      </c>
      <c r="L2497" s="15">
        <f t="shared" si="229"/>
        <v>41036.946469907409</v>
      </c>
      <c r="M2497" t="b">
        <v>0</v>
      </c>
      <c r="N2497">
        <v>42</v>
      </c>
      <c r="O2497" t="b">
        <v>1</v>
      </c>
      <c r="P2497" t="s">
        <v>1817</v>
      </c>
      <c r="Q2497" s="7">
        <f t="shared" si="230"/>
        <v>127.53666666666665</v>
      </c>
      <c r="R2497" s="9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5073</v>
      </c>
      <c r="C2498" s="3" t="s">
        <v>5074</v>
      </c>
      <c r="D2498">
        <v>6000</v>
      </c>
      <c r="E2498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s="15">
        <f t="shared" si="228"/>
        <v>41362.954768518517</v>
      </c>
      <c r="L2498" s="15">
        <f t="shared" si="229"/>
        <v>41327.996435185181</v>
      </c>
      <c r="M2498" t="b">
        <v>0</v>
      </c>
      <c r="N2498">
        <v>10</v>
      </c>
      <c r="O2498" t="b">
        <v>1</v>
      </c>
      <c r="P2498" t="s">
        <v>1817</v>
      </c>
      <c r="Q2498" s="7">
        <f t="shared" si="230"/>
        <v>100</v>
      </c>
      <c r="R2498" s="9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5075</v>
      </c>
      <c r="C2499" s="3" t="s">
        <v>5076</v>
      </c>
      <c r="D2499">
        <v>4000</v>
      </c>
      <c r="E2499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s="15">
        <f t="shared" ref="K2499:K2562" si="234">(I2499/86400)+DATE(1970,1,1)</f>
        <v>40760.878912037035</v>
      </c>
      <c r="L2499" s="15">
        <f t="shared" ref="L2499:L2562" si="235">(J2499/86400)+DATE(1970,1,1)</f>
        <v>40730.878912037035</v>
      </c>
      <c r="M2499" t="b">
        <v>0</v>
      </c>
      <c r="N2499">
        <v>56</v>
      </c>
      <c r="O2499" t="b">
        <v>1</v>
      </c>
      <c r="P2499" t="s">
        <v>1817</v>
      </c>
      <c r="Q2499" s="7">
        <f t="shared" ref="Q2499:Q2562" si="236">(E2499/D2499)*100</f>
        <v>112.7715</v>
      </c>
      <c r="R2499" s="9">
        <f t="shared" ref="R2499:R2562" si="237">E2499/N2499</f>
        <v>80.551071428571419</v>
      </c>
      <c r="S2499" t="str">
        <f t="shared" ref="S2499:S2562" si="238">LEFT(P2499,FIND("/",P2499)-1)</f>
        <v>music</v>
      </c>
      <c r="T2499" t="str">
        <f t="shared" ref="T2499:T2562" si="239">REPLACE(P2499,1,FIND("/",P2499),"")</f>
        <v>indie rock</v>
      </c>
    </row>
    <row r="2500" spans="1:20" ht="48" x14ac:dyDescent="0.2">
      <c r="A2500">
        <v>2498</v>
      </c>
      <c r="B2500" s="3" t="s">
        <v>5077</v>
      </c>
      <c r="C2500" s="3" t="s">
        <v>5078</v>
      </c>
      <c r="D2500">
        <v>1000</v>
      </c>
      <c r="E2500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s="15">
        <f t="shared" si="234"/>
        <v>42031.967442129629</v>
      </c>
      <c r="L2500" s="15">
        <f t="shared" si="235"/>
        <v>42017.967442129629</v>
      </c>
      <c r="M2500" t="b">
        <v>0</v>
      </c>
      <c r="N2500">
        <v>20</v>
      </c>
      <c r="O2500" t="b">
        <v>1</v>
      </c>
      <c r="P2500" t="s">
        <v>1817</v>
      </c>
      <c r="Q2500" s="7">
        <f t="shared" si="236"/>
        <v>105.60000000000001</v>
      </c>
      <c r="R2500" s="9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5079</v>
      </c>
      <c r="C2501" s="3" t="s">
        <v>5080</v>
      </c>
      <c r="D2501">
        <v>4000</v>
      </c>
      <c r="E2501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s="15">
        <f t="shared" si="234"/>
        <v>41274.75</v>
      </c>
      <c r="L2501" s="15">
        <f t="shared" si="235"/>
        <v>41226.648576388892</v>
      </c>
      <c r="M2501" t="b">
        <v>0</v>
      </c>
      <c r="N2501">
        <v>170</v>
      </c>
      <c r="O2501" t="b">
        <v>1</v>
      </c>
      <c r="P2501" t="s">
        <v>1817</v>
      </c>
      <c r="Q2501" s="7">
        <f t="shared" si="236"/>
        <v>202.625</v>
      </c>
      <c r="R2501" s="9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5081</v>
      </c>
      <c r="C2502" s="3" t="s">
        <v>5082</v>
      </c>
      <c r="D2502">
        <v>600</v>
      </c>
      <c r="E2502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s="15">
        <f t="shared" si="234"/>
        <v>41083.772858796292</v>
      </c>
      <c r="L2502" s="15">
        <f t="shared" si="235"/>
        <v>41053.772858796292</v>
      </c>
      <c r="M2502" t="b">
        <v>0</v>
      </c>
      <c r="N2502">
        <v>29</v>
      </c>
      <c r="O2502" t="b">
        <v>1</v>
      </c>
      <c r="P2502" t="s">
        <v>1817</v>
      </c>
      <c r="Q2502" s="7">
        <f t="shared" si="236"/>
        <v>113.33333333333333</v>
      </c>
      <c r="R2502" s="9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5083</v>
      </c>
      <c r="C2503" s="3" t="s">
        <v>5084</v>
      </c>
      <c r="D2503">
        <v>11000</v>
      </c>
      <c r="E2503">
        <v>281</v>
      </c>
      <c r="F2503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s="15">
        <f t="shared" si="234"/>
        <v>42274.776666666672</v>
      </c>
      <c r="L2503" s="15">
        <f t="shared" si="235"/>
        <v>42244.776666666672</v>
      </c>
      <c r="M2503" t="b">
        <v>0</v>
      </c>
      <c r="N2503">
        <v>7</v>
      </c>
      <c r="O2503" t="b">
        <v>0</v>
      </c>
      <c r="P2503" t="s">
        <v>5085</v>
      </c>
      <c r="Q2503" s="7">
        <f t="shared" si="236"/>
        <v>2.5545454545454547</v>
      </c>
      <c r="R2503" s="9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5086</v>
      </c>
      <c r="C2504" s="3" t="s">
        <v>5087</v>
      </c>
      <c r="D2504">
        <v>110000</v>
      </c>
      <c r="E2504">
        <v>86</v>
      </c>
      <c r="F2504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s="15">
        <f t="shared" si="234"/>
        <v>41903.825439814813</v>
      </c>
      <c r="L2504" s="15">
        <f t="shared" si="235"/>
        <v>41858.825439814813</v>
      </c>
      <c r="M2504" t="b">
        <v>0</v>
      </c>
      <c r="N2504">
        <v>5</v>
      </c>
      <c r="O2504" t="b">
        <v>0</v>
      </c>
      <c r="P2504" t="s">
        <v>5085</v>
      </c>
      <c r="Q2504" s="7">
        <f t="shared" si="236"/>
        <v>7.8181818181818186E-2</v>
      </c>
      <c r="R2504" s="9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5088</v>
      </c>
      <c r="C2505" s="3" t="s">
        <v>5089</v>
      </c>
      <c r="D2505">
        <v>10000</v>
      </c>
      <c r="E2505">
        <v>0</v>
      </c>
      <c r="F2505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s="15">
        <f t="shared" si="234"/>
        <v>42528.879166666666</v>
      </c>
      <c r="L2505" s="15">
        <f t="shared" si="235"/>
        <v>42498.899398148147</v>
      </c>
      <c r="M2505" t="b">
        <v>0</v>
      </c>
      <c r="N2505">
        <v>0</v>
      </c>
      <c r="O2505" t="b">
        <v>0</v>
      </c>
      <c r="P2505" t="s">
        <v>5085</v>
      </c>
      <c r="Q2505" s="7">
        <f t="shared" si="236"/>
        <v>0</v>
      </c>
      <c r="R2505" s="9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5090</v>
      </c>
      <c r="C2506" s="3" t="s">
        <v>5091</v>
      </c>
      <c r="D2506">
        <v>35000</v>
      </c>
      <c r="E2506">
        <v>0</v>
      </c>
      <c r="F2506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s="15">
        <f t="shared" si="234"/>
        <v>41958.057106481487</v>
      </c>
      <c r="L2506" s="15">
        <f t="shared" si="235"/>
        <v>41928.015439814815</v>
      </c>
      <c r="M2506" t="b">
        <v>0</v>
      </c>
      <c r="N2506">
        <v>0</v>
      </c>
      <c r="O2506" t="b">
        <v>0</v>
      </c>
      <c r="P2506" t="s">
        <v>5085</v>
      </c>
      <c r="Q2506" s="7">
        <f t="shared" si="236"/>
        <v>0</v>
      </c>
      <c r="R2506" s="9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5092</v>
      </c>
      <c r="C2507" s="3" t="s">
        <v>5093</v>
      </c>
      <c r="D2507">
        <v>7000</v>
      </c>
      <c r="E2507">
        <v>0</v>
      </c>
      <c r="F2507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s="15">
        <f t="shared" si="234"/>
        <v>42077.014074074075</v>
      </c>
      <c r="L2507" s="15">
        <f t="shared" si="235"/>
        <v>42047.05574074074</v>
      </c>
      <c r="M2507" t="b">
        <v>0</v>
      </c>
      <c r="N2507">
        <v>0</v>
      </c>
      <c r="O2507" t="b">
        <v>0</v>
      </c>
      <c r="P2507" t="s">
        <v>5085</v>
      </c>
      <c r="Q2507" s="7">
        <f t="shared" si="236"/>
        <v>0</v>
      </c>
      <c r="R2507" s="9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5094</v>
      </c>
      <c r="C2508" s="3" t="s">
        <v>5095</v>
      </c>
      <c r="D2508">
        <v>5000</v>
      </c>
      <c r="E2508">
        <v>30</v>
      </c>
      <c r="F250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s="15">
        <f t="shared" si="234"/>
        <v>42280.875</v>
      </c>
      <c r="L2508" s="15">
        <f t="shared" si="235"/>
        <v>42258.297094907408</v>
      </c>
      <c r="M2508" t="b">
        <v>0</v>
      </c>
      <c r="N2508">
        <v>2</v>
      </c>
      <c r="O2508" t="b">
        <v>0</v>
      </c>
      <c r="P2508" t="s">
        <v>5085</v>
      </c>
      <c r="Q2508" s="7">
        <f t="shared" si="236"/>
        <v>0.6</v>
      </c>
      <c r="R2508" s="9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5096</v>
      </c>
      <c r="C2509" s="3" t="s">
        <v>5097</v>
      </c>
      <c r="D2509">
        <v>42850</v>
      </c>
      <c r="E2509">
        <v>0</v>
      </c>
      <c r="F2509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s="15">
        <f t="shared" si="234"/>
        <v>42135.072962962964</v>
      </c>
      <c r="L2509" s="15">
        <f t="shared" si="235"/>
        <v>42105.072962962964</v>
      </c>
      <c r="M2509" t="b">
        <v>0</v>
      </c>
      <c r="N2509">
        <v>0</v>
      </c>
      <c r="O2509" t="b">
        <v>0</v>
      </c>
      <c r="P2509" t="s">
        <v>5085</v>
      </c>
      <c r="Q2509" s="7">
        <f t="shared" si="236"/>
        <v>0</v>
      </c>
      <c r="R2509" s="9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5098</v>
      </c>
      <c r="C2510" s="3" t="s">
        <v>5099</v>
      </c>
      <c r="D2510">
        <v>20000</v>
      </c>
      <c r="E2510">
        <v>0</v>
      </c>
      <c r="F2510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s="15">
        <f t="shared" si="234"/>
        <v>41865.951782407406</v>
      </c>
      <c r="L2510" s="15">
        <f t="shared" si="235"/>
        <v>41835.951782407406</v>
      </c>
      <c r="M2510" t="b">
        <v>0</v>
      </c>
      <c r="N2510">
        <v>0</v>
      </c>
      <c r="O2510" t="b">
        <v>0</v>
      </c>
      <c r="P2510" t="s">
        <v>5085</v>
      </c>
      <c r="Q2510" s="7">
        <f t="shared" si="236"/>
        <v>0</v>
      </c>
      <c r="R2510" s="9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5100</v>
      </c>
      <c r="C2511" s="3" t="s">
        <v>5101</v>
      </c>
      <c r="D2511">
        <v>95000</v>
      </c>
      <c r="E2511">
        <v>1000</v>
      </c>
      <c r="F2511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s="15">
        <f t="shared" si="234"/>
        <v>42114.767928240741</v>
      </c>
      <c r="L2511" s="15">
        <f t="shared" si="235"/>
        <v>42058.809594907405</v>
      </c>
      <c r="M2511" t="b">
        <v>0</v>
      </c>
      <c r="N2511">
        <v>28</v>
      </c>
      <c r="O2511" t="b">
        <v>0</v>
      </c>
      <c r="P2511" t="s">
        <v>5085</v>
      </c>
      <c r="Q2511" s="7">
        <f t="shared" si="236"/>
        <v>1.0526315789473684</v>
      </c>
      <c r="R2511" s="9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5102</v>
      </c>
      <c r="C2512" s="3" t="s">
        <v>5103</v>
      </c>
      <c r="D2512">
        <v>50000</v>
      </c>
      <c r="E2512">
        <v>75</v>
      </c>
      <c r="F2512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s="15">
        <f t="shared" si="234"/>
        <v>42138.997361111113</v>
      </c>
      <c r="L2512" s="15">
        <f t="shared" si="235"/>
        <v>42078.997361111113</v>
      </c>
      <c r="M2512" t="b">
        <v>0</v>
      </c>
      <c r="N2512">
        <v>2</v>
      </c>
      <c r="O2512" t="b">
        <v>0</v>
      </c>
      <c r="P2512" t="s">
        <v>5085</v>
      </c>
      <c r="Q2512" s="7">
        <f t="shared" si="236"/>
        <v>0.15</v>
      </c>
      <c r="R2512" s="9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5104</v>
      </c>
      <c r="C2513" s="3" t="s">
        <v>5105</v>
      </c>
      <c r="D2513">
        <v>100000</v>
      </c>
      <c r="E2513">
        <v>0</v>
      </c>
      <c r="F2513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s="15">
        <f t="shared" si="234"/>
        <v>42401.446909722217</v>
      </c>
      <c r="L2513" s="15">
        <f t="shared" si="235"/>
        <v>42371.446909722217</v>
      </c>
      <c r="M2513" t="b">
        <v>0</v>
      </c>
      <c r="N2513">
        <v>0</v>
      </c>
      <c r="O2513" t="b">
        <v>0</v>
      </c>
      <c r="P2513" t="s">
        <v>5085</v>
      </c>
      <c r="Q2513" s="7">
        <f t="shared" si="236"/>
        <v>0</v>
      </c>
      <c r="R2513" s="9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5106</v>
      </c>
      <c r="C2514" s="3" t="s">
        <v>5107</v>
      </c>
      <c r="D2514">
        <v>1150</v>
      </c>
      <c r="E2514">
        <v>0</v>
      </c>
      <c r="F2514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s="15">
        <f t="shared" si="234"/>
        <v>41986.876863425925</v>
      </c>
      <c r="L2514" s="15">
        <f t="shared" si="235"/>
        <v>41971.876863425925</v>
      </c>
      <c r="M2514" t="b">
        <v>0</v>
      </c>
      <c r="N2514">
        <v>0</v>
      </c>
      <c r="O2514" t="b">
        <v>0</v>
      </c>
      <c r="P2514" t="s">
        <v>5085</v>
      </c>
      <c r="Q2514" s="7">
        <f t="shared" si="236"/>
        <v>0</v>
      </c>
      <c r="R2514" s="9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5108</v>
      </c>
      <c r="C2515" s="3" t="s">
        <v>5109</v>
      </c>
      <c r="D2515">
        <v>180000</v>
      </c>
      <c r="E2515">
        <v>0</v>
      </c>
      <c r="F2515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s="15">
        <f t="shared" si="234"/>
        <v>42792.00681712963</v>
      </c>
      <c r="L2515" s="15">
        <f t="shared" si="235"/>
        <v>42732.00681712963</v>
      </c>
      <c r="M2515" t="b">
        <v>0</v>
      </c>
      <c r="N2515">
        <v>0</v>
      </c>
      <c r="O2515" t="b">
        <v>0</v>
      </c>
      <c r="P2515" t="s">
        <v>5085</v>
      </c>
      <c r="Q2515" s="7">
        <f t="shared" si="236"/>
        <v>0</v>
      </c>
      <c r="R2515" s="9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5110</v>
      </c>
      <c r="C2516" s="3" t="s">
        <v>5111</v>
      </c>
      <c r="D2516">
        <v>12000</v>
      </c>
      <c r="E2516">
        <v>210</v>
      </c>
      <c r="F2516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s="15">
        <f t="shared" si="234"/>
        <v>41871.389780092592</v>
      </c>
      <c r="L2516" s="15">
        <f t="shared" si="235"/>
        <v>41854.389780092592</v>
      </c>
      <c r="M2516" t="b">
        <v>0</v>
      </c>
      <c r="N2516">
        <v>4</v>
      </c>
      <c r="O2516" t="b">
        <v>0</v>
      </c>
      <c r="P2516" t="s">
        <v>5085</v>
      </c>
      <c r="Q2516" s="7">
        <f t="shared" si="236"/>
        <v>1.7500000000000002</v>
      </c>
      <c r="R2516" s="9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5112</v>
      </c>
      <c r="C2517" s="3" t="s">
        <v>5113</v>
      </c>
      <c r="D2517">
        <v>5000</v>
      </c>
      <c r="E2517">
        <v>930</v>
      </c>
      <c r="F2517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s="15">
        <f t="shared" si="234"/>
        <v>42057.839733796296</v>
      </c>
      <c r="L2517" s="15">
        <f t="shared" si="235"/>
        <v>42027.839733796296</v>
      </c>
      <c r="M2517" t="b">
        <v>0</v>
      </c>
      <c r="N2517">
        <v>12</v>
      </c>
      <c r="O2517" t="b">
        <v>0</v>
      </c>
      <c r="P2517" t="s">
        <v>5085</v>
      </c>
      <c r="Q2517" s="7">
        <f t="shared" si="236"/>
        <v>18.600000000000001</v>
      </c>
      <c r="R2517" s="9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5114</v>
      </c>
      <c r="C2518" s="3" t="s">
        <v>5115</v>
      </c>
      <c r="D2518">
        <v>22000</v>
      </c>
      <c r="E2518">
        <v>0</v>
      </c>
      <c r="F251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s="15">
        <f t="shared" si="234"/>
        <v>41972.6950462963</v>
      </c>
      <c r="L2518" s="15">
        <f t="shared" si="235"/>
        <v>41942.653379629628</v>
      </c>
      <c r="M2518" t="b">
        <v>0</v>
      </c>
      <c r="N2518">
        <v>0</v>
      </c>
      <c r="O2518" t="b">
        <v>0</v>
      </c>
      <c r="P2518" t="s">
        <v>5085</v>
      </c>
      <c r="Q2518" s="7">
        <f t="shared" si="236"/>
        <v>0</v>
      </c>
      <c r="R2518" s="9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5116</v>
      </c>
      <c r="C2519" s="3" t="s">
        <v>5117</v>
      </c>
      <c r="D2519">
        <v>18000</v>
      </c>
      <c r="E2519">
        <v>1767</v>
      </c>
      <c r="F2519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s="15">
        <f t="shared" si="234"/>
        <v>42082.760763888888</v>
      </c>
      <c r="L2519" s="15">
        <f t="shared" si="235"/>
        <v>42052.802430555559</v>
      </c>
      <c r="M2519" t="b">
        <v>0</v>
      </c>
      <c r="N2519">
        <v>33</v>
      </c>
      <c r="O2519" t="b">
        <v>0</v>
      </c>
      <c r="P2519" t="s">
        <v>5085</v>
      </c>
      <c r="Q2519" s="7">
        <f t="shared" si="236"/>
        <v>9.8166666666666664</v>
      </c>
      <c r="R2519" s="9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5118</v>
      </c>
      <c r="C2520" s="3" t="s">
        <v>5119</v>
      </c>
      <c r="D2520">
        <v>5000</v>
      </c>
      <c r="E2520">
        <v>0</v>
      </c>
      <c r="F2520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s="15">
        <f t="shared" si="234"/>
        <v>41956.722546296296</v>
      </c>
      <c r="L2520" s="15">
        <f t="shared" si="235"/>
        <v>41926.680879629632</v>
      </c>
      <c r="M2520" t="b">
        <v>0</v>
      </c>
      <c r="N2520">
        <v>0</v>
      </c>
      <c r="O2520" t="b">
        <v>0</v>
      </c>
      <c r="P2520" t="s">
        <v>5085</v>
      </c>
      <c r="Q2520" s="7">
        <f t="shared" si="236"/>
        <v>0</v>
      </c>
      <c r="R2520" s="9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5120</v>
      </c>
      <c r="C2521" s="3" t="s">
        <v>5121</v>
      </c>
      <c r="D2521">
        <v>150000</v>
      </c>
      <c r="E2521">
        <v>65</v>
      </c>
      <c r="F2521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s="15">
        <f t="shared" si="234"/>
        <v>41839.155138888891</v>
      </c>
      <c r="L2521" s="15">
        <f t="shared" si="235"/>
        <v>41809.155138888891</v>
      </c>
      <c r="M2521" t="b">
        <v>0</v>
      </c>
      <c r="N2521">
        <v>4</v>
      </c>
      <c r="O2521" t="b">
        <v>0</v>
      </c>
      <c r="P2521" t="s">
        <v>5085</v>
      </c>
      <c r="Q2521" s="7">
        <f t="shared" si="236"/>
        <v>4.3333333333333335E-2</v>
      </c>
      <c r="R2521" s="9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5122</v>
      </c>
      <c r="C2522" s="3" t="s">
        <v>5123</v>
      </c>
      <c r="D2522">
        <v>100000</v>
      </c>
      <c r="E2522">
        <v>0</v>
      </c>
      <c r="F2522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s="15">
        <f t="shared" si="234"/>
        <v>42658.806250000001</v>
      </c>
      <c r="L2522" s="15">
        <f t="shared" si="235"/>
        <v>42612.600520833337</v>
      </c>
      <c r="M2522" t="b">
        <v>0</v>
      </c>
      <c r="N2522">
        <v>0</v>
      </c>
      <c r="O2522" t="b">
        <v>0</v>
      </c>
      <c r="P2522" t="s">
        <v>5085</v>
      </c>
      <c r="Q2522" s="7">
        <f t="shared" si="236"/>
        <v>0</v>
      </c>
      <c r="R2522" s="9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5124</v>
      </c>
      <c r="C2523" s="3" t="s">
        <v>5125</v>
      </c>
      <c r="D2523">
        <v>12500</v>
      </c>
      <c r="E2523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s="15">
        <f t="shared" si="234"/>
        <v>42290.967835648145</v>
      </c>
      <c r="L2523" s="15">
        <f t="shared" si="235"/>
        <v>42269.967835648145</v>
      </c>
      <c r="M2523" t="b">
        <v>0</v>
      </c>
      <c r="N2523">
        <v>132</v>
      </c>
      <c r="O2523" t="b">
        <v>1</v>
      </c>
      <c r="P2523" t="s">
        <v>5126</v>
      </c>
      <c r="Q2523" s="7">
        <f t="shared" si="236"/>
        <v>109.48792</v>
      </c>
      <c r="R2523" s="9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5127</v>
      </c>
      <c r="C2524" s="3" t="s">
        <v>5128</v>
      </c>
      <c r="D2524">
        <v>5000</v>
      </c>
      <c r="E2524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s="15">
        <f t="shared" si="234"/>
        <v>42482.619444444441</v>
      </c>
      <c r="L2524" s="15">
        <f t="shared" si="235"/>
        <v>42460.573611111111</v>
      </c>
      <c r="M2524" t="b">
        <v>0</v>
      </c>
      <c r="N2524">
        <v>27</v>
      </c>
      <c r="O2524" t="b">
        <v>1</v>
      </c>
      <c r="P2524" t="s">
        <v>5126</v>
      </c>
      <c r="Q2524" s="7">
        <f t="shared" si="236"/>
        <v>100</v>
      </c>
      <c r="R2524" s="9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5129</v>
      </c>
      <c r="C2525" s="3" t="s">
        <v>5130</v>
      </c>
      <c r="D2525">
        <v>900</v>
      </c>
      <c r="E2525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s="15">
        <f t="shared" si="234"/>
        <v>41961.017268518517</v>
      </c>
      <c r="L2525" s="15">
        <f t="shared" si="235"/>
        <v>41930.975601851853</v>
      </c>
      <c r="M2525" t="b">
        <v>0</v>
      </c>
      <c r="N2525">
        <v>26</v>
      </c>
      <c r="O2525" t="b">
        <v>1</v>
      </c>
      <c r="P2525" t="s">
        <v>5126</v>
      </c>
      <c r="Q2525" s="7">
        <f t="shared" si="236"/>
        <v>156.44444444444446</v>
      </c>
      <c r="R2525" s="9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5131</v>
      </c>
      <c r="C2526" s="3" t="s">
        <v>5132</v>
      </c>
      <c r="D2526">
        <v>7500</v>
      </c>
      <c r="E2526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s="15">
        <f t="shared" si="234"/>
        <v>41994.1875</v>
      </c>
      <c r="L2526" s="15">
        <f t="shared" si="235"/>
        <v>41961.807372685187</v>
      </c>
      <c r="M2526" t="b">
        <v>0</v>
      </c>
      <c r="N2526">
        <v>43</v>
      </c>
      <c r="O2526" t="b">
        <v>1</v>
      </c>
      <c r="P2526" t="s">
        <v>5126</v>
      </c>
      <c r="Q2526" s="7">
        <f t="shared" si="236"/>
        <v>101.6</v>
      </c>
      <c r="R2526" s="9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5133</v>
      </c>
      <c r="C2527" s="3" t="s">
        <v>5134</v>
      </c>
      <c r="D2527">
        <v>8000</v>
      </c>
      <c r="E2527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s="15">
        <f t="shared" si="234"/>
        <v>41088.844571759255</v>
      </c>
      <c r="L2527" s="15">
        <f t="shared" si="235"/>
        <v>41058.844571759255</v>
      </c>
      <c r="M2527" t="b">
        <v>0</v>
      </c>
      <c r="N2527">
        <v>80</v>
      </c>
      <c r="O2527" t="b">
        <v>1</v>
      </c>
      <c r="P2527" t="s">
        <v>5126</v>
      </c>
      <c r="Q2527" s="7">
        <f t="shared" si="236"/>
        <v>100.325</v>
      </c>
      <c r="R2527" s="9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5135</v>
      </c>
      <c r="C2528" s="3" t="s">
        <v>5136</v>
      </c>
      <c r="D2528">
        <v>4000</v>
      </c>
      <c r="E2528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s="15">
        <f t="shared" si="234"/>
        <v>41981.207638888889</v>
      </c>
      <c r="L2528" s="15">
        <f t="shared" si="235"/>
        <v>41953.091134259259</v>
      </c>
      <c r="M2528" t="b">
        <v>0</v>
      </c>
      <c r="N2528">
        <v>33</v>
      </c>
      <c r="O2528" t="b">
        <v>1</v>
      </c>
      <c r="P2528" t="s">
        <v>5126</v>
      </c>
      <c r="Q2528" s="7">
        <f t="shared" si="236"/>
        <v>112.94999999999999</v>
      </c>
      <c r="R2528" s="9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5137</v>
      </c>
      <c r="C2529" s="3" t="s">
        <v>5138</v>
      </c>
      <c r="D2529">
        <v>4000</v>
      </c>
      <c r="E2529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s="15">
        <f t="shared" si="234"/>
        <v>41565.165972222225</v>
      </c>
      <c r="L2529" s="15">
        <f t="shared" si="235"/>
        <v>41546.75105324074</v>
      </c>
      <c r="M2529" t="b">
        <v>0</v>
      </c>
      <c r="N2529">
        <v>71</v>
      </c>
      <c r="O2529" t="b">
        <v>1</v>
      </c>
      <c r="P2529" t="s">
        <v>5126</v>
      </c>
      <c r="Q2529" s="7">
        <f t="shared" si="236"/>
        <v>102.125</v>
      </c>
      <c r="R2529" s="9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5139</v>
      </c>
      <c r="C2530" s="3" t="s">
        <v>5140</v>
      </c>
      <c r="D2530">
        <v>4000</v>
      </c>
      <c r="E2530">
        <v>4289.99</v>
      </c>
      <c r="F2530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s="15">
        <f t="shared" si="234"/>
        <v>42236.458333333328</v>
      </c>
      <c r="L2530" s="15">
        <f t="shared" si="235"/>
        <v>42217.834525462968</v>
      </c>
      <c r="M2530" t="b">
        <v>0</v>
      </c>
      <c r="N2530">
        <v>81</v>
      </c>
      <c r="O2530" t="b">
        <v>1</v>
      </c>
      <c r="P2530" t="s">
        <v>5126</v>
      </c>
      <c r="Q2530" s="7">
        <f t="shared" si="236"/>
        <v>107.24974999999999</v>
      </c>
      <c r="R2530" s="9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5141</v>
      </c>
      <c r="C2531" s="3" t="s">
        <v>5142</v>
      </c>
      <c r="D2531">
        <v>6000</v>
      </c>
      <c r="E2531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s="15">
        <f t="shared" si="234"/>
        <v>40993.0390625</v>
      </c>
      <c r="L2531" s="15">
        <f t="shared" si="235"/>
        <v>40948.080729166664</v>
      </c>
      <c r="M2531" t="b">
        <v>0</v>
      </c>
      <c r="N2531">
        <v>76</v>
      </c>
      <c r="O2531" t="b">
        <v>1</v>
      </c>
      <c r="P2531" t="s">
        <v>5126</v>
      </c>
      <c r="Q2531" s="7">
        <f t="shared" si="236"/>
        <v>104.28333333333333</v>
      </c>
      <c r="R2531" s="9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5143</v>
      </c>
      <c r="C2532" s="3" t="s">
        <v>5144</v>
      </c>
      <c r="D2532">
        <v>6500</v>
      </c>
      <c r="E2532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s="15">
        <f t="shared" si="234"/>
        <v>42114.201388888891</v>
      </c>
      <c r="L2532" s="15">
        <f t="shared" si="235"/>
        <v>42081.864641203705</v>
      </c>
      <c r="M2532" t="b">
        <v>0</v>
      </c>
      <c r="N2532">
        <v>48</v>
      </c>
      <c r="O2532" t="b">
        <v>1</v>
      </c>
      <c r="P2532" t="s">
        <v>5126</v>
      </c>
      <c r="Q2532" s="7">
        <f t="shared" si="236"/>
        <v>100</v>
      </c>
      <c r="R2532" s="9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5145</v>
      </c>
      <c r="C2533" s="3" t="s">
        <v>5146</v>
      </c>
      <c r="D2533">
        <v>4500</v>
      </c>
      <c r="E2533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s="15">
        <f t="shared" si="234"/>
        <v>42231.165972222225</v>
      </c>
      <c r="L2533" s="15">
        <f t="shared" si="235"/>
        <v>42208.680023148147</v>
      </c>
      <c r="M2533" t="b">
        <v>0</v>
      </c>
      <c r="N2533">
        <v>61</v>
      </c>
      <c r="O2533" t="b">
        <v>1</v>
      </c>
      <c r="P2533" t="s">
        <v>5126</v>
      </c>
      <c r="Q2533" s="7">
        <f t="shared" si="236"/>
        <v>100.4</v>
      </c>
      <c r="R2533" s="9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5147</v>
      </c>
      <c r="C2534" s="3" t="s">
        <v>5148</v>
      </c>
      <c r="D2534">
        <v>4000</v>
      </c>
      <c r="E2534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s="15">
        <f t="shared" si="234"/>
        <v>41137.849143518521</v>
      </c>
      <c r="L2534" s="15">
        <f t="shared" si="235"/>
        <v>41107.849143518521</v>
      </c>
      <c r="M2534" t="b">
        <v>0</v>
      </c>
      <c r="N2534">
        <v>60</v>
      </c>
      <c r="O2534" t="b">
        <v>1</v>
      </c>
      <c r="P2534" t="s">
        <v>5126</v>
      </c>
      <c r="Q2534" s="7">
        <f t="shared" si="236"/>
        <v>126.125</v>
      </c>
      <c r="R2534" s="9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5149</v>
      </c>
      <c r="C2535" s="3" t="s">
        <v>5150</v>
      </c>
      <c r="D2535">
        <v>7500</v>
      </c>
      <c r="E2535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s="15">
        <f t="shared" si="234"/>
        <v>41334.750787037039</v>
      </c>
      <c r="L2535" s="15">
        <f t="shared" si="235"/>
        <v>41304.751284722224</v>
      </c>
      <c r="M2535" t="b">
        <v>0</v>
      </c>
      <c r="N2535">
        <v>136</v>
      </c>
      <c r="O2535" t="b">
        <v>1</v>
      </c>
      <c r="P2535" t="s">
        <v>5126</v>
      </c>
      <c r="Q2535" s="7">
        <f t="shared" si="236"/>
        <v>110.66666666666667</v>
      </c>
      <c r="R2535" s="9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5151</v>
      </c>
      <c r="C2536" s="3" t="s">
        <v>5152</v>
      </c>
      <c r="D2536">
        <v>2000</v>
      </c>
      <c r="E2536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s="15">
        <f t="shared" si="234"/>
        <v>40179.25</v>
      </c>
      <c r="L2536" s="15">
        <f t="shared" si="235"/>
        <v>40127.700370370367</v>
      </c>
      <c r="M2536" t="b">
        <v>0</v>
      </c>
      <c r="N2536">
        <v>14</v>
      </c>
      <c r="O2536" t="b">
        <v>1</v>
      </c>
      <c r="P2536" t="s">
        <v>5126</v>
      </c>
      <c r="Q2536" s="7">
        <f t="shared" si="236"/>
        <v>105</v>
      </c>
      <c r="R2536" s="9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5153</v>
      </c>
      <c r="C2537" s="3" t="s">
        <v>5154</v>
      </c>
      <c r="D2537">
        <v>20000</v>
      </c>
      <c r="E2537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s="15">
        <f t="shared" si="234"/>
        <v>41974.832696759258</v>
      </c>
      <c r="L2537" s="15">
        <f t="shared" si="235"/>
        <v>41943.791030092594</v>
      </c>
      <c r="M2537" t="b">
        <v>0</v>
      </c>
      <c r="N2537">
        <v>78</v>
      </c>
      <c r="O2537" t="b">
        <v>1</v>
      </c>
      <c r="P2537" t="s">
        <v>5126</v>
      </c>
      <c r="Q2537" s="7">
        <f t="shared" si="236"/>
        <v>103.77499999999999</v>
      </c>
      <c r="R2537" s="9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5155</v>
      </c>
      <c r="C2538" s="3" t="s">
        <v>5156</v>
      </c>
      <c r="D2538">
        <v>25</v>
      </c>
      <c r="E2538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s="15">
        <f t="shared" si="234"/>
        <v>41485.106087962966</v>
      </c>
      <c r="L2538" s="15">
        <f t="shared" si="235"/>
        <v>41464.106087962966</v>
      </c>
      <c r="M2538" t="b">
        <v>0</v>
      </c>
      <c r="N2538">
        <v>4</v>
      </c>
      <c r="O2538" t="b">
        <v>1</v>
      </c>
      <c r="P2538" t="s">
        <v>5126</v>
      </c>
      <c r="Q2538" s="7">
        <f t="shared" si="236"/>
        <v>115.99999999999999</v>
      </c>
      <c r="R2538" s="9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5157</v>
      </c>
      <c r="C2539" s="3" t="s">
        <v>5158</v>
      </c>
      <c r="D2539">
        <v>1000</v>
      </c>
      <c r="E2539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s="15">
        <f t="shared" si="234"/>
        <v>40756.648784722223</v>
      </c>
      <c r="L2539" s="15">
        <f t="shared" si="235"/>
        <v>40696.648784722223</v>
      </c>
      <c r="M2539" t="b">
        <v>0</v>
      </c>
      <c r="N2539">
        <v>11</v>
      </c>
      <c r="O2539" t="b">
        <v>1</v>
      </c>
      <c r="P2539" t="s">
        <v>5126</v>
      </c>
      <c r="Q2539" s="7">
        <f t="shared" si="236"/>
        <v>110.00000000000001</v>
      </c>
      <c r="R2539" s="9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5159</v>
      </c>
      <c r="C2540" s="3" t="s">
        <v>5160</v>
      </c>
      <c r="D2540">
        <v>18000</v>
      </c>
      <c r="E2540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s="15">
        <f t="shared" si="234"/>
        <v>41329.207638888889</v>
      </c>
      <c r="L2540" s="15">
        <f t="shared" si="235"/>
        <v>41298.509965277779</v>
      </c>
      <c r="M2540" t="b">
        <v>0</v>
      </c>
      <c r="N2540">
        <v>185</v>
      </c>
      <c r="O2540" t="b">
        <v>1</v>
      </c>
      <c r="P2540" t="s">
        <v>5126</v>
      </c>
      <c r="Q2540" s="7">
        <f t="shared" si="236"/>
        <v>113.01761111111111</v>
      </c>
      <c r="R2540" s="9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5161</v>
      </c>
      <c r="C2541" s="3" t="s">
        <v>5162</v>
      </c>
      <c r="D2541">
        <v>10000</v>
      </c>
      <c r="E2541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s="15">
        <f t="shared" si="234"/>
        <v>42037.902222222227</v>
      </c>
      <c r="L2541" s="15">
        <f t="shared" si="235"/>
        <v>41977.902222222227</v>
      </c>
      <c r="M2541" t="b">
        <v>0</v>
      </c>
      <c r="N2541">
        <v>59</v>
      </c>
      <c r="O2541" t="b">
        <v>1</v>
      </c>
      <c r="P2541" t="s">
        <v>5126</v>
      </c>
      <c r="Q2541" s="7">
        <f t="shared" si="236"/>
        <v>100.25</v>
      </c>
      <c r="R2541" s="9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5163</v>
      </c>
      <c r="C2542" s="3" t="s">
        <v>5164</v>
      </c>
      <c r="D2542">
        <v>2500</v>
      </c>
      <c r="E2542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s="15">
        <f t="shared" si="234"/>
        <v>40845.675011574072</v>
      </c>
      <c r="L2542" s="15">
        <f t="shared" si="235"/>
        <v>40785.675011574072</v>
      </c>
      <c r="M2542" t="b">
        <v>0</v>
      </c>
      <c r="N2542">
        <v>27</v>
      </c>
      <c r="O2542" t="b">
        <v>1</v>
      </c>
      <c r="P2542" t="s">
        <v>5126</v>
      </c>
      <c r="Q2542" s="7">
        <f t="shared" si="236"/>
        <v>103.4</v>
      </c>
      <c r="R2542" s="9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5165</v>
      </c>
      <c r="C2543" s="3" t="s">
        <v>5166</v>
      </c>
      <c r="D2543">
        <v>3500</v>
      </c>
      <c r="E2543">
        <v>3746</v>
      </c>
      <c r="F2543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s="15">
        <f t="shared" si="234"/>
        <v>41543.449282407411</v>
      </c>
      <c r="L2543" s="15">
        <f t="shared" si="235"/>
        <v>41483.449282407411</v>
      </c>
      <c r="M2543" t="b">
        <v>0</v>
      </c>
      <c r="N2543">
        <v>63</v>
      </c>
      <c r="O2543" t="b">
        <v>1</v>
      </c>
      <c r="P2543" t="s">
        <v>5126</v>
      </c>
      <c r="Q2543" s="7">
        <f t="shared" si="236"/>
        <v>107.02857142857142</v>
      </c>
      <c r="R2543" s="9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5167</v>
      </c>
      <c r="C2544" s="3" t="s">
        <v>5168</v>
      </c>
      <c r="D2544">
        <v>700</v>
      </c>
      <c r="E2544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s="15">
        <f t="shared" si="234"/>
        <v>41548.165972222225</v>
      </c>
      <c r="L2544" s="15">
        <f t="shared" si="235"/>
        <v>41509.426585648151</v>
      </c>
      <c r="M2544" t="b">
        <v>0</v>
      </c>
      <c r="N2544">
        <v>13</v>
      </c>
      <c r="O2544" t="b">
        <v>1</v>
      </c>
      <c r="P2544" t="s">
        <v>5126</v>
      </c>
      <c r="Q2544" s="7">
        <f t="shared" si="236"/>
        <v>103.57142857142858</v>
      </c>
      <c r="R2544" s="9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5169</v>
      </c>
      <c r="C2545" s="3" t="s">
        <v>5170</v>
      </c>
      <c r="D2545">
        <v>250</v>
      </c>
      <c r="E2545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s="15">
        <f t="shared" si="234"/>
        <v>40545.125</v>
      </c>
      <c r="L2545" s="15">
        <f t="shared" si="235"/>
        <v>40514.107615740737</v>
      </c>
      <c r="M2545" t="b">
        <v>0</v>
      </c>
      <c r="N2545">
        <v>13</v>
      </c>
      <c r="O2545" t="b">
        <v>1</v>
      </c>
      <c r="P2545" t="s">
        <v>5126</v>
      </c>
      <c r="Q2545" s="7">
        <f t="shared" si="236"/>
        <v>156.4</v>
      </c>
      <c r="R2545" s="9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5171</v>
      </c>
      <c r="C2546" s="3" t="s">
        <v>5172</v>
      </c>
      <c r="D2546">
        <v>5000</v>
      </c>
      <c r="E2546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s="15">
        <f t="shared" si="234"/>
        <v>41098.520474537036</v>
      </c>
      <c r="L2546" s="15">
        <f t="shared" si="235"/>
        <v>41068.520474537036</v>
      </c>
      <c r="M2546" t="b">
        <v>0</v>
      </c>
      <c r="N2546">
        <v>57</v>
      </c>
      <c r="O2546" t="b">
        <v>1</v>
      </c>
      <c r="P2546" t="s">
        <v>5126</v>
      </c>
      <c r="Q2546" s="7">
        <f t="shared" si="236"/>
        <v>100.82</v>
      </c>
      <c r="R2546" s="9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5173</v>
      </c>
      <c r="C2547" s="3" t="s">
        <v>5174</v>
      </c>
      <c r="D2547">
        <v>2000</v>
      </c>
      <c r="E2547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s="15">
        <f t="shared" si="234"/>
        <v>42062.020833333328</v>
      </c>
      <c r="L2547" s="15">
        <f t="shared" si="235"/>
        <v>42027.138171296298</v>
      </c>
      <c r="M2547" t="b">
        <v>0</v>
      </c>
      <c r="N2547">
        <v>61</v>
      </c>
      <c r="O2547" t="b">
        <v>1</v>
      </c>
      <c r="P2547" t="s">
        <v>5126</v>
      </c>
      <c r="Q2547" s="7">
        <f t="shared" si="236"/>
        <v>195.3</v>
      </c>
      <c r="R2547" s="9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5175</v>
      </c>
      <c r="C2548" s="3" t="s">
        <v>5176</v>
      </c>
      <c r="D2548">
        <v>3500</v>
      </c>
      <c r="E2548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s="15">
        <f t="shared" si="234"/>
        <v>41552.208333333336</v>
      </c>
      <c r="L2548" s="15">
        <f t="shared" si="235"/>
        <v>41524.858553240745</v>
      </c>
      <c r="M2548" t="b">
        <v>0</v>
      </c>
      <c r="N2548">
        <v>65</v>
      </c>
      <c r="O2548" t="b">
        <v>1</v>
      </c>
      <c r="P2548" t="s">
        <v>5126</v>
      </c>
      <c r="Q2548" s="7">
        <f t="shared" si="236"/>
        <v>111.71428571428572</v>
      </c>
      <c r="R2548" s="9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5177</v>
      </c>
      <c r="C2549" s="3" t="s">
        <v>5178</v>
      </c>
      <c r="D2549">
        <v>5500</v>
      </c>
      <c r="E2549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s="15">
        <f t="shared" si="234"/>
        <v>41003.731516203705</v>
      </c>
      <c r="L2549" s="15">
        <f t="shared" si="235"/>
        <v>40973.773182870369</v>
      </c>
      <c r="M2549" t="b">
        <v>0</v>
      </c>
      <c r="N2549">
        <v>134</v>
      </c>
      <c r="O2549" t="b">
        <v>1</v>
      </c>
      <c r="P2549" t="s">
        <v>5126</v>
      </c>
      <c r="Q2549" s="7">
        <f t="shared" si="236"/>
        <v>119.85454545454546</v>
      </c>
      <c r="R2549" s="9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5179</v>
      </c>
      <c r="C2550" s="3" t="s">
        <v>5180</v>
      </c>
      <c r="D2550">
        <v>6000</v>
      </c>
      <c r="E2550">
        <v>6111</v>
      </c>
      <c r="F2550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s="15">
        <f t="shared" si="234"/>
        <v>42643.185416666667</v>
      </c>
      <c r="L2550" s="15">
        <f t="shared" si="235"/>
        <v>42618.625428240739</v>
      </c>
      <c r="M2550" t="b">
        <v>0</v>
      </c>
      <c r="N2550">
        <v>37</v>
      </c>
      <c r="O2550" t="b">
        <v>1</v>
      </c>
      <c r="P2550" t="s">
        <v>5126</v>
      </c>
      <c r="Q2550" s="7">
        <f t="shared" si="236"/>
        <v>101.85</v>
      </c>
      <c r="R2550" s="9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5181</v>
      </c>
      <c r="C2551" s="3" t="s">
        <v>5182</v>
      </c>
      <c r="D2551">
        <v>1570</v>
      </c>
      <c r="E2551">
        <v>1614</v>
      </c>
      <c r="F2551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s="15">
        <f t="shared" si="234"/>
        <v>41425.708333333336</v>
      </c>
      <c r="L2551" s="15">
        <f t="shared" si="235"/>
        <v>41390.757754629631</v>
      </c>
      <c r="M2551" t="b">
        <v>0</v>
      </c>
      <c r="N2551">
        <v>37</v>
      </c>
      <c r="O2551" t="b">
        <v>1</v>
      </c>
      <c r="P2551" t="s">
        <v>5126</v>
      </c>
      <c r="Q2551" s="7">
        <f t="shared" si="236"/>
        <v>102.80254777070064</v>
      </c>
      <c r="R2551" s="9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5183</v>
      </c>
      <c r="C2552" s="3" t="s">
        <v>5184</v>
      </c>
      <c r="D2552">
        <v>6500</v>
      </c>
      <c r="E2552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s="15">
        <f t="shared" si="234"/>
        <v>42285.165972222225</v>
      </c>
      <c r="L2552" s="15">
        <f t="shared" si="235"/>
        <v>42228.634328703702</v>
      </c>
      <c r="M2552" t="b">
        <v>0</v>
      </c>
      <c r="N2552">
        <v>150</v>
      </c>
      <c r="O2552" t="b">
        <v>1</v>
      </c>
      <c r="P2552" t="s">
        <v>5126</v>
      </c>
      <c r="Q2552" s="7">
        <f t="shared" si="236"/>
        <v>100.84615384615385</v>
      </c>
      <c r="R2552" s="9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5185</v>
      </c>
      <c r="C2553" s="3" t="s">
        <v>5186</v>
      </c>
      <c r="D2553">
        <v>3675</v>
      </c>
      <c r="E2553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s="15">
        <f t="shared" si="234"/>
        <v>40989.866666666669</v>
      </c>
      <c r="L2553" s="15">
        <f t="shared" si="235"/>
        <v>40961.252141203702</v>
      </c>
      <c r="M2553" t="b">
        <v>0</v>
      </c>
      <c r="N2553">
        <v>56</v>
      </c>
      <c r="O2553" t="b">
        <v>1</v>
      </c>
      <c r="P2553" t="s">
        <v>5126</v>
      </c>
      <c r="Q2553" s="7">
        <f t="shared" si="236"/>
        <v>102.73469387755102</v>
      </c>
      <c r="R2553" s="9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5187</v>
      </c>
      <c r="C2554" s="3" t="s">
        <v>5188</v>
      </c>
      <c r="D2554">
        <v>3000</v>
      </c>
      <c r="E2554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s="15">
        <f t="shared" si="234"/>
        <v>42799.809965277775</v>
      </c>
      <c r="L2554" s="15">
        <f t="shared" si="235"/>
        <v>42769.809965277775</v>
      </c>
      <c r="M2554" t="b">
        <v>0</v>
      </c>
      <c r="N2554">
        <v>18</v>
      </c>
      <c r="O2554" t="b">
        <v>1</v>
      </c>
      <c r="P2554" t="s">
        <v>5126</v>
      </c>
      <c r="Q2554" s="7">
        <f t="shared" si="236"/>
        <v>106.5</v>
      </c>
      <c r="R2554" s="9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5189</v>
      </c>
      <c r="C2555" s="3" t="s">
        <v>5190</v>
      </c>
      <c r="D2555">
        <v>1500</v>
      </c>
      <c r="E2555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s="15">
        <f t="shared" si="234"/>
        <v>41173.199155092589</v>
      </c>
      <c r="L2555" s="15">
        <f t="shared" si="235"/>
        <v>41113.199155092589</v>
      </c>
      <c r="M2555" t="b">
        <v>0</v>
      </c>
      <c r="N2555">
        <v>60</v>
      </c>
      <c r="O2555" t="b">
        <v>1</v>
      </c>
      <c r="P2555" t="s">
        <v>5126</v>
      </c>
      <c r="Q2555" s="7">
        <f t="shared" si="236"/>
        <v>155.53333333333333</v>
      </c>
      <c r="R2555" s="9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5191</v>
      </c>
      <c r="C2556" s="3" t="s">
        <v>5192</v>
      </c>
      <c r="D2556">
        <v>3000</v>
      </c>
      <c r="E2556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s="15">
        <f t="shared" si="234"/>
        <v>42156.165972222225</v>
      </c>
      <c r="L2556" s="15">
        <f t="shared" si="235"/>
        <v>42125.078275462962</v>
      </c>
      <c r="M2556" t="b">
        <v>0</v>
      </c>
      <c r="N2556">
        <v>67</v>
      </c>
      <c r="O2556" t="b">
        <v>1</v>
      </c>
      <c r="P2556" t="s">
        <v>5126</v>
      </c>
      <c r="Q2556" s="7">
        <f t="shared" si="236"/>
        <v>122.8</v>
      </c>
      <c r="R2556" s="9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5193</v>
      </c>
      <c r="C2557" s="3" t="s">
        <v>5194</v>
      </c>
      <c r="D2557">
        <v>2000</v>
      </c>
      <c r="E2557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s="15">
        <f t="shared" si="234"/>
        <v>41057.655011574076</v>
      </c>
      <c r="L2557" s="15">
        <f t="shared" si="235"/>
        <v>41026.655011574076</v>
      </c>
      <c r="M2557" t="b">
        <v>0</v>
      </c>
      <c r="N2557">
        <v>35</v>
      </c>
      <c r="O2557" t="b">
        <v>1</v>
      </c>
      <c r="P2557" t="s">
        <v>5126</v>
      </c>
      <c r="Q2557" s="7">
        <f t="shared" si="236"/>
        <v>107.35</v>
      </c>
      <c r="R2557" s="9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5195</v>
      </c>
      <c r="C2558" s="3" t="s">
        <v>5196</v>
      </c>
      <c r="D2558">
        <v>745</v>
      </c>
      <c r="E2558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s="15">
        <f t="shared" si="234"/>
        <v>41267.991400462961</v>
      </c>
      <c r="L2558" s="15">
        <f t="shared" si="235"/>
        <v>41222.991400462961</v>
      </c>
      <c r="M2558" t="b">
        <v>0</v>
      </c>
      <c r="N2558">
        <v>34</v>
      </c>
      <c r="O2558" t="b">
        <v>1</v>
      </c>
      <c r="P2558" t="s">
        <v>5126</v>
      </c>
      <c r="Q2558" s="7">
        <f t="shared" si="236"/>
        <v>105.50335570469798</v>
      </c>
      <c r="R2558" s="9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5197</v>
      </c>
      <c r="C2559" s="3" t="s">
        <v>5198</v>
      </c>
      <c r="D2559">
        <v>900</v>
      </c>
      <c r="E2559">
        <v>1066</v>
      </c>
      <c r="F2559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s="15">
        <f t="shared" si="234"/>
        <v>41774.745208333334</v>
      </c>
      <c r="L2559" s="15">
        <f t="shared" si="235"/>
        <v>41744.745208333334</v>
      </c>
      <c r="M2559" t="b">
        <v>0</v>
      </c>
      <c r="N2559">
        <v>36</v>
      </c>
      <c r="O2559" t="b">
        <v>1</v>
      </c>
      <c r="P2559" t="s">
        <v>5126</v>
      </c>
      <c r="Q2559" s="7">
        <f t="shared" si="236"/>
        <v>118.44444444444444</v>
      </c>
      <c r="R2559" s="9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5199</v>
      </c>
      <c r="C2560" s="3" t="s">
        <v>5200</v>
      </c>
      <c r="D2560">
        <v>1250</v>
      </c>
      <c r="E2560">
        <v>1361</v>
      </c>
      <c r="F2560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s="15">
        <f t="shared" si="234"/>
        <v>42125.582638888889</v>
      </c>
      <c r="L2560" s="15">
        <f t="shared" si="235"/>
        <v>42093.860023148147</v>
      </c>
      <c r="M2560" t="b">
        <v>0</v>
      </c>
      <c r="N2560">
        <v>18</v>
      </c>
      <c r="O2560" t="b">
        <v>1</v>
      </c>
      <c r="P2560" t="s">
        <v>5126</v>
      </c>
      <c r="Q2560" s="7">
        <f t="shared" si="236"/>
        <v>108.88</v>
      </c>
      <c r="R2560" s="9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5201</v>
      </c>
      <c r="C2561" s="3" t="s">
        <v>5202</v>
      </c>
      <c r="D2561">
        <v>800</v>
      </c>
      <c r="E2561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s="15">
        <f t="shared" si="234"/>
        <v>40862.817361111112</v>
      </c>
      <c r="L2561" s="15">
        <f t="shared" si="235"/>
        <v>40829.873657407406</v>
      </c>
      <c r="M2561" t="b">
        <v>0</v>
      </c>
      <c r="N2561">
        <v>25</v>
      </c>
      <c r="O2561" t="b">
        <v>1</v>
      </c>
      <c r="P2561" t="s">
        <v>5126</v>
      </c>
      <c r="Q2561" s="7">
        <f t="shared" si="236"/>
        <v>111.25</v>
      </c>
      <c r="R2561" s="9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5203</v>
      </c>
      <c r="C2562" s="3" t="s">
        <v>5204</v>
      </c>
      <c r="D2562">
        <v>3000</v>
      </c>
      <c r="E2562">
        <v>3003</v>
      </c>
      <c r="F2562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s="15">
        <f t="shared" si="234"/>
        <v>42069.951087962967</v>
      </c>
      <c r="L2562" s="15">
        <f t="shared" si="235"/>
        <v>42039.951087962967</v>
      </c>
      <c r="M2562" t="b">
        <v>0</v>
      </c>
      <c r="N2562">
        <v>21</v>
      </c>
      <c r="O2562" t="b">
        <v>1</v>
      </c>
      <c r="P2562" t="s">
        <v>5126</v>
      </c>
      <c r="Q2562" s="7">
        <f t="shared" si="236"/>
        <v>100.1</v>
      </c>
      <c r="R2562" s="9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5205</v>
      </c>
      <c r="C2563" s="3" t="s">
        <v>5206</v>
      </c>
      <c r="D2563">
        <v>100000</v>
      </c>
      <c r="E2563">
        <v>0</v>
      </c>
      <c r="F2563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s="15">
        <f t="shared" ref="K2563:K2626" si="240">(I2563/86400)+DATE(1970,1,1)</f>
        <v>42290.528807870374</v>
      </c>
      <c r="L2563" s="15">
        <f t="shared" ref="L2563:L2626" si="241">(J2563/86400)+DATE(1970,1,1)</f>
        <v>42260.528807870374</v>
      </c>
      <c r="M2563" t="b">
        <v>0</v>
      </c>
      <c r="N2563">
        <v>0</v>
      </c>
      <c r="O2563" t="b">
        <v>0</v>
      </c>
      <c r="P2563" t="s">
        <v>2353</v>
      </c>
      <c r="Q2563" s="7">
        <f t="shared" ref="Q2563:Q2626" si="242">(E2563/D2563)*100</f>
        <v>0</v>
      </c>
      <c r="R2563" s="9" t="e">
        <f t="shared" ref="R2563:R2626" si="243">E2563/N2563</f>
        <v>#DIV/0!</v>
      </c>
      <c r="S2563" t="str">
        <f t="shared" ref="S2563:S2626" si="244">LEFT(P2563,FIND("/",P2563)-1)</f>
        <v>food</v>
      </c>
      <c r="T2563" t="str">
        <f t="shared" ref="T2563:T2626" si="245">REPLACE(P2563,1,FIND("/",P2563),"")</f>
        <v>food trucks</v>
      </c>
    </row>
    <row r="2564" spans="1:20" ht="48" x14ac:dyDescent="0.2">
      <c r="A2564">
        <v>2562</v>
      </c>
      <c r="B2564" s="3" t="s">
        <v>5207</v>
      </c>
      <c r="C2564" s="3" t="s">
        <v>5208</v>
      </c>
      <c r="D2564">
        <v>10000</v>
      </c>
      <c r="E2564">
        <v>75</v>
      </c>
      <c r="F2564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s="15">
        <f t="shared" si="240"/>
        <v>42654.524756944447</v>
      </c>
      <c r="L2564" s="15">
        <f t="shared" si="241"/>
        <v>42594.524756944447</v>
      </c>
      <c r="M2564" t="b">
        <v>0</v>
      </c>
      <c r="N2564">
        <v>3</v>
      </c>
      <c r="O2564" t="b">
        <v>0</v>
      </c>
      <c r="P2564" t="s">
        <v>2353</v>
      </c>
      <c r="Q2564" s="7">
        <f t="shared" si="242"/>
        <v>0.75</v>
      </c>
      <c r="R2564" s="9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5209</v>
      </c>
      <c r="C2565" s="3" t="s">
        <v>5210</v>
      </c>
      <c r="D2565">
        <v>20000</v>
      </c>
      <c r="E2565">
        <v>0</v>
      </c>
      <c r="F2565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s="15">
        <f t="shared" si="240"/>
        <v>42215.139479166668</v>
      </c>
      <c r="L2565" s="15">
        <f t="shared" si="241"/>
        <v>42155.139479166668</v>
      </c>
      <c r="M2565" t="b">
        <v>0</v>
      </c>
      <c r="N2565">
        <v>0</v>
      </c>
      <c r="O2565" t="b">
        <v>0</v>
      </c>
      <c r="P2565" t="s">
        <v>2353</v>
      </c>
      <c r="Q2565" s="7">
        <f t="shared" si="242"/>
        <v>0</v>
      </c>
      <c r="R2565" s="9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5211</v>
      </c>
      <c r="C2566" s="3" t="s">
        <v>5212</v>
      </c>
      <c r="D2566">
        <v>40000</v>
      </c>
      <c r="E2566">
        <v>0</v>
      </c>
      <c r="F2566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s="15">
        <f t="shared" si="240"/>
        <v>41852.040497685186</v>
      </c>
      <c r="L2566" s="15">
        <f t="shared" si="241"/>
        <v>41822.040497685186</v>
      </c>
      <c r="M2566" t="b">
        <v>0</v>
      </c>
      <c r="N2566">
        <v>0</v>
      </c>
      <c r="O2566" t="b">
        <v>0</v>
      </c>
      <c r="P2566" t="s">
        <v>2353</v>
      </c>
      <c r="Q2566" s="7">
        <f t="shared" si="242"/>
        <v>0</v>
      </c>
      <c r="R2566" s="9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5213</v>
      </c>
      <c r="C2567" s="3" t="s">
        <v>5214</v>
      </c>
      <c r="D2567">
        <v>10000</v>
      </c>
      <c r="E2567">
        <v>100</v>
      </c>
      <c r="F2567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s="15">
        <f t="shared" si="240"/>
        <v>42499.868055555555</v>
      </c>
      <c r="L2567" s="15">
        <f t="shared" si="241"/>
        <v>42440.650335648148</v>
      </c>
      <c r="M2567" t="b">
        <v>0</v>
      </c>
      <c r="N2567">
        <v>1</v>
      </c>
      <c r="O2567" t="b">
        <v>0</v>
      </c>
      <c r="P2567" t="s">
        <v>2353</v>
      </c>
      <c r="Q2567" s="7">
        <f t="shared" si="242"/>
        <v>1</v>
      </c>
      <c r="R2567" s="9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5215</v>
      </c>
      <c r="C2568" s="3" t="s">
        <v>5216</v>
      </c>
      <c r="D2568">
        <v>35000</v>
      </c>
      <c r="E2568">
        <v>0</v>
      </c>
      <c r="F256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s="15">
        <f t="shared" si="240"/>
        <v>41872.980879629627</v>
      </c>
      <c r="L2568" s="15">
        <f t="shared" si="241"/>
        <v>41842.980879629627</v>
      </c>
      <c r="M2568" t="b">
        <v>0</v>
      </c>
      <c r="N2568">
        <v>0</v>
      </c>
      <c r="O2568" t="b">
        <v>0</v>
      </c>
      <c r="P2568" t="s">
        <v>2353</v>
      </c>
      <c r="Q2568" s="7">
        <f t="shared" si="242"/>
        <v>0</v>
      </c>
      <c r="R2568" s="9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5217</v>
      </c>
      <c r="C2569" s="3" t="s">
        <v>5218</v>
      </c>
      <c r="D2569">
        <v>45000</v>
      </c>
      <c r="E2569">
        <v>120</v>
      </c>
      <c r="F2569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s="15">
        <f t="shared" si="240"/>
        <v>42117.878912037035</v>
      </c>
      <c r="L2569" s="15">
        <f t="shared" si="241"/>
        <v>42087.878912037035</v>
      </c>
      <c r="M2569" t="b">
        <v>0</v>
      </c>
      <c r="N2569">
        <v>2</v>
      </c>
      <c r="O2569" t="b">
        <v>0</v>
      </c>
      <c r="P2569" t="s">
        <v>2353</v>
      </c>
      <c r="Q2569" s="7">
        <f t="shared" si="242"/>
        <v>0.26666666666666666</v>
      </c>
      <c r="R2569" s="9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5219</v>
      </c>
      <c r="C2570" s="3" t="s">
        <v>5220</v>
      </c>
      <c r="D2570">
        <v>10000</v>
      </c>
      <c r="E2570">
        <v>50</v>
      </c>
      <c r="F2570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s="15">
        <f t="shared" si="240"/>
        <v>42614.666597222225</v>
      </c>
      <c r="L2570" s="15">
        <f t="shared" si="241"/>
        <v>42584.666597222225</v>
      </c>
      <c r="M2570" t="b">
        <v>0</v>
      </c>
      <c r="N2570">
        <v>1</v>
      </c>
      <c r="O2570" t="b">
        <v>0</v>
      </c>
      <c r="P2570" t="s">
        <v>2353</v>
      </c>
      <c r="Q2570" s="7">
        <f t="shared" si="242"/>
        <v>0.5</v>
      </c>
      <c r="R2570" s="9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5221</v>
      </c>
      <c r="C2571" s="3" t="s">
        <v>5222</v>
      </c>
      <c r="D2571">
        <v>6500</v>
      </c>
      <c r="E2571">
        <v>145</v>
      </c>
      <c r="F2571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s="15">
        <f t="shared" si="240"/>
        <v>42264.105462962965</v>
      </c>
      <c r="L2571" s="15">
        <f t="shared" si="241"/>
        <v>42234.105462962965</v>
      </c>
      <c r="M2571" t="b">
        <v>0</v>
      </c>
      <c r="N2571">
        <v>2</v>
      </c>
      <c r="O2571" t="b">
        <v>0</v>
      </c>
      <c r="P2571" t="s">
        <v>2353</v>
      </c>
      <c r="Q2571" s="7">
        <f t="shared" si="242"/>
        <v>2.2307692307692308</v>
      </c>
      <c r="R2571" s="9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5223</v>
      </c>
      <c r="C2572" s="3" t="s">
        <v>5224</v>
      </c>
      <c r="D2572">
        <v>7000</v>
      </c>
      <c r="E2572">
        <v>59</v>
      </c>
      <c r="F2572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s="15">
        <f t="shared" si="240"/>
        <v>42774.903182870374</v>
      </c>
      <c r="L2572" s="15">
        <f t="shared" si="241"/>
        <v>42744.903182870374</v>
      </c>
      <c r="M2572" t="b">
        <v>0</v>
      </c>
      <c r="N2572">
        <v>2</v>
      </c>
      <c r="O2572" t="b">
        <v>0</v>
      </c>
      <c r="P2572" t="s">
        <v>2353</v>
      </c>
      <c r="Q2572" s="7">
        <f t="shared" si="242"/>
        <v>0.84285714285714297</v>
      </c>
      <c r="R2572" s="9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5225</v>
      </c>
      <c r="C2573" s="3" t="s">
        <v>5226</v>
      </c>
      <c r="D2573">
        <v>100000</v>
      </c>
      <c r="E2573">
        <v>250</v>
      </c>
      <c r="F2573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s="15">
        <f t="shared" si="240"/>
        <v>42509.341678240744</v>
      </c>
      <c r="L2573" s="15">
        <f t="shared" si="241"/>
        <v>42449.341678240744</v>
      </c>
      <c r="M2573" t="b">
        <v>0</v>
      </c>
      <c r="N2573">
        <v>4</v>
      </c>
      <c r="O2573" t="b">
        <v>0</v>
      </c>
      <c r="P2573" t="s">
        <v>2353</v>
      </c>
      <c r="Q2573" s="7">
        <f t="shared" si="242"/>
        <v>0.25</v>
      </c>
      <c r="R2573" s="9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5227</v>
      </c>
      <c r="C2574" s="3" t="s">
        <v>5228</v>
      </c>
      <c r="D2574">
        <v>30000</v>
      </c>
      <c r="E2574">
        <v>0</v>
      </c>
      <c r="F2574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s="15">
        <f t="shared" si="240"/>
        <v>42107.119409722218</v>
      </c>
      <c r="L2574" s="15">
        <f t="shared" si="241"/>
        <v>42077.119409722218</v>
      </c>
      <c r="M2574" t="b">
        <v>0</v>
      </c>
      <c r="N2574">
        <v>0</v>
      </c>
      <c r="O2574" t="b">
        <v>0</v>
      </c>
      <c r="P2574" t="s">
        <v>2353</v>
      </c>
      <c r="Q2574" s="7">
        <f t="shared" si="242"/>
        <v>0</v>
      </c>
      <c r="R2574" s="9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5229</v>
      </c>
      <c r="C2575" s="3" t="s">
        <v>5230</v>
      </c>
      <c r="D2575">
        <v>8000</v>
      </c>
      <c r="E2575">
        <v>0</v>
      </c>
      <c r="F2575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s="15">
        <f t="shared" si="240"/>
        <v>41874.592002314814</v>
      </c>
      <c r="L2575" s="15">
        <f t="shared" si="241"/>
        <v>41829.592002314814</v>
      </c>
      <c r="M2575" t="b">
        <v>0</v>
      </c>
      <c r="N2575">
        <v>0</v>
      </c>
      <c r="O2575" t="b">
        <v>0</v>
      </c>
      <c r="P2575" t="s">
        <v>2353</v>
      </c>
      <c r="Q2575" s="7">
        <f t="shared" si="242"/>
        <v>0</v>
      </c>
      <c r="R2575" s="9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5231</v>
      </c>
      <c r="C2576" s="3" t="s">
        <v>5232</v>
      </c>
      <c r="D2576">
        <v>10000</v>
      </c>
      <c r="E2576">
        <v>0</v>
      </c>
      <c r="F2576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s="15">
        <f t="shared" si="240"/>
        <v>42508.825752314813</v>
      </c>
      <c r="L2576" s="15">
        <f t="shared" si="241"/>
        <v>42487.825752314813</v>
      </c>
      <c r="M2576" t="b">
        <v>0</v>
      </c>
      <c r="N2576">
        <v>0</v>
      </c>
      <c r="O2576" t="b">
        <v>0</v>
      </c>
      <c r="P2576" t="s">
        <v>2353</v>
      </c>
      <c r="Q2576" s="7">
        <f t="shared" si="242"/>
        <v>0</v>
      </c>
      <c r="R2576" s="9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5233</v>
      </c>
      <c r="C2577" s="3" t="s">
        <v>5234</v>
      </c>
      <c r="D2577">
        <v>85000</v>
      </c>
      <c r="E2577">
        <v>0</v>
      </c>
      <c r="F2577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s="15">
        <f t="shared" si="240"/>
        <v>42016.108726851853</v>
      </c>
      <c r="L2577" s="15">
        <f t="shared" si="241"/>
        <v>41986.108726851853</v>
      </c>
      <c r="M2577" t="b">
        <v>0</v>
      </c>
      <c r="N2577">
        <v>0</v>
      </c>
      <c r="O2577" t="b">
        <v>0</v>
      </c>
      <c r="P2577" t="s">
        <v>2353</v>
      </c>
      <c r="Q2577" s="7">
        <f t="shared" si="242"/>
        <v>0</v>
      </c>
      <c r="R2577" s="9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5235</v>
      </c>
      <c r="C2578" s="3" t="s">
        <v>5236</v>
      </c>
      <c r="D2578">
        <v>10000</v>
      </c>
      <c r="E2578">
        <v>0</v>
      </c>
      <c r="F257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s="15">
        <f t="shared" si="240"/>
        <v>42104.968136574069</v>
      </c>
      <c r="L2578" s="15">
        <f t="shared" si="241"/>
        <v>42060.00980324074</v>
      </c>
      <c r="M2578" t="b">
        <v>0</v>
      </c>
      <c r="N2578">
        <v>0</v>
      </c>
      <c r="O2578" t="b">
        <v>0</v>
      </c>
      <c r="P2578" t="s">
        <v>2353</v>
      </c>
      <c r="Q2578" s="7">
        <f t="shared" si="242"/>
        <v>0</v>
      </c>
      <c r="R2578" s="9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5237</v>
      </c>
      <c r="C2579" s="3" t="s">
        <v>5238</v>
      </c>
      <c r="D2579">
        <v>15000</v>
      </c>
      <c r="E2579">
        <v>0</v>
      </c>
      <c r="F2579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s="15">
        <f t="shared" si="240"/>
        <v>41855.820567129631</v>
      </c>
      <c r="L2579" s="15">
        <f t="shared" si="241"/>
        <v>41830.820567129631</v>
      </c>
      <c r="M2579" t="b">
        <v>0</v>
      </c>
      <c r="N2579">
        <v>0</v>
      </c>
      <c r="O2579" t="b">
        <v>0</v>
      </c>
      <c r="P2579" t="s">
        <v>2353</v>
      </c>
      <c r="Q2579" s="7">
        <f t="shared" si="242"/>
        <v>0</v>
      </c>
      <c r="R2579" s="9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5239</v>
      </c>
      <c r="C2580" s="3" t="s">
        <v>5240</v>
      </c>
      <c r="D2580">
        <v>6000</v>
      </c>
      <c r="E2580">
        <v>0</v>
      </c>
      <c r="F2580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s="15">
        <f t="shared" si="240"/>
        <v>42286.708333333328</v>
      </c>
      <c r="L2580" s="15">
        <f t="shared" si="241"/>
        <v>42238.022905092592</v>
      </c>
      <c r="M2580" t="b">
        <v>0</v>
      </c>
      <c r="N2580">
        <v>0</v>
      </c>
      <c r="O2580" t="b">
        <v>0</v>
      </c>
      <c r="P2580" t="s">
        <v>2353</v>
      </c>
      <c r="Q2580" s="7">
        <f t="shared" si="242"/>
        <v>0</v>
      </c>
      <c r="R2580" s="9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5241</v>
      </c>
      <c r="C2581" s="3" t="s">
        <v>5242</v>
      </c>
      <c r="D2581">
        <v>200000</v>
      </c>
      <c r="E2581">
        <v>277</v>
      </c>
      <c r="F2581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s="15">
        <f t="shared" si="240"/>
        <v>41897.829895833333</v>
      </c>
      <c r="L2581" s="15">
        <f t="shared" si="241"/>
        <v>41837.829895833333</v>
      </c>
      <c r="M2581" t="b">
        <v>0</v>
      </c>
      <c r="N2581">
        <v>12</v>
      </c>
      <c r="O2581" t="b">
        <v>0</v>
      </c>
      <c r="P2581" t="s">
        <v>2353</v>
      </c>
      <c r="Q2581" s="7">
        <f t="shared" si="242"/>
        <v>0.13849999999999998</v>
      </c>
      <c r="R2581" s="9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5243</v>
      </c>
      <c r="C2582" s="3" t="s">
        <v>5244</v>
      </c>
      <c r="D2582">
        <v>8500</v>
      </c>
      <c r="E2582">
        <v>51</v>
      </c>
      <c r="F2582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s="15">
        <f t="shared" si="240"/>
        <v>42140.125</v>
      </c>
      <c r="L2582" s="15">
        <f t="shared" si="241"/>
        <v>42110.326423611114</v>
      </c>
      <c r="M2582" t="b">
        <v>0</v>
      </c>
      <c r="N2582">
        <v>2</v>
      </c>
      <c r="O2582" t="b">
        <v>0</v>
      </c>
      <c r="P2582" t="s">
        <v>2353</v>
      </c>
      <c r="Q2582" s="7">
        <f t="shared" si="242"/>
        <v>0.6</v>
      </c>
      <c r="R2582" s="9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5245</v>
      </c>
      <c r="C2583" s="3" t="s">
        <v>5246</v>
      </c>
      <c r="D2583">
        <v>5000</v>
      </c>
      <c r="E2583">
        <v>530</v>
      </c>
      <c r="F2583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s="15">
        <f t="shared" si="240"/>
        <v>42324.670115740737</v>
      </c>
      <c r="L2583" s="15">
        <f t="shared" si="241"/>
        <v>42294.628449074073</v>
      </c>
      <c r="M2583" t="b">
        <v>0</v>
      </c>
      <c r="N2583">
        <v>11</v>
      </c>
      <c r="O2583" t="b">
        <v>0</v>
      </c>
      <c r="P2583" t="s">
        <v>2353</v>
      </c>
      <c r="Q2583" s="7">
        <f t="shared" si="242"/>
        <v>10.6</v>
      </c>
      <c r="R2583" s="9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5247</v>
      </c>
      <c r="C2584" s="3" t="s">
        <v>5248</v>
      </c>
      <c r="D2584">
        <v>90000</v>
      </c>
      <c r="E2584">
        <v>1</v>
      </c>
      <c r="F2584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s="15">
        <f t="shared" si="240"/>
        <v>42672.988819444443</v>
      </c>
      <c r="L2584" s="15">
        <f t="shared" si="241"/>
        <v>42642.988819444443</v>
      </c>
      <c r="M2584" t="b">
        <v>0</v>
      </c>
      <c r="N2584">
        <v>1</v>
      </c>
      <c r="O2584" t="b">
        <v>0</v>
      </c>
      <c r="P2584" t="s">
        <v>2353</v>
      </c>
      <c r="Q2584" s="7">
        <f t="shared" si="242"/>
        <v>1.1111111111111111E-3</v>
      </c>
      <c r="R2584" s="9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5249</v>
      </c>
      <c r="C2585" s="3" t="s">
        <v>5250</v>
      </c>
      <c r="D2585">
        <v>1000</v>
      </c>
      <c r="E2585">
        <v>5</v>
      </c>
      <c r="F2585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s="15">
        <f t="shared" si="240"/>
        <v>42079.727777777778</v>
      </c>
      <c r="L2585" s="15">
        <f t="shared" si="241"/>
        <v>42019.76944444445</v>
      </c>
      <c r="M2585" t="b">
        <v>0</v>
      </c>
      <c r="N2585">
        <v>5</v>
      </c>
      <c r="O2585" t="b">
        <v>0</v>
      </c>
      <c r="P2585" t="s">
        <v>2353</v>
      </c>
      <c r="Q2585" s="7">
        <f t="shared" si="242"/>
        <v>0.5</v>
      </c>
      <c r="R2585" s="9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5251</v>
      </c>
      <c r="C2586" s="3" t="s">
        <v>5252</v>
      </c>
      <c r="D2586">
        <v>10000</v>
      </c>
      <c r="E2586">
        <v>0</v>
      </c>
      <c r="F2586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s="15">
        <f t="shared" si="240"/>
        <v>42170.173252314809</v>
      </c>
      <c r="L2586" s="15">
        <f t="shared" si="241"/>
        <v>42140.173252314809</v>
      </c>
      <c r="M2586" t="b">
        <v>0</v>
      </c>
      <c r="N2586">
        <v>0</v>
      </c>
      <c r="O2586" t="b">
        <v>0</v>
      </c>
      <c r="P2586" t="s">
        <v>2353</v>
      </c>
      <c r="Q2586" s="7">
        <f t="shared" si="242"/>
        <v>0</v>
      </c>
      <c r="R2586" s="9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5253</v>
      </c>
      <c r="C2587" s="3" t="s">
        <v>5254</v>
      </c>
      <c r="D2587">
        <v>30000</v>
      </c>
      <c r="E2587">
        <v>50</v>
      </c>
      <c r="F2587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s="15">
        <f t="shared" si="240"/>
        <v>41825.963333333333</v>
      </c>
      <c r="L2587" s="15">
        <f t="shared" si="241"/>
        <v>41795.963333333333</v>
      </c>
      <c r="M2587" t="b">
        <v>0</v>
      </c>
      <c r="N2587">
        <v>1</v>
      </c>
      <c r="O2587" t="b">
        <v>0</v>
      </c>
      <c r="P2587" t="s">
        <v>2353</v>
      </c>
      <c r="Q2587" s="7">
        <f t="shared" si="242"/>
        <v>0.16666666666666669</v>
      </c>
      <c r="R2587" s="9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5255</v>
      </c>
      <c r="C2588" s="3" t="s">
        <v>5256</v>
      </c>
      <c r="D2588">
        <v>3000</v>
      </c>
      <c r="E2588">
        <v>5</v>
      </c>
      <c r="F258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s="15">
        <f t="shared" si="240"/>
        <v>42363.330277777779</v>
      </c>
      <c r="L2588" s="15">
        <f t="shared" si="241"/>
        <v>42333.330277777779</v>
      </c>
      <c r="M2588" t="b">
        <v>0</v>
      </c>
      <c r="N2588">
        <v>1</v>
      </c>
      <c r="O2588" t="b">
        <v>0</v>
      </c>
      <c r="P2588" t="s">
        <v>2353</v>
      </c>
      <c r="Q2588" s="7">
        <f t="shared" si="242"/>
        <v>0.16666666666666669</v>
      </c>
      <c r="R2588" s="9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5257</v>
      </c>
      <c r="C2589" s="3" t="s">
        <v>5258</v>
      </c>
      <c r="D2589">
        <v>50000</v>
      </c>
      <c r="E2589">
        <v>1217</v>
      </c>
      <c r="F2589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s="15">
        <f t="shared" si="240"/>
        <v>42368.675381944442</v>
      </c>
      <c r="L2589" s="15">
        <f t="shared" si="241"/>
        <v>42338.675381944442</v>
      </c>
      <c r="M2589" t="b">
        <v>0</v>
      </c>
      <c r="N2589">
        <v>6</v>
      </c>
      <c r="O2589" t="b">
        <v>0</v>
      </c>
      <c r="P2589" t="s">
        <v>2353</v>
      </c>
      <c r="Q2589" s="7">
        <f t="shared" si="242"/>
        <v>2.4340000000000002</v>
      </c>
      <c r="R2589" s="9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5259</v>
      </c>
      <c r="C2590" s="3" t="s">
        <v>5260</v>
      </c>
      <c r="D2590">
        <v>6000</v>
      </c>
      <c r="E2590">
        <v>233</v>
      </c>
      <c r="F2590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s="15">
        <f t="shared" si="240"/>
        <v>42094.551388888889</v>
      </c>
      <c r="L2590" s="15">
        <f t="shared" si="241"/>
        <v>42042.676226851851</v>
      </c>
      <c r="M2590" t="b">
        <v>0</v>
      </c>
      <c r="N2590">
        <v>8</v>
      </c>
      <c r="O2590" t="b">
        <v>0</v>
      </c>
      <c r="P2590" t="s">
        <v>2353</v>
      </c>
      <c r="Q2590" s="7">
        <f t="shared" si="242"/>
        <v>3.8833333333333329</v>
      </c>
      <c r="R2590" s="9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5261</v>
      </c>
      <c r="C2591" s="3" t="s">
        <v>5262</v>
      </c>
      <c r="D2591">
        <v>50000</v>
      </c>
      <c r="E2591">
        <v>5</v>
      </c>
      <c r="F2591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s="15">
        <f t="shared" si="240"/>
        <v>42452.494525462964</v>
      </c>
      <c r="L2591" s="15">
        <f t="shared" si="241"/>
        <v>42422.536192129628</v>
      </c>
      <c r="M2591" t="b">
        <v>0</v>
      </c>
      <c r="N2591">
        <v>1</v>
      </c>
      <c r="O2591" t="b">
        <v>0</v>
      </c>
      <c r="P2591" t="s">
        <v>2353</v>
      </c>
      <c r="Q2591" s="7">
        <f t="shared" si="242"/>
        <v>0.01</v>
      </c>
      <c r="R2591" s="9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5263</v>
      </c>
      <c r="C2592" s="3" t="s">
        <v>5264</v>
      </c>
      <c r="D2592">
        <v>3000</v>
      </c>
      <c r="E2592">
        <v>0</v>
      </c>
      <c r="F2592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s="15">
        <f t="shared" si="240"/>
        <v>42395.589085648149</v>
      </c>
      <c r="L2592" s="15">
        <f t="shared" si="241"/>
        <v>42388.589085648149</v>
      </c>
      <c r="M2592" t="b">
        <v>0</v>
      </c>
      <c r="N2592">
        <v>0</v>
      </c>
      <c r="O2592" t="b">
        <v>0</v>
      </c>
      <c r="P2592" t="s">
        <v>2353</v>
      </c>
      <c r="Q2592" s="7">
        <f t="shared" si="242"/>
        <v>0</v>
      </c>
      <c r="R2592" s="9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5265</v>
      </c>
      <c r="C2593" s="3" t="s">
        <v>5266</v>
      </c>
      <c r="D2593">
        <v>1500</v>
      </c>
      <c r="E2593">
        <v>26</v>
      </c>
      <c r="F2593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s="15">
        <f t="shared" si="240"/>
        <v>42442.864861111113</v>
      </c>
      <c r="L2593" s="15">
        <f t="shared" si="241"/>
        <v>42382.906527777777</v>
      </c>
      <c r="M2593" t="b">
        <v>0</v>
      </c>
      <c r="N2593">
        <v>2</v>
      </c>
      <c r="O2593" t="b">
        <v>0</v>
      </c>
      <c r="P2593" t="s">
        <v>2353</v>
      </c>
      <c r="Q2593" s="7">
        <f t="shared" si="242"/>
        <v>1.7333333333333332</v>
      </c>
      <c r="R2593" s="9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5267</v>
      </c>
      <c r="C2594" s="3" t="s">
        <v>5268</v>
      </c>
      <c r="D2594">
        <v>30000</v>
      </c>
      <c r="E2594">
        <v>50</v>
      </c>
      <c r="F2594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s="15">
        <f t="shared" si="240"/>
        <v>41917.801168981481</v>
      </c>
      <c r="L2594" s="15">
        <f t="shared" si="241"/>
        <v>41887.801168981481</v>
      </c>
      <c r="M2594" t="b">
        <v>0</v>
      </c>
      <c r="N2594">
        <v>1</v>
      </c>
      <c r="O2594" t="b">
        <v>0</v>
      </c>
      <c r="P2594" t="s">
        <v>2353</v>
      </c>
      <c r="Q2594" s="7">
        <f t="shared" si="242"/>
        <v>0.16666666666666669</v>
      </c>
      <c r="R2594" s="9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5269</v>
      </c>
      <c r="C2595" s="3" t="s">
        <v>5270</v>
      </c>
      <c r="D2595">
        <v>10000</v>
      </c>
      <c r="E2595">
        <v>0</v>
      </c>
      <c r="F2595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s="15">
        <f t="shared" si="240"/>
        <v>42119.845208333332</v>
      </c>
      <c r="L2595" s="15">
        <f t="shared" si="241"/>
        <v>42089.845208333332</v>
      </c>
      <c r="M2595" t="b">
        <v>0</v>
      </c>
      <c r="N2595">
        <v>0</v>
      </c>
      <c r="O2595" t="b">
        <v>0</v>
      </c>
      <c r="P2595" t="s">
        <v>2353</v>
      </c>
      <c r="Q2595" s="7">
        <f t="shared" si="242"/>
        <v>0</v>
      </c>
      <c r="R2595" s="9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5271</v>
      </c>
      <c r="C2596" s="3" t="s">
        <v>5272</v>
      </c>
      <c r="D2596">
        <v>80000</v>
      </c>
      <c r="E2596">
        <v>1</v>
      </c>
      <c r="F2596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s="15">
        <f t="shared" si="240"/>
        <v>41858.967916666668</v>
      </c>
      <c r="L2596" s="15">
        <f t="shared" si="241"/>
        <v>41828.967916666668</v>
      </c>
      <c r="M2596" t="b">
        <v>0</v>
      </c>
      <c r="N2596">
        <v>1</v>
      </c>
      <c r="O2596" t="b">
        <v>0</v>
      </c>
      <c r="P2596" t="s">
        <v>2353</v>
      </c>
      <c r="Q2596" s="7">
        <f t="shared" si="242"/>
        <v>1.25E-3</v>
      </c>
      <c r="R2596" s="9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5273</v>
      </c>
      <c r="C2597" s="3" t="s">
        <v>5274</v>
      </c>
      <c r="D2597">
        <v>15000</v>
      </c>
      <c r="E2597">
        <v>1825</v>
      </c>
      <c r="F2597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s="15">
        <f t="shared" si="240"/>
        <v>42790.244212962964</v>
      </c>
      <c r="L2597" s="15">
        <f t="shared" si="241"/>
        <v>42760.244212962964</v>
      </c>
      <c r="M2597" t="b">
        <v>0</v>
      </c>
      <c r="N2597">
        <v>19</v>
      </c>
      <c r="O2597" t="b">
        <v>0</v>
      </c>
      <c r="P2597" t="s">
        <v>2353</v>
      </c>
      <c r="Q2597" s="7">
        <f t="shared" si="242"/>
        <v>12.166666666666668</v>
      </c>
      <c r="R2597" s="9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5275</v>
      </c>
      <c r="C2598" s="3" t="s">
        <v>5276</v>
      </c>
      <c r="D2598">
        <v>35000</v>
      </c>
      <c r="E2598">
        <v>8256</v>
      </c>
      <c r="F259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s="15">
        <f t="shared" si="240"/>
        <v>41858.664456018516</v>
      </c>
      <c r="L2598" s="15">
        <f t="shared" si="241"/>
        <v>41828.664456018516</v>
      </c>
      <c r="M2598" t="b">
        <v>0</v>
      </c>
      <c r="N2598">
        <v>27</v>
      </c>
      <c r="O2598" t="b">
        <v>0</v>
      </c>
      <c r="P2598" t="s">
        <v>2353</v>
      </c>
      <c r="Q2598" s="7">
        <f t="shared" si="242"/>
        <v>23.588571428571427</v>
      </c>
      <c r="R2598" s="9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5277</v>
      </c>
      <c r="C2599" s="3" t="s">
        <v>5278</v>
      </c>
      <c r="D2599">
        <v>1500</v>
      </c>
      <c r="E2599">
        <v>85</v>
      </c>
      <c r="F2599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s="15">
        <f t="shared" si="240"/>
        <v>42540.341631944444</v>
      </c>
      <c r="L2599" s="15">
        <f t="shared" si="241"/>
        <v>42510.341631944444</v>
      </c>
      <c r="M2599" t="b">
        <v>0</v>
      </c>
      <c r="N2599">
        <v>7</v>
      </c>
      <c r="O2599" t="b">
        <v>0</v>
      </c>
      <c r="P2599" t="s">
        <v>2353</v>
      </c>
      <c r="Q2599" s="7">
        <f t="shared" si="242"/>
        <v>5.6666666666666661</v>
      </c>
      <c r="R2599" s="9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5279</v>
      </c>
      <c r="C2600" s="3" t="s">
        <v>5280</v>
      </c>
      <c r="D2600">
        <v>3000</v>
      </c>
      <c r="E2600">
        <v>1170</v>
      </c>
      <c r="F2600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s="15">
        <f t="shared" si="240"/>
        <v>42270.840289351851</v>
      </c>
      <c r="L2600" s="15">
        <f t="shared" si="241"/>
        <v>42240.840289351851</v>
      </c>
      <c r="M2600" t="b">
        <v>0</v>
      </c>
      <c r="N2600">
        <v>14</v>
      </c>
      <c r="O2600" t="b">
        <v>0</v>
      </c>
      <c r="P2600" t="s">
        <v>2353</v>
      </c>
      <c r="Q2600" s="7">
        <f t="shared" si="242"/>
        <v>39</v>
      </c>
      <c r="R2600" s="9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5281</v>
      </c>
      <c r="C2601" s="3" t="s">
        <v>5282</v>
      </c>
      <c r="D2601">
        <v>9041</v>
      </c>
      <c r="E2601">
        <v>90</v>
      </c>
      <c r="F2601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s="15">
        <f t="shared" si="240"/>
        <v>41854.754016203704</v>
      </c>
      <c r="L2601" s="15">
        <f t="shared" si="241"/>
        <v>41809.754016203704</v>
      </c>
      <c r="M2601" t="b">
        <v>0</v>
      </c>
      <c r="N2601">
        <v>5</v>
      </c>
      <c r="O2601" t="b">
        <v>0</v>
      </c>
      <c r="P2601" t="s">
        <v>2353</v>
      </c>
      <c r="Q2601" s="7">
        <f t="shared" si="242"/>
        <v>0.99546510341776351</v>
      </c>
      <c r="R2601" s="9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5283</v>
      </c>
      <c r="C2602" s="3" t="s">
        <v>5284</v>
      </c>
      <c r="D2602">
        <v>50000</v>
      </c>
      <c r="E2602">
        <v>3466</v>
      </c>
      <c r="F2602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s="15">
        <f t="shared" si="240"/>
        <v>42454.858796296292</v>
      </c>
      <c r="L2602" s="15">
        <f t="shared" si="241"/>
        <v>42394.900462962964</v>
      </c>
      <c r="M2602" t="b">
        <v>0</v>
      </c>
      <c r="N2602">
        <v>30</v>
      </c>
      <c r="O2602" t="b">
        <v>0</v>
      </c>
      <c r="P2602" t="s">
        <v>2353</v>
      </c>
      <c r="Q2602" s="7">
        <f t="shared" si="242"/>
        <v>6.9320000000000004</v>
      </c>
      <c r="R2602" s="9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5285</v>
      </c>
      <c r="C2603" s="3" t="s">
        <v>5286</v>
      </c>
      <c r="D2603">
        <v>500</v>
      </c>
      <c r="E2603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s="15">
        <f t="shared" si="240"/>
        <v>41165.165972222225</v>
      </c>
      <c r="L2603" s="15">
        <f t="shared" si="241"/>
        <v>41150.902187500003</v>
      </c>
      <c r="M2603" t="b">
        <v>1</v>
      </c>
      <c r="N2603">
        <v>151</v>
      </c>
      <c r="O2603" t="b">
        <v>1</v>
      </c>
      <c r="P2603" t="s">
        <v>5287</v>
      </c>
      <c r="Q2603" s="7">
        <f t="shared" si="242"/>
        <v>661.4</v>
      </c>
      <c r="R2603" s="9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5288</v>
      </c>
      <c r="C2604" s="3" t="s">
        <v>5289</v>
      </c>
      <c r="D2604">
        <v>12000</v>
      </c>
      <c r="E2604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s="15">
        <f t="shared" si="240"/>
        <v>41955.888888888891</v>
      </c>
      <c r="L2604" s="15">
        <f t="shared" si="241"/>
        <v>41915.747314814813</v>
      </c>
      <c r="M2604" t="b">
        <v>1</v>
      </c>
      <c r="N2604">
        <v>489</v>
      </c>
      <c r="O2604" t="b">
        <v>1</v>
      </c>
      <c r="P2604" t="s">
        <v>5287</v>
      </c>
      <c r="Q2604" s="7">
        <f t="shared" si="242"/>
        <v>326.0916666666667</v>
      </c>
      <c r="R2604" s="9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5290</v>
      </c>
      <c r="C2605" s="3" t="s">
        <v>5291</v>
      </c>
      <c r="D2605">
        <v>1750</v>
      </c>
      <c r="E2605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s="15">
        <f t="shared" si="240"/>
        <v>41631.912662037037</v>
      </c>
      <c r="L2605" s="15">
        <f t="shared" si="241"/>
        <v>41617.912662037037</v>
      </c>
      <c r="M2605" t="b">
        <v>1</v>
      </c>
      <c r="N2605">
        <v>50</v>
      </c>
      <c r="O2605" t="b">
        <v>1</v>
      </c>
      <c r="P2605" t="s">
        <v>5287</v>
      </c>
      <c r="Q2605" s="7">
        <f t="shared" si="242"/>
        <v>101.48571428571429</v>
      </c>
      <c r="R2605" s="9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5292</v>
      </c>
      <c r="C2606" s="3" t="s">
        <v>5293</v>
      </c>
      <c r="D2606">
        <v>20000</v>
      </c>
      <c r="E2606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s="15">
        <f t="shared" si="240"/>
        <v>41028.051192129627</v>
      </c>
      <c r="L2606" s="15">
        <f t="shared" si="241"/>
        <v>40998.051192129627</v>
      </c>
      <c r="M2606" t="b">
        <v>1</v>
      </c>
      <c r="N2606">
        <v>321</v>
      </c>
      <c r="O2606" t="b">
        <v>1</v>
      </c>
      <c r="P2606" t="s">
        <v>5287</v>
      </c>
      <c r="Q2606" s="7">
        <f t="shared" si="242"/>
        <v>104.21799999999999</v>
      </c>
      <c r="R2606" s="9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5294</v>
      </c>
      <c r="C2607" s="3" t="s">
        <v>5295</v>
      </c>
      <c r="D2607">
        <v>100000</v>
      </c>
      <c r="E2607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s="15">
        <f t="shared" si="240"/>
        <v>42538.541550925926</v>
      </c>
      <c r="L2607" s="15">
        <f t="shared" si="241"/>
        <v>42508.541550925926</v>
      </c>
      <c r="M2607" t="b">
        <v>1</v>
      </c>
      <c r="N2607">
        <v>1762</v>
      </c>
      <c r="O2607" t="b">
        <v>1</v>
      </c>
      <c r="P2607" t="s">
        <v>5287</v>
      </c>
      <c r="Q2607" s="7">
        <f t="shared" si="242"/>
        <v>107.42157000000002</v>
      </c>
      <c r="R2607" s="9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5296</v>
      </c>
      <c r="C2608" s="3" t="s">
        <v>5297</v>
      </c>
      <c r="D2608">
        <v>11000</v>
      </c>
      <c r="E2608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s="15">
        <f t="shared" si="240"/>
        <v>41758.712754629625</v>
      </c>
      <c r="L2608" s="15">
        <f t="shared" si="241"/>
        <v>41726.712754629625</v>
      </c>
      <c r="M2608" t="b">
        <v>1</v>
      </c>
      <c r="N2608">
        <v>385</v>
      </c>
      <c r="O2608" t="b">
        <v>1</v>
      </c>
      <c r="P2608" t="s">
        <v>5287</v>
      </c>
      <c r="Q2608" s="7">
        <f t="shared" si="242"/>
        <v>110.05454545454545</v>
      </c>
      <c r="R2608" s="9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5298</v>
      </c>
      <c r="C2609" s="3" t="s">
        <v>5299</v>
      </c>
      <c r="D2609">
        <v>8000</v>
      </c>
      <c r="E2609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s="15">
        <f t="shared" si="240"/>
        <v>42228.083333333328</v>
      </c>
      <c r="L2609" s="15">
        <f t="shared" si="241"/>
        <v>42184.874675925923</v>
      </c>
      <c r="M2609" t="b">
        <v>1</v>
      </c>
      <c r="N2609">
        <v>398</v>
      </c>
      <c r="O2609" t="b">
        <v>1</v>
      </c>
      <c r="P2609" t="s">
        <v>5287</v>
      </c>
      <c r="Q2609" s="7">
        <f t="shared" si="242"/>
        <v>407.7</v>
      </c>
      <c r="R2609" s="9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5300</v>
      </c>
      <c r="C2610" s="3" t="s">
        <v>5301</v>
      </c>
      <c r="D2610">
        <v>8000</v>
      </c>
      <c r="E2610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s="15">
        <f t="shared" si="240"/>
        <v>42809</v>
      </c>
      <c r="L2610" s="15">
        <f t="shared" si="241"/>
        <v>42767.801712962959</v>
      </c>
      <c r="M2610" t="b">
        <v>1</v>
      </c>
      <c r="N2610">
        <v>304</v>
      </c>
      <c r="O2610" t="b">
        <v>1</v>
      </c>
      <c r="P2610" t="s">
        <v>5287</v>
      </c>
      <c r="Q2610" s="7">
        <f t="shared" si="242"/>
        <v>223.92500000000001</v>
      </c>
      <c r="R2610" s="9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5302</v>
      </c>
      <c r="C2611" s="3" t="s">
        <v>5303</v>
      </c>
      <c r="D2611">
        <v>35000</v>
      </c>
      <c r="E2611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s="15">
        <f t="shared" si="240"/>
        <v>41105.237858796296</v>
      </c>
      <c r="L2611" s="15">
        <f t="shared" si="241"/>
        <v>41075.237858796296</v>
      </c>
      <c r="M2611" t="b">
        <v>1</v>
      </c>
      <c r="N2611">
        <v>676</v>
      </c>
      <c r="O2611" t="b">
        <v>1</v>
      </c>
      <c r="P2611" t="s">
        <v>5287</v>
      </c>
      <c r="Q2611" s="7">
        <f t="shared" si="242"/>
        <v>303.80111428571428</v>
      </c>
      <c r="R2611" s="9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5304</v>
      </c>
      <c r="C2612" s="3" t="s">
        <v>5305</v>
      </c>
      <c r="D2612">
        <v>22765</v>
      </c>
      <c r="E2612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s="15">
        <f t="shared" si="240"/>
        <v>42604.290972222225</v>
      </c>
      <c r="L2612" s="15">
        <f t="shared" si="241"/>
        <v>42564.881076388891</v>
      </c>
      <c r="M2612" t="b">
        <v>1</v>
      </c>
      <c r="N2612">
        <v>577</v>
      </c>
      <c r="O2612" t="b">
        <v>1</v>
      </c>
      <c r="P2612" t="s">
        <v>5287</v>
      </c>
      <c r="Q2612" s="7">
        <f t="shared" si="242"/>
        <v>141.3251043268175</v>
      </c>
      <c r="R2612" s="9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5306</v>
      </c>
      <c r="C2613" s="3" t="s">
        <v>5307</v>
      </c>
      <c r="D2613">
        <v>11000</v>
      </c>
      <c r="E2613">
        <v>306970</v>
      </c>
      <c r="F2613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s="15">
        <f t="shared" si="240"/>
        <v>42737.957638888889</v>
      </c>
      <c r="L2613" s="15">
        <f t="shared" si="241"/>
        <v>42704.335810185185</v>
      </c>
      <c r="M2613" t="b">
        <v>1</v>
      </c>
      <c r="N2613">
        <v>3663</v>
      </c>
      <c r="O2613" t="b">
        <v>1</v>
      </c>
      <c r="P2613" t="s">
        <v>5287</v>
      </c>
      <c r="Q2613" s="7">
        <f t="shared" si="242"/>
        <v>2790.6363636363635</v>
      </c>
      <c r="R2613" s="9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5308</v>
      </c>
      <c r="C2614" s="3" t="s">
        <v>5309</v>
      </c>
      <c r="D2614">
        <v>10000</v>
      </c>
      <c r="E2614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s="15">
        <f t="shared" si="240"/>
        <v>42013.143171296295</v>
      </c>
      <c r="L2614" s="15">
        <f t="shared" si="241"/>
        <v>41982.143171296295</v>
      </c>
      <c r="M2614" t="b">
        <v>1</v>
      </c>
      <c r="N2614">
        <v>294</v>
      </c>
      <c r="O2614" t="b">
        <v>1</v>
      </c>
      <c r="P2614" t="s">
        <v>5287</v>
      </c>
      <c r="Q2614" s="7">
        <f t="shared" si="242"/>
        <v>171.76130000000001</v>
      </c>
      <c r="R2614" s="9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5310</v>
      </c>
      <c r="C2615" s="3" t="s">
        <v>5311</v>
      </c>
      <c r="D2615">
        <v>7500</v>
      </c>
      <c r="E2615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s="15">
        <f t="shared" si="240"/>
        <v>41173.81821759259</v>
      </c>
      <c r="L2615" s="15">
        <f t="shared" si="241"/>
        <v>41143.81821759259</v>
      </c>
      <c r="M2615" t="b">
        <v>1</v>
      </c>
      <c r="N2615">
        <v>28</v>
      </c>
      <c r="O2615" t="b">
        <v>1</v>
      </c>
      <c r="P2615" t="s">
        <v>5287</v>
      </c>
      <c r="Q2615" s="7">
        <f t="shared" si="242"/>
        <v>101.01333333333334</v>
      </c>
      <c r="R2615" s="9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5312</v>
      </c>
      <c r="C2616" s="3" t="s">
        <v>5313</v>
      </c>
      <c r="D2616">
        <v>10500</v>
      </c>
      <c r="E2616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s="15">
        <f t="shared" si="240"/>
        <v>41759.208333333336</v>
      </c>
      <c r="L2616" s="15">
        <f t="shared" si="241"/>
        <v>41730.708472222221</v>
      </c>
      <c r="M2616" t="b">
        <v>1</v>
      </c>
      <c r="N2616">
        <v>100</v>
      </c>
      <c r="O2616" t="b">
        <v>1</v>
      </c>
      <c r="P2616" t="s">
        <v>5287</v>
      </c>
      <c r="Q2616" s="7">
        <f t="shared" si="242"/>
        <v>102</v>
      </c>
      <c r="R2616" s="9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5314</v>
      </c>
      <c r="C2617" s="3" t="s">
        <v>5315</v>
      </c>
      <c r="D2617">
        <v>2001</v>
      </c>
      <c r="E2617">
        <v>3397</v>
      </c>
      <c r="F2617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s="15">
        <f t="shared" si="240"/>
        <v>42490.5</v>
      </c>
      <c r="L2617" s="15">
        <f t="shared" si="241"/>
        <v>42453.49726851852</v>
      </c>
      <c r="M2617" t="b">
        <v>0</v>
      </c>
      <c r="N2617">
        <v>72</v>
      </c>
      <c r="O2617" t="b">
        <v>1</v>
      </c>
      <c r="P2617" t="s">
        <v>5287</v>
      </c>
      <c r="Q2617" s="7">
        <f t="shared" si="242"/>
        <v>169.76511744127936</v>
      </c>
      <c r="R2617" s="9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5316</v>
      </c>
      <c r="C2618" s="3" t="s">
        <v>5317</v>
      </c>
      <c r="D2618">
        <v>25000</v>
      </c>
      <c r="E2618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s="15">
        <f t="shared" si="240"/>
        <v>42241.99454861111</v>
      </c>
      <c r="L2618" s="15">
        <f t="shared" si="241"/>
        <v>42211.99454861111</v>
      </c>
      <c r="M2618" t="b">
        <v>1</v>
      </c>
      <c r="N2618">
        <v>238</v>
      </c>
      <c r="O2618" t="b">
        <v>1</v>
      </c>
      <c r="P2618" t="s">
        <v>5287</v>
      </c>
      <c r="Q2618" s="7">
        <f t="shared" si="242"/>
        <v>114.53400000000001</v>
      </c>
      <c r="R2618" s="9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5318</v>
      </c>
      <c r="C2619" s="3" t="s">
        <v>5319</v>
      </c>
      <c r="D2619">
        <v>500</v>
      </c>
      <c r="E2619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s="15">
        <f t="shared" si="240"/>
        <v>41932.874432870369</v>
      </c>
      <c r="L2619" s="15">
        <f t="shared" si="241"/>
        <v>41902.874432870369</v>
      </c>
      <c r="M2619" t="b">
        <v>1</v>
      </c>
      <c r="N2619">
        <v>159</v>
      </c>
      <c r="O2619" t="b">
        <v>1</v>
      </c>
      <c r="P2619" t="s">
        <v>5287</v>
      </c>
      <c r="Q2619" s="7">
        <f t="shared" si="242"/>
        <v>877.6</v>
      </c>
      <c r="R2619" s="9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5320</v>
      </c>
      <c r="C2620" s="3" t="s">
        <v>5321</v>
      </c>
      <c r="D2620">
        <v>15000</v>
      </c>
      <c r="E2620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s="15">
        <f t="shared" si="240"/>
        <v>42339.834039351852</v>
      </c>
      <c r="L2620" s="15">
        <f t="shared" si="241"/>
        <v>42279.792372685188</v>
      </c>
      <c r="M2620" t="b">
        <v>1</v>
      </c>
      <c r="N2620">
        <v>77</v>
      </c>
      <c r="O2620" t="b">
        <v>1</v>
      </c>
      <c r="P2620" t="s">
        <v>5287</v>
      </c>
      <c r="Q2620" s="7">
        <f t="shared" si="242"/>
        <v>105.38666666666667</v>
      </c>
      <c r="R2620" s="9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5322</v>
      </c>
      <c r="C2621" s="3" t="s">
        <v>5323</v>
      </c>
      <c r="D2621">
        <v>1000</v>
      </c>
      <c r="E2621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s="15">
        <f t="shared" si="240"/>
        <v>42300.458333333328</v>
      </c>
      <c r="L2621" s="15">
        <f t="shared" si="241"/>
        <v>42273.884305555555</v>
      </c>
      <c r="M2621" t="b">
        <v>1</v>
      </c>
      <c r="N2621">
        <v>53</v>
      </c>
      <c r="O2621" t="b">
        <v>1</v>
      </c>
      <c r="P2621" t="s">
        <v>5287</v>
      </c>
      <c r="Q2621" s="7">
        <f t="shared" si="242"/>
        <v>188.39999999999998</v>
      </c>
      <c r="R2621" s="9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5324</v>
      </c>
      <c r="C2622" s="3" t="s">
        <v>5325</v>
      </c>
      <c r="D2622">
        <v>65000</v>
      </c>
      <c r="E2622">
        <v>93374</v>
      </c>
      <c r="F2622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s="15">
        <f t="shared" si="240"/>
        <v>42288.041666666672</v>
      </c>
      <c r="L2622" s="15">
        <f t="shared" si="241"/>
        <v>42251.16715277778</v>
      </c>
      <c r="M2622" t="b">
        <v>1</v>
      </c>
      <c r="N2622">
        <v>1251</v>
      </c>
      <c r="O2622" t="b">
        <v>1</v>
      </c>
      <c r="P2622" t="s">
        <v>5287</v>
      </c>
      <c r="Q2622" s="7">
        <f t="shared" si="242"/>
        <v>143.65230769230772</v>
      </c>
      <c r="R2622" s="9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5326</v>
      </c>
      <c r="C2623" s="3" t="s">
        <v>5327</v>
      </c>
      <c r="D2623">
        <v>15000</v>
      </c>
      <c r="E2623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s="15">
        <f t="shared" si="240"/>
        <v>42145.747546296298</v>
      </c>
      <c r="L2623" s="15">
        <f t="shared" si="241"/>
        <v>42115.747546296298</v>
      </c>
      <c r="M2623" t="b">
        <v>1</v>
      </c>
      <c r="N2623">
        <v>465</v>
      </c>
      <c r="O2623" t="b">
        <v>1</v>
      </c>
      <c r="P2623" t="s">
        <v>5287</v>
      </c>
      <c r="Q2623" s="7">
        <f t="shared" si="242"/>
        <v>145.88</v>
      </c>
      <c r="R2623" s="9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5328</v>
      </c>
      <c r="C2624" s="3" t="s">
        <v>5329</v>
      </c>
      <c r="D2624">
        <v>1500</v>
      </c>
      <c r="E2624">
        <v>1967.76</v>
      </c>
      <c r="F2624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s="15">
        <f t="shared" si="240"/>
        <v>42734.74324074074</v>
      </c>
      <c r="L2624" s="15">
        <f t="shared" si="241"/>
        <v>42689.74324074074</v>
      </c>
      <c r="M2624" t="b">
        <v>0</v>
      </c>
      <c r="N2624">
        <v>74</v>
      </c>
      <c r="O2624" t="b">
        <v>1</v>
      </c>
      <c r="P2624" t="s">
        <v>5287</v>
      </c>
      <c r="Q2624" s="7">
        <f t="shared" si="242"/>
        <v>131.184</v>
      </c>
      <c r="R2624" s="9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5330</v>
      </c>
      <c r="C2625" s="3" t="s">
        <v>5331</v>
      </c>
      <c r="D2625">
        <v>2000</v>
      </c>
      <c r="E2625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s="15">
        <f t="shared" si="240"/>
        <v>42706.256550925929</v>
      </c>
      <c r="L2625" s="15">
        <f t="shared" si="241"/>
        <v>42692.256550925929</v>
      </c>
      <c r="M2625" t="b">
        <v>0</v>
      </c>
      <c r="N2625">
        <v>62</v>
      </c>
      <c r="O2625" t="b">
        <v>1</v>
      </c>
      <c r="P2625" t="s">
        <v>5287</v>
      </c>
      <c r="Q2625" s="7">
        <f t="shared" si="242"/>
        <v>113.99999999999999</v>
      </c>
      <c r="R2625" s="9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5332</v>
      </c>
      <c r="C2626" s="3" t="s">
        <v>5333</v>
      </c>
      <c r="D2626">
        <v>8000</v>
      </c>
      <c r="E2626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s="15">
        <f t="shared" si="240"/>
        <v>41165.421550925923</v>
      </c>
      <c r="L2626" s="15">
        <f t="shared" si="241"/>
        <v>41144.421550925923</v>
      </c>
      <c r="M2626" t="b">
        <v>0</v>
      </c>
      <c r="N2626">
        <v>3468</v>
      </c>
      <c r="O2626" t="b">
        <v>1</v>
      </c>
      <c r="P2626" t="s">
        <v>5287</v>
      </c>
      <c r="Q2626" s="7">
        <f t="shared" si="242"/>
        <v>1379.4206249999997</v>
      </c>
      <c r="R2626" s="9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5334</v>
      </c>
      <c r="C2627" s="3" t="s">
        <v>5335</v>
      </c>
      <c r="D2627">
        <v>150</v>
      </c>
      <c r="E2627">
        <v>1434</v>
      </c>
      <c r="F2627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s="15">
        <f t="shared" ref="K2627:K2690" si="246">(I2627/86400)+DATE(1970,1,1)</f>
        <v>42683.851944444439</v>
      </c>
      <c r="L2627" s="15">
        <f t="shared" ref="L2627:L2690" si="247">(J2627/86400)+DATE(1970,1,1)</f>
        <v>42658.810277777782</v>
      </c>
      <c r="M2627" t="b">
        <v>0</v>
      </c>
      <c r="N2627">
        <v>52</v>
      </c>
      <c r="O2627" t="b">
        <v>1</v>
      </c>
      <c r="P2627" t="s">
        <v>5287</v>
      </c>
      <c r="Q2627" s="7">
        <f t="shared" ref="Q2627:Q2690" si="248">(E2627/D2627)*100</f>
        <v>956</v>
      </c>
      <c r="R2627" s="9">
        <f t="shared" ref="R2627:R2690" si="249">E2627/N2627</f>
        <v>27.576923076923077</v>
      </c>
      <c r="S2627" t="str">
        <f t="shared" ref="S2627:S2690" si="250">LEFT(P2627,FIND("/",P2627)-1)</f>
        <v>technology</v>
      </c>
      <c r="T2627" t="str">
        <f t="shared" ref="T2627:T2690" si="251">REPLACE(P2627,1,FIND("/",P2627),"")</f>
        <v>space exploration</v>
      </c>
    </row>
    <row r="2628" spans="1:20" ht="48" x14ac:dyDescent="0.2">
      <c r="A2628">
        <v>2626</v>
      </c>
      <c r="B2628" s="3" t="s">
        <v>5336</v>
      </c>
      <c r="C2628" s="3" t="s">
        <v>5337</v>
      </c>
      <c r="D2628">
        <v>2500</v>
      </c>
      <c r="E2628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s="15">
        <f t="shared" si="246"/>
        <v>42158.628113425926</v>
      </c>
      <c r="L2628" s="15">
        <f t="shared" si="247"/>
        <v>42128.628113425926</v>
      </c>
      <c r="M2628" t="b">
        <v>0</v>
      </c>
      <c r="N2628">
        <v>50</v>
      </c>
      <c r="O2628" t="b">
        <v>1</v>
      </c>
      <c r="P2628" t="s">
        <v>5287</v>
      </c>
      <c r="Q2628" s="7">
        <f t="shared" si="248"/>
        <v>112.00000000000001</v>
      </c>
      <c r="R2628" s="9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5338</v>
      </c>
      <c r="C2629" s="3" t="s">
        <v>5339</v>
      </c>
      <c r="D2629">
        <v>150</v>
      </c>
      <c r="E2629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s="15">
        <f t="shared" si="246"/>
        <v>42334.871076388888</v>
      </c>
      <c r="L2629" s="15">
        <f t="shared" si="247"/>
        <v>42304.829409722224</v>
      </c>
      <c r="M2629" t="b">
        <v>0</v>
      </c>
      <c r="N2629">
        <v>45</v>
      </c>
      <c r="O2629" t="b">
        <v>1</v>
      </c>
      <c r="P2629" t="s">
        <v>5287</v>
      </c>
      <c r="Q2629" s="7">
        <f t="shared" si="248"/>
        <v>646.66666666666663</v>
      </c>
      <c r="R2629" s="9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5340</v>
      </c>
      <c r="C2630" s="3" t="s">
        <v>5341</v>
      </c>
      <c r="D2630">
        <v>839</v>
      </c>
      <c r="E2630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s="15">
        <f t="shared" si="246"/>
        <v>41973.966053240743</v>
      </c>
      <c r="L2630" s="15">
        <f t="shared" si="247"/>
        <v>41953.966053240743</v>
      </c>
      <c r="M2630" t="b">
        <v>0</v>
      </c>
      <c r="N2630">
        <v>21</v>
      </c>
      <c r="O2630" t="b">
        <v>1</v>
      </c>
      <c r="P2630" t="s">
        <v>5287</v>
      </c>
      <c r="Q2630" s="7">
        <f t="shared" si="248"/>
        <v>110.36948748510132</v>
      </c>
      <c r="R2630" s="9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5342</v>
      </c>
      <c r="C2631" s="3" t="s">
        <v>5343</v>
      </c>
      <c r="D2631">
        <v>5000</v>
      </c>
      <c r="E2631">
        <v>6387</v>
      </c>
      <c r="F2631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s="15">
        <f t="shared" si="246"/>
        <v>42138.538449074069</v>
      </c>
      <c r="L2631" s="15">
        <f t="shared" si="247"/>
        <v>42108.538449074069</v>
      </c>
      <c r="M2631" t="b">
        <v>0</v>
      </c>
      <c r="N2631">
        <v>100</v>
      </c>
      <c r="O2631" t="b">
        <v>1</v>
      </c>
      <c r="P2631" t="s">
        <v>5287</v>
      </c>
      <c r="Q2631" s="7">
        <f t="shared" si="248"/>
        <v>127.74000000000001</v>
      </c>
      <c r="R2631" s="9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5344</v>
      </c>
      <c r="C2632" s="3" t="s">
        <v>5345</v>
      </c>
      <c r="D2632">
        <v>2000</v>
      </c>
      <c r="E2632">
        <v>3158</v>
      </c>
      <c r="F2632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s="15">
        <f t="shared" si="246"/>
        <v>42551.416666666672</v>
      </c>
      <c r="L2632" s="15">
        <f t="shared" si="247"/>
        <v>42524.105462962965</v>
      </c>
      <c r="M2632" t="b">
        <v>0</v>
      </c>
      <c r="N2632">
        <v>81</v>
      </c>
      <c r="O2632" t="b">
        <v>1</v>
      </c>
      <c r="P2632" t="s">
        <v>5287</v>
      </c>
      <c r="Q2632" s="7">
        <f t="shared" si="248"/>
        <v>157.9</v>
      </c>
      <c r="R2632" s="9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5346</v>
      </c>
      <c r="C2633" s="3" t="s">
        <v>5347</v>
      </c>
      <c r="D2633">
        <v>20000</v>
      </c>
      <c r="E2633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s="15">
        <f t="shared" si="246"/>
        <v>42246.169293981482</v>
      </c>
      <c r="L2633" s="15">
        <f t="shared" si="247"/>
        <v>42218.169293981482</v>
      </c>
      <c r="M2633" t="b">
        <v>0</v>
      </c>
      <c r="N2633">
        <v>286</v>
      </c>
      <c r="O2633" t="b">
        <v>1</v>
      </c>
      <c r="P2633" t="s">
        <v>5287</v>
      </c>
      <c r="Q2633" s="7">
        <f t="shared" si="248"/>
        <v>114.66525000000001</v>
      </c>
      <c r="R2633" s="9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5348</v>
      </c>
      <c r="C2634" s="3" t="s">
        <v>5349</v>
      </c>
      <c r="D2634">
        <v>1070</v>
      </c>
      <c r="E2634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s="15">
        <f t="shared" si="246"/>
        <v>42519.061793981484</v>
      </c>
      <c r="L2634" s="15">
        <f t="shared" si="247"/>
        <v>42494.061793981484</v>
      </c>
      <c r="M2634" t="b">
        <v>0</v>
      </c>
      <c r="N2634">
        <v>42</v>
      </c>
      <c r="O2634" t="b">
        <v>1</v>
      </c>
      <c r="P2634" t="s">
        <v>5287</v>
      </c>
      <c r="Q2634" s="7">
        <f t="shared" si="248"/>
        <v>137.00934579439252</v>
      </c>
      <c r="R2634" s="9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5350</v>
      </c>
      <c r="C2635" s="3" t="s">
        <v>5351</v>
      </c>
      <c r="D2635">
        <v>5000</v>
      </c>
      <c r="E2635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s="15">
        <f t="shared" si="246"/>
        <v>41697.958333333336</v>
      </c>
      <c r="L2635" s="15">
        <f t="shared" si="247"/>
        <v>41667.823287037041</v>
      </c>
      <c r="M2635" t="b">
        <v>0</v>
      </c>
      <c r="N2635">
        <v>199</v>
      </c>
      <c r="O2635" t="b">
        <v>1</v>
      </c>
      <c r="P2635" t="s">
        <v>5287</v>
      </c>
      <c r="Q2635" s="7">
        <f t="shared" si="248"/>
        <v>354.62</v>
      </c>
      <c r="R2635" s="9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5352</v>
      </c>
      <c r="C2636" s="3" t="s">
        <v>5353</v>
      </c>
      <c r="D2636">
        <v>930</v>
      </c>
      <c r="E2636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s="15">
        <f t="shared" si="246"/>
        <v>42642.656493055554</v>
      </c>
      <c r="L2636" s="15">
        <f t="shared" si="247"/>
        <v>42612.656493055554</v>
      </c>
      <c r="M2636" t="b">
        <v>0</v>
      </c>
      <c r="N2636">
        <v>25</v>
      </c>
      <c r="O2636" t="b">
        <v>1</v>
      </c>
      <c r="P2636" t="s">
        <v>5287</v>
      </c>
      <c r="Q2636" s="7">
        <f t="shared" si="248"/>
        <v>106.02150537634409</v>
      </c>
      <c r="R2636" s="9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5354</v>
      </c>
      <c r="C2637" s="3" t="s">
        <v>5355</v>
      </c>
      <c r="D2637">
        <v>11500</v>
      </c>
      <c r="E2637">
        <v>11500</v>
      </c>
      <c r="F2637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s="15">
        <f t="shared" si="246"/>
        <v>42072.909270833334</v>
      </c>
      <c r="L2637" s="15">
        <f t="shared" si="247"/>
        <v>42037.950937500005</v>
      </c>
      <c r="M2637" t="b">
        <v>0</v>
      </c>
      <c r="N2637">
        <v>84</v>
      </c>
      <c r="O2637" t="b">
        <v>1</v>
      </c>
      <c r="P2637" t="s">
        <v>5287</v>
      </c>
      <c r="Q2637" s="7">
        <f t="shared" si="248"/>
        <v>100</v>
      </c>
      <c r="R2637" s="9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5356</v>
      </c>
      <c r="C2638" s="3" t="s">
        <v>5357</v>
      </c>
      <c r="D2638">
        <v>1000</v>
      </c>
      <c r="E2638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s="15">
        <f t="shared" si="246"/>
        <v>42659.041666666672</v>
      </c>
      <c r="L2638" s="15">
        <f t="shared" si="247"/>
        <v>42636.614745370374</v>
      </c>
      <c r="M2638" t="b">
        <v>0</v>
      </c>
      <c r="N2638">
        <v>50</v>
      </c>
      <c r="O2638" t="b">
        <v>1</v>
      </c>
      <c r="P2638" t="s">
        <v>5287</v>
      </c>
      <c r="Q2638" s="7">
        <f t="shared" si="248"/>
        <v>187.3</v>
      </c>
      <c r="R2638" s="9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5358</v>
      </c>
      <c r="C2639" s="3" t="s">
        <v>5359</v>
      </c>
      <c r="D2639">
        <v>500</v>
      </c>
      <c r="E2639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s="15">
        <f t="shared" si="246"/>
        <v>42655.549479166672</v>
      </c>
      <c r="L2639" s="15">
        <f t="shared" si="247"/>
        <v>42639.549479166672</v>
      </c>
      <c r="M2639" t="b">
        <v>0</v>
      </c>
      <c r="N2639">
        <v>26</v>
      </c>
      <c r="O2639" t="b">
        <v>1</v>
      </c>
      <c r="P2639" t="s">
        <v>5287</v>
      </c>
      <c r="Q2639" s="7">
        <f t="shared" si="248"/>
        <v>166.2</v>
      </c>
      <c r="R2639" s="9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5360</v>
      </c>
      <c r="C2640" s="3" t="s">
        <v>5361</v>
      </c>
      <c r="D2640">
        <v>347</v>
      </c>
      <c r="E2640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s="15">
        <f t="shared" si="246"/>
        <v>42019.913136574076</v>
      </c>
      <c r="L2640" s="15">
        <f t="shared" si="247"/>
        <v>41989.913136574076</v>
      </c>
      <c r="M2640" t="b">
        <v>0</v>
      </c>
      <c r="N2640">
        <v>14</v>
      </c>
      <c r="O2640" t="b">
        <v>1</v>
      </c>
      <c r="P2640" t="s">
        <v>5287</v>
      </c>
      <c r="Q2640" s="7">
        <f t="shared" si="248"/>
        <v>101.72910662824208</v>
      </c>
      <c r="R2640" s="9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5362</v>
      </c>
      <c r="C2641" s="3" t="s">
        <v>5363</v>
      </c>
      <c r="D2641">
        <v>300</v>
      </c>
      <c r="E2641">
        <v>492</v>
      </c>
      <c r="F2641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s="15">
        <f t="shared" si="246"/>
        <v>42054.86513888889</v>
      </c>
      <c r="L2641" s="15">
        <f t="shared" si="247"/>
        <v>42024.86513888889</v>
      </c>
      <c r="M2641" t="b">
        <v>0</v>
      </c>
      <c r="N2641">
        <v>49</v>
      </c>
      <c r="O2641" t="b">
        <v>1</v>
      </c>
      <c r="P2641" t="s">
        <v>5287</v>
      </c>
      <c r="Q2641" s="7">
        <f t="shared" si="248"/>
        <v>164</v>
      </c>
      <c r="R2641" s="9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5364</v>
      </c>
      <c r="C2642" s="3" t="s">
        <v>5365</v>
      </c>
      <c r="D2642">
        <v>3000</v>
      </c>
      <c r="E2642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s="15">
        <f t="shared" si="246"/>
        <v>42163.160578703704</v>
      </c>
      <c r="L2642" s="15">
        <f t="shared" si="247"/>
        <v>42103.160578703704</v>
      </c>
      <c r="M2642" t="b">
        <v>0</v>
      </c>
      <c r="N2642">
        <v>69</v>
      </c>
      <c r="O2642" t="b">
        <v>1</v>
      </c>
      <c r="P2642" t="s">
        <v>5287</v>
      </c>
      <c r="Q2642" s="7">
        <f t="shared" si="248"/>
        <v>105.66666666666666</v>
      </c>
      <c r="R2642" s="9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5366</v>
      </c>
      <c r="C2643" s="3" t="s">
        <v>5367</v>
      </c>
      <c r="D2643">
        <v>1500</v>
      </c>
      <c r="E2643">
        <v>15</v>
      </c>
      <c r="F2643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s="15">
        <f t="shared" si="246"/>
        <v>41897.839583333334</v>
      </c>
      <c r="L2643" s="15">
        <f t="shared" si="247"/>
        <v>41880.827118055553</v>
      </c>
      <c r="M2643" t="b">
        <v>0</v>
      </c>
      <c r="N2643">
        <v>1</v>
      </c>
      <c r="O2643" t="b">
        <v>0</v>
      </c>
      <c r="P2643" t="s">
        <v>5287</v>
      </c>
      <c r="Q2643" s="7">
        <f t="shared" si="248"/>
        <v>1</v>
      </c>
      <c r="R2643" s="9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5368</v>
      </c>
      <c r="C2644" s="3" t="s">
        <v>5369</v>
      </c>
      <c r="D2644">
        <v>500000</v>
      </c>
      <c r="E2644">
        <v>0</v>
      </c>
      <c r="F2644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s="15">
        <f t="shared" si="246"/>
        <v>42566.289583333331</v>
      </c>
      <c r="L2644" s="15">
        <f t="shared" si="247"/>
        <v>42536.246620370366</v>
      </c>
      <c r="M2644" t="b">
        <v>0</v>
      </c>
      <c r="N2644">
        <v>0</v>
      </c>
      <c r="O2644" t="b">
        <v>0</v>
      </c>
      <c r="P2644" t="s">
        <v>5287</v>
      </c>
      <c r="Q2644" s="7">
        <f t="shared" si="248"/>
        <v>0</v>
      </c>
      <c r="R2644" s="9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5370</v>
      </c>
      <c r="C2645" s="3" t="s">
        <v>5371</v>
      </c>
      <c r="D2645">
        <v>1000000</v>
      </c>
      <c r="E2645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s="15">
        <f t="shared" si="246"/>
        <v>42725.332638888889</v>
      </c>
      <c r="L2645" s="15">
        <f t="shared" si="247"/>
        <v>42689.582349537042</v>
      </c>
      <c r="M2645" t="b">
        <v>1</v>
      </c>
      <c r="N2645">
        <v>1501</v>
      </c>
      <c r="O2645" t="b">
        <v>0</v>
      </c>
      <c r="P2645" t="s">
        <v>5287</v>
      </c>
      <c r="Q2645" s="7">
        <f t="shared" si="248"/>
        <v>33.559730999999999</v>
      </c>
      <c r="R2645" s="9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5372</v>
      </c>
      <c r="C2646" s="3" t="s">
        <v>5373</v>
      </c>
      <c r="D2646">
        <v>100000</v>
      </c>
      <c r="E2646">
        <v>2053</v>
      </c>
      <c r="F2646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s="15">
        <f t="shared" si="246"/>
        <v>42804.792071759264</v>
      </c>
      <c r="L2646" s="15">
        <f t="shared" si="247"/>
        <v>42774.792071759264</v>
      </c>
      <c r="M2646" t="b">
        <v>1</v>
      </c>
      <c r="N2646">
        <v>52</v>
      </c>
      <c r="O2646" t="b">
        <v>0</v>
      </c>
      <c r="P2646" t="s">
        <v>5287</v>
      </c>
      <c r="Q2646" s="7">
        <f t="shared" si="248"/>
        <v>2.0529999999999999</v>
      </c>
      <c r="R2646" s="9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5374</v>
      </c>
      <c r="C2647" s="3" t="s">
        <v>5375</v>
      </c>
      <c r="D2647">
        <v>20000</v>
      </c>
      <c r="E2647">
        <v>2100</v>
      </c>
      <c r="F2647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s="15">
        <f t="shared" si="246"/>
        <v>41951.884293981479</v>
      </c>
      <c r="L2647" s="15">
        <f t="shared" si="247"/>
        <v>41921.842627314814</v>
      </c>
      <c r="M2647" t="b">
        <v>1</v>
      </c>
      <c r="N2647">
        <v>23</v>
      </c>
      <c r="O2647" t="b">
        <v>0</v>
      </c>
      <c r="P2647" t="s">
        <v>5287</v>
      </c>
      <c r="Q2647" s="7">
        <f t="shared" si="248"/>
        <v>10.5</v>
      </c>
      <c r="R2647" s="9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5376</v>
      </c>
      <c r="C2648" s="3" t="s">
        <v>5377</v>
      </c>
      <c r="D2648">
        <v>500000</v>
      </c>
      <c r="E2648">
        <v>42086.42</v>
      </c>
      <c r="F264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s="15">
        <f t="shared" si="246"/>
        <v>42256.313298611116</v>
      </c>
      <c r="L2648" s="15">
        <f t="shared" si="247"/>
        <v>42226.313298611116</v>
      </c>
      <c r="M2648" t="b">
        <v>1</v>
      </c>
      <c r="N2648">
        <v>535</v>
      </c>
      <c r="O2648" t="b">
        <v>0</v>
      </c>
      <c r="P2648" t="s">
        <v>5287</v>
      </c>
      <c r="Q2648" s="7">
        <f t="shared" si="248"/>
        <v>8.4172840000000004</v>
      </c>
      <c r="R2648" s="9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5378</v>
      </c>
      <c r="C2649" s="3" t="s">
        <v>5379</v>
      </c>
      <c r="D2649">
        <v>2500</v>
      </c>
      <c r="E2649">
        <v>36</v>
      </c>
      <c r="F2649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s="15">
        <f t="shared" si="246"/>
        <v>42230.261793981481</v>
      </c>
      <c r="L2649" s="15">
        <f t="shared" si="247"/>
        <v>42200.261793981481</v>
      </c>
      <c r="M2649" t="b">
        <v>0</v>
      </c>
      <c r="N2649">
        <v>3</v>
      </c>
      <c r="O2649" t="b">
        <v>0</v>
      </c>
      <c r="P2649" t="s">
        <v>5287</v>
      </c>
      <c r="Q2649" s="7">
        <f t="shared" si="248"/>
        <v>1.44</v>
      </c>
      <c r="R2649" s="9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5380</v>
      </c>
      <c r="C2650" s="3" t="s">
        <v>5381</v>
      </c>
      <c r="D2650">
        <v>12000</v>
      </c>
      <c r="E2650">
        <v>106</v>
      </c>
      <c r="F2650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s="15">
        <f t="shared" si="246"/>
        <v>42438.714814814812</v>
      </c>
      <c r="L2650" s="15">
        <f t="shared" si="247"/>
        <v>42408.714814814812</v>
      </c>
      <c r="M2650" t="b">
        <v>0</v>
      </c>
      <c r="N2650">
        <v>6</v>
      </c>
      <c r="O2650" t="b">
        <v>0</v>
      </c>
      <c r="P2650" t="s">
        <v>5287</v>
      </c>
      <c r="Q2650" s="7">
        <f t="shared" si="248"/>
        <v>0.88333333333333341</v>
      </c>
      <c r="R2650" s="9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5382</v>
      </c>
      <c r="C2651" s="3" t="s">
        <v>5383</v>
      </c>
      <c r="D2651">
        <v>125000</v>
      </c>
      <c r="E2651">
        <v>124</v>
      </c>
      <c r="F2651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s="15">
        <f t="shared" si="246"/>
        <v>42401.99700231482</v>
      </c>
      <c r="L2651" s="15">
        <f t="shared" si="247"/>
        <v>42341.99700231482</v>
      </c>
      <c r="M2651" t="b">
        <v>0</v>
      </c>
      <c r="N2651">
        <v>3</v>
      </c>
      <c r="O2651" t="b">
        <v>0</v>
      </c>
      <c r="P2651" t="s">
        <v>5287</v>
      </c>
      <c r="Q2651" s="7">
        <f t="shared" si="248"/>
        <v>9.920000000000001E-2</v>
      </c>
      <c r="R2651" s="9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5384</v>
      </c>
      <c r="C2652" s="3" t="s">
        <v>5385</v>
      </c>
      <c r="D2652">
        <v>60000</v>
      </c>
      <c r="E2652">
        <v>358</v>
      </c>
      <c r="F2652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s="15">
        <f t="shared" si="246"/>
        <v>42725.624340277776</v>
      </c>
      <c r="L2652" s="15">
        <f t="shared" si="247"/>
        <v>42695.624340277776</v>
      </c>
      <c r="M2652" t="b">
        <v>0</v>
      </c>
      <c r="N2652">
        <v>5</v>
      </c>
      <c r="O2652" t="b">
        <v>0</v>
      </c>
      <c r="P2652" t="s">
        <v>5287</v>
      </c>
      <c r="Q2652" s="7">
        <f t="shared" si="248"/>
        <v>0.59666666666666668</v>
      </c>
      <c r="R2652" s="9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5386</v>
      </c>
      <c r="C2653" s="3" t="s">
        <v>5387</v>
      </c>
      <c r="D2653">
        <v>280000</v>
      </c>
      <c r="E2653">
        <v>5233</v>
      </c>
      <c r="F2653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s="15">
        <f t="shared" si="246"/>
        <v>42355.805659722224</v>
      </c>
      <c r="L2653" s="15">
        <f t="shared" si="247"/>
        <v>42327.805659722224</v>
      </c>
      <c r="M2653" t="b">
        <v>0</v>
      </c>
      <c r="N2653">
        <v>17</v>
      </c>
      <c r="O2653" t="b">
        <v>0</v>
      </c>
      <c r="P2653" t="s">
        <v>5287</v>
      </c>
      <c r="Q2653" s="7">
        <f t="shared" si="248"/>
        <v>1.8689285714285715</v>
      </c>
      <c r="R2653" s="9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5388</v>
      </c>
      <c r="C2654" s="3" t="s">
        <v>5389</v>
      </c>
      <c r="D2654">
        <v>100000</v>
      </c>
      <c r="E2654">
        <v>885</v>
      </c>
      <c r="F2654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s="15">
        <f t="shared" si="246"/>
        <v>41983.158854166672</v>
      </c>
      <c r="L2654" s="15">
        <f t="shared" si="247"/>
        <v>41953.158854166672</v>
      </c>
      <c r="M2654" t="b">
        <v>0</v>
      </c>
      <c r="N2654">
        <v>11</v>
      </c>
      <c r="O2654" t="b">
        <v>0</v>
      </c>
      <c r="P2654" t="s">
        <v>5287</v>
      </c>
      <c r="Q2654" s="7">
        <f t="shared" si="248"/>
        <v>0.88500000000000001</v>
      </c>
      <c r="R2654" s="9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5390</v>
      </c>
      <c r="C2655" s="3" t="s">
        <v>5391</v>
      </c>
      <c r="D2655">
        <v>51000</v>
      </c>
      <c r="E2655">
        <v>5876</v>
      </c>
      <c r="F2655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s="15">
        <f t="shared" si="246"/>
        <v>41803.166666666664</v>
      </c>
      <c r="L2655" s="15">
        <f t="shared" si="247"/>
        <v>41771.651932870373</v>
      </c>
      <c r="M2655" t="b">
        <v>0</v>
      </c>
      <c r="N2655">
        <v>70</v>
      </c>
      <c r="O2655" t="b">
        <v>0</v>
      </c>
      <c r="P2655" t="s">
        <v>5287</v>
      </c>
      <c r="Q2655" s="7">
        <f t="shared" si="248"/>
        <v>11.52156862745098</v>
      </c>
      <c r="R2655" s="9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5392</v>
      </c>
      <c r="C2656" s="3" t="s">
        <v>5393</v>
      </c>
      <c r="D2656">
        <v>100000</v>
      </c>
      <c r="E2656">
        <v>51</v>
      </c>
      <c r="F2656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s="15">
        <f t="shared" si="246"/>
        <v>42115.559328703705</v>
      </c>
      <c r="L2656" s="15">
        <f t="shared" si="247"/>
        <v>42055.600995370369</v>
      </c>
      <c r="M2656" t="b">
        <v>0</v>
      </c>
      <c r="N2656">
        <v>6</v>
      </c>
      <c r="O2656" t="b">
        <v>0</v>
      </c>
      <c r="P2656" t="s">
        <v>5287</v>
      </c>
      <c r="Q2656" s="7">
        <f t="shared" si="248"/>
        <v>5.1000000000000004E-2</v>
      </c>
      <c r="R2656" s="9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5394</v>
      </c>
      <c r="C2657" s="3" t="s">
        <v>5395</v>
      </c>
      <c r="D2657">
        <v>15000</v>
      </c>
      <c r="E2657">
        <v>3155</v>
      </c>
      <c r="F2657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s="15">
        <f t="shared" si="246"/>
        <v>42409.833333333328</v>
      </c>
      <c r="L2657" s="15">
        <f t="shared" si="247"/>
        <v>42381.866284722222</v>
      </c>
      <c r="M2657" t="b">
        <v>0</v>
      </c>
      <c r="N2657">
        <v>43</v>
      </c>
      <c r="O2657" t="b">
        <v>0</v>
      </c>
      <c r="P2657" t="s">
        <v>5287</v>
      </c>
      <c r="Q2657" s="7">
        <f t="shared" si="248"/>
        <v>21.033333333333335</v>
      </c>
      <c r="R2657" s="9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5396</v>
      </c>
      <c r="C2658" s="3" t="s">
        <v>5397</v>
      </c>
      <c r="D2658">
        <v>150000</v>
      </c>
      <c r="E2658">
        <v>17155</v>
      </c>
      <c r="F265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s="15">
        <f t="shared" si="246"/>
        <v>42806.791666666672</v>
      </c>
      <c r="L2658" s="15">
        <f t="shared" si="247"/>
        <v>42767.688518518524</v>
      </c>
      <c r="M2658" t="b">
        <v>0</v>
      </c>
      <c r="N2658">
        <v>152</v>
      </c>
      <c r="O2658" t="b">
        <v>0</v>
      </c>
      <c r="P2658" t="s">
        <v>5287</v>
      </c>
      <c r="Q2658" s="7">
        <f t="shared" si="248"/>
        <v>11.436666666666667</v>
      </c>
      <c r="R2658" s="9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5398</v>
      </c>
      <c r="C2659" s="3" t="s">
        <v>5399</v>
      </c>
      <c r="D2659">
        <v>30000</v>
      </c>
      <c r="E2659">
        <v>5621.38</v>
      </c>
      <c r="F2659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s="15">
        <f t="shared" si="246"/>
        <v>42585.0625</v>
      </c>
      <c r="L2659" s="15">
        <f t="shared" si="247"/>
        <v>42551.928854166668</v>
      </c>
      <c r="M2659" t="b">
        <v>0</v>
      </c>
      <c r="N2659">
        <v>59</v>
      </c>
      <c r="O2659" t="b">
        <v>0</v>
      </c>
      <c r="P2659" t="s">
        <v>5287</v>
      </c>
      <c r="Q2659" s="7">
        <f t="shared" si="248"/>
        <v>18.737933333333334</v>
      </c>
      <c r="R2659" s="9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5400</v>
      </c>
      <c r="C2660" s="3" t="s">
        <v>5401</v>
      </c>
      <c r="D2660">
        <v>98000</v>
      </c>
      <c r="E2660">
        <v>91</v>
      </c>
      <c r="F2660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s="15">
        <f t="shared" si="246"/>
        <v>42581.884189814809</v>
      </c>
      <c r="L2660" s="15">
        <f t="shared" si="247"/>
        <v>42551.884189814809</v>
      </c>
      <c r="M2660" t="b">
        <v>0</v>
      </c>
      <c r="N2660">
        <v>4</v>
      </c>
      <c r="O2660" t="b">
        <v>0</v>
      </c>
      <c r="P2660" t="s">
        <v>5287</v>
      </c>
      <c r="Q2660" s="7">
        <f t="shared" si="248"/>
        <v>9.285714285714286E-2</v>
      </c>
      <c r="R2660" s="9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5402</v>
      </c>
      <c r="C2661" s="3" t="s">
        <v>5403</v>
      </c>
      <c r="D2661">
        <v>49000</v>
      </c>
      <c r="E2661">
        <v>1333</v>
      </c>
      <c r="F2661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s="15">
        <f t="shared" si="246"/>
        <v>42112.069560185184</v>
      </c>
      <c r="L2661" s="15">
        <f t="shared" si="247"/>
        <v>42082.069560185184</v>
      </c>
      <c r="M2661" t="b">
        <v>0</v>
      </c>
      <c r="N2661">
        <v>10</v>
      </c>
      <c r="O2661" t="b">
        <v>0</v>
      </c>
      <c r="P2661" t="s">
        <v>5287</v>
      </c>
      <c r="Q2661" s="7">
        <f t="shared" si="248"/>
        <v>2.7204081632653061</v>
      </c>
      <c r="R2661" s="9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5404</v>
      </c>
      <c r="C2662" s="3" t="s">
        <v>5405</v>
      </c>
      <c r="D2662">
        <v>20000</v>
      </c>
      <c r="E2662">
        <v>19</v>
      </c>
      <c r="F2662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s="15">
        <f t="shared" si="246"/>
        <v>42332.754837962959</v>
      </c>
      <c r="L2662" s="15">
        <f t="shared" si="247"/>
        <v>42272.713171296295</v>
      </c>
      <c r="M2662" t="b">
        <v>0</v>
      </c>
      <c r="N2662">
        <v>5</v>
      </c>
      <c r="O2662" t="b">
        <v>0</v>
      </c>
      <c r="P2662" t="s">
        <v>5287</v>
      </c>
      <c r="Q2662" s="7">
        <f t="shared" si="248"/>
        <v>9.5000000000000001E-2</v>
      </c>
      <c r="R2662" s="9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5406</v>
      </c>
      <c r="C2663" s="3" t="s">
        <v>5407</v>
      </c>
      <c r="D2663">
        <v>5000</v>
      </c>
      <c r="E2663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s="15">
        <f t="shared" si="246"/>
        <v>41572.958449074074</v>
      </c>
      <c r="L2663" s="15">
        <f t="shared" si="247"/>
        <v>41542.958449074074</v>
      </c>
      <c r="M2663" t="b">
        <v>0</v>
      </c>
      <c r="N2663">
        <v>60</v>
      </c>
      <c r="O2663" t="b">
        <v>1</v>
      </c>
      <c r="P2663" t="s">
        <v>5408</v>
      </c>
      <c r="Q2663" s="7">
        <f t="shared" si="248"/>
        <v>102.89999999999999</v>
      </c>
      <c r="R2663" s="9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5409</v>
      </c>
      <c r="C2664" s="3" t="s">
        <v>5410</v>
      </c>
      <c r="D2664">
        <v>20000</v>
      </c>
      <c r="E2664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s="15">
        <f t="shared" si="246"/>
        <v>42237.746678240743</v>
      </c>
      <c r="L2664" s="15">
        <f t="shared" si="247"/>
        <v>42207.746678240743</v>
      </c>
      <c r="M2664" t="b">
        <v>0</v>
      </c>
      <c r="N2664">
        <v>80</v>
      </c>
      <c r="O2664" t="b">
        <v>1</v>
      </c>
      <c r="P2664" t="s">
        <v>5408</v>
      </c>
      <c r="Q2664" s="7">
        <f t="shared" si="248"/>
        <v>106.80000000000001</v>
      </c>
      <c r="R2664" s="9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5411</v>
      </c>
      <c r="C2665" s="3" t="s">
        <v>5412</v>
      </c>
      <c r="D2665">
        <v>20000</v>
      </c>
      <c r="E2665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s="15">
        <f t="shared" si="246"/>
        <v>42251.625</v>
      </c>
      <c r="L2665" s="15">
        <f t="shared" si="247"/>
        <v>42222.622766203705</v>
      </c>
      <c r="M2665" t="b">
        <v>0</v>
      </c>
      <c r="N2665">
        <v>56</v>
      </c>
      <c r="O2665" t="b">
        <v>1</v>
      </c>
      <c r="P2665" t="s">
        <v>5408</v>
      </c>
      <c r="Q2665" s="7">
        <f t="shared" si="248"/>
        <v>104.59625</v>
      </c>
      <c r="R2665" s="9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5413</v>
      </c>
      <c r="C2666" s="3" t="s">
        <v>5414</v>
      </c>
      <c r="D2666">
        <v>17500</v>
      </c>
      <c r="E2666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s="15">
        <f t="shared" si="246"/>
        <v>42347.290972222225</v>
      </c>
      <c r="L2666" s="15">
        <f t="shared" si="247"/>
        <v>42313.02542824074</v>
      </c>
      <c r="M2666" t="b">
        <v>0</v>
      </c>
      <c r="N2666">
        <v>104</v>
      </c>
      <c r="O2666" t="b">
        <v>1</v>
      </c>
      <c r="P2666" t="s">
        <v>5408</v>
      </c>
      <c r="Q2666" s="7">
        <f t="shared" si="248"/>
        <v>103.42857142857143</v>
      </c>
      <c r="R2666" s="9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5415</v>
      </c>
      <c r="C2667" s="3" t="s">
        <v>5416</v>
      </c>
      <c r="D2667">
        <v>3500</v>
      </c>
      <c r="E2667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s="15">
        <f t="shared" si="246"/>
        <v>42128.895532407405</v>
      </c>
      <c r="L2667" s="15">
        <f t="shared" si="247"/>
        <v>42083.895532407405</v>
      </c>
      <c r="M2667" t="b">
        <v>0</v>
      </c>
      <c r="N2667">
        <v>46</v>
      </c>
      <c r="O2667" t="b">
        <v>1</v>
      </c>
      <c r="P2667" t="s">
        <v>5408</v>
      </c>
      <c r="Q2667" s="7">
        <f t="shared" si="248"/>
        <v>123.14285714285715</v>
      </c>
      <c r="R2667" s="9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5417</v>
      </c>
      <c r="C2668" s="3" t="s">
        <v>5418</v>
      </c>
      <c r="D2668">
        <v>10000</v>
      </c>
      <c r="E2668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s="15">
        <f t="shared" si="246"/>
        <v>42272.875</v>
      </c>
      <c r="L2668" s="15">
        <f t="shared" si="247"/>
        <v>42235.764340277776</v>
      </c>
      <c r="M2668" t="b">
        <v>0</v>
      </c>
      <c r="N2668">
        <v>206</v>
      </c>
      <c r="O2668" t="b">
        <v>1</v>
      </c>
      <c r="P2668" t="s">
        <v>5408</v>
      </c>
      <c r="Q2668" s="7">
        <f t="shared" si="248"/>
        <v>159.29509999999999</v>
      </c>
      <c r="R2668" s="9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5419</v>
      </c>
      <c r="C2669" s="3" t="s">
        <v>5420</v>
      </c>
      <c r="D2669">
        <v>1500</v>
      </c>
      <c r="E2669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s="15">
        <f t="shared" si="246"/>
        <v>42410.926111111112</v>
      </c>
      <c r="L2669" s="15">
        <f t="shared" si="247"/>
        <v>42380.926111111112</v>
      </c>
      <c r="M2669" t="b">
        <v>0</v>
      </c>
      <c r="N2669">
        <v>18</v>
      </c>
      <c r="O2669" t="b">
        <v>1</v>
      </c>
      <c r="P2669" t="s">
        <v>5408</v>
      </c>
      <c r="Q2669" s="7">
        <f t="shared" si="248"/>
        <v>110.66666666666667</v>
      </c>
      <c r="R2669" s="9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5421</v>
      </c>
      <c r="C2670" s="3" t="s">
        <v>5422</v>
      </c>
      <c r="D2670">
        <v>1000</v>
      </c>
      <c r="E2670">
        <v>1707</v>
      </c>
      <c r="F2670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s="15">
        <f t="shared" si="246"/>
        <v>42317.60555555555</v>
      </c>
      <c r="L2670" s="15">
        <f t="shared" si="247"/>
        <v>42275.58871527778</v>
      </c>
      <c r="M2670" t="b">
        <v>0</v>
      </c>
      <c r="N2670">
        <v>28</v>
      </c>
      <c r="O2670" t="b">
        <v>1</v>
      </c>
      <c r="P2670" t="s">
        <v>5408</v>
      </c>
      <c r="Q2670" s="7">
        <f t="shared" si="248"/>
        <v>170.70000000000002</v>
      </c>
      <c r="R2670" s="9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5423</v>
      </c>
      <c r="C2671" s="3" t="s">
        <v>5424</v>
      </c>
      <c r="D2671">
        <v>800</v>
      </c>
      <c r="E2671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s="15">
        <f t="shared" si="246"/>
        <v>42379.035833333328</v>
      </c>
      <c r="L2671" s="15">
        <f t="shared" si="247"/>
        <v>42319.035833333328</v>
      </c>
      <c r="M2671" t="b">
        <v>0</v>
      </c>
      <c r="N2671">
        <v>11</v>
      </c>
      <c r="O2671" t="b">
        <v>1</v>
      </c>
      <c r="P2671" t="s">
        <v>5408</v>
      </c>
      <c r="Q2671" s="7">
        <f t="shared" si="248"/>
        <v>125.125</v>
      </c>
      <c r="R2671" s="9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5425</v>
      </c>
      <c r="C2672" s="3" t="s">
        <v>5426</v>
      </c>
      <c r="D2672">
        <v>38888</v>
      </c>
      <c r="E2672">
        <v>2495</v>
      </c>
      <c r="F2672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s="15">
        <f t="shared" si="246"/>
        <v>41849.020601851851</v>
      </c>
      <c r="L2672" s="15">
        <f t="shared" si="247"/>
        <v>41821.020601851851</v>
      </c>
      <c r="M2672" t="b">
        <v>1</v>
      </c>
      <c r="N2672">
        <v>60</v>
      </c>
      <c r="O2672" t="b">
        <v>0</v>
      </c>
      <c r="P2672" t="s">
        <v>5408</v>
      </c>
      <c r="Q2672" s="7">
        <f t="shared" si="248"/>
        <v>6.4158609339642041</v>
      </c>
      <c r="R2672" s="9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5427</v>
      </c>
      <c r="C2673" s="3" t="s">
        <v>5428</v>
      </c>
      <c r="D2673">
        <v>25000</v>
      </c>
      <c r="E2673">
        <v>2836</v>
      </c>
      <c r="F2673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s="15">
        <f t="shared" si="246"/>
        <v>41992.818055555559</v>
      </c>
      <c r="L2673" s="15">
        <f t="shared" si="247"/>
        <v>41962.749027777776</v>
      </c>
      <c r="M2673" t="b">
        <v>1</v>
      </c>
      <c r="N2673">
        <v>84</v>
      </c>
      <c r="O2673" t="b">
        <v>0</v>
      </c>
      <c r="P2673" t="s">
        <v>5408</v>
      </c>
      <c r="Q2673" s="7">
        <f t="shared" si="248"/>
        <v>11.343999999999999</v>
      </c>
      <c r="R2673" s="9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5429</v>
      </c>
      <c r="C2674" s="3" t="s">
        <v>5430</v>
      </c>
      <c r="D2674">
        <v>10000</v>
      </c>
      <c r="E2674">
        <v>3319</v>
      </c>
      <c r="F2674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s="15">
        <f t="shared" si="246"/>
        <v>42366.25</v>
      </c>
      <c r="L2674" s="15">
        <f t="shared" si="247"/>
        <v>42344.884143518517</v>
      </c>
      <c r="M2674" t="b">
        <v>1</v>
      </c>
      <c r="N2674">
        <v>47</v>
      </c>
      <c r="O2674" t="b">
        <v>0</v>
      </c>
      <c r="P2674" t="s">
        <v>5408</v>
      </c>
      <c r="Q2674" s="7">
        <f t="shared" si="248"/>
        <v>33.19</v>
      </c>
      <c r="R2674" s="9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5431</v>
      </c>
      <c r="C2675" s="3" t="s">
        <v>5432</v>
      </c>
      <c r="D2675">
        <v>40000</v>
      </c>
      <c r="E2675">
        <v>11032</v>
      </c>
      <c r="F2675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s="15">
        <f t="shared" si="246"/>
        <v>41941.947916666664</v>
      </c>
      <c r="L2675" s="15">
        <f t="shared" si="247"/>
        <v>41912.541655092595</v>
      </c>
      <c r="M2675" t="b">
        <v>1</v>
      </c>
      <c r="N2675">
        <v>66</v>
      </c>
      <c r="O2675" t="b">
        <v>0</v>
      </c>
      <c r="P2675" t="s">
        <v>5408</v>
      </c>
      <c r="Q2675" s="7">
        <f t="shared" si="248"/>
        <v>27.58</v>
      </c>
      <c r="R2675" s="9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5433</v>
      </c>
      <c r="C2676" s="3" t="s">
        <v>5434</v>
      </c>
      <c r="D2676">
        <v>35000</v>
      </c>
      <c r="E2676">
        <v>21994</v>
      </c>
      <c r="F2676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s="15">
        <f t="shared" si="246"/>
        <v>42556.207638888889</v>
      </c>
      <c r="L2676" s="15">
        <f t="shared" si="247"/>
        <v>42529.632754629631</v>
      </c>
      <c r="M2676" t="b">
        <v>1</v>
      </c>
      <c r="N2676">
        <v>171</v>
      </c>
      <c r="O2676" t="b">
        <v>0</v>
      </c>
      <c r="P2676" t="s">
        <v>5408</v>
      </c>
      <c r="Q2676" s="7">
        <f t="shared" si="248"/>
        <v>62.839999999999996</v>
      </c>
      <c r="R2676" s="9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5435</v>
      </c>
      <c r="C2677" s="3" t="s">
        <v>5436</v>
      </c>
      <c r="D2677">
        <v>25000</v>
      </c>
      <c r="E2677">
        <v>1897</v>
      </c>
      <c r="F2677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s="15">
        <f t="shared" si="246"/>
        <v>41953.899178240739</v>
      </c>
      <c r="L2677" s="15">
        <f t="shared" si="247"/>
        <v>41923.857511574075</v>
      </c>
      <c r="M2677" t="b">
        <v>1</v>
      </c>
      <c r="N2677">
        <v>29</v>
      </c>
      <c r="O2677" t="b">
        <v>0</v>
      </c>
      <c r="P2677" t="s">
        <v>5408</v>
      </c>
      <c r="Q2677" s="7">
        <f t="shared" si="248"/>
        <v>7.5880000000000001</v>
      </c>
      <c r="R2677" s="9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5437</v>
      </c>
      <c r="C2678" s="3" t="s">
        <v>5438</v>
      </c>
      <c r="D2678">
        <v>2100</v>
      </c>
      <c r="E2678">
        <v>1058</v>
      </c>
      <c r="F267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s="15">
        <f t="shared" si="246"/>
        <v>42512.624699074076</v>
      </c>
      <c r="L2678" s="15">
        <f t="shared" si="247"/>
        <v>42482.624699074076</v>
      </c>
      <c r="M2678" t="b">
        <v>0</v>
      </c>
      <c r="N2678">
        <v>9</v>
      </c>
      <c r="O2678" t="b">
        <v>0</v>
      </c>
      <c r="P2678" t="s">
        <v>5408</v>
      </c>
      <c r="Q2678" s="7">
        <f t="shared" si="248"/>
        <v>50.38095238095238</v>
      </c>
      <c r="R2678" s="9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5439</v>
      </c>
      <c r="C2679" s="3" t="s">
        <v>5440</v>
      </c>
      <c r="D2679">
        <v>19500</v>
      </c>
      <c r="E2679">
        <v>3415</v>
      </c>
      <c r="F2679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s="15">
        <f t="shared" si="246"/>
        <v>41823.029432870375</v>
      </c>
      <c r="L2679" s="15">
        <f t="shared" si="247"/>
        <v>41793.029432870375</v>
      </c>
      <c r="M2679" t="b">
        <v>0</v>
      </c>
      <c r="N2679">
        <v>27</v>
      </c>
      <c r="O2679" t="b">
        <v>0</v>
      </c>
      <c r="P2679" t="s">
        <v>5408</v>
      </c>
      <c r="Q2679" s="7">
        <f t="shared" si="248"/>
        <v>17.512820512820511</v>
      </c>
      <c r="R2679" s="9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5441</v>
      </c>
      <c r="C2680" s="3" t="s">
        <v>5442</v>
      </c>
      <c r="D2680">
        <v>8000000</v>
      </c>
      <c r="E2680">
        <v>1100</v>
      </c>
      <c r="F2680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s="15">
        <f t="shared" si="246"/>
        <v>42271.798206018517</v>
      </c>
      <c r="L2680" s="15">
        <f t="shared" si="247"/>
        <v>42241.798206018517</v>
      </c>
      <c r="M2680" t="b">
        <v>0</v>
      </c>
      <c r="N2680">
        <v>2</v>
      </c>
      <c r="O2680" t="b">
        <v>0</v>
      </c>
      <c r="P2680" t="s">
        <v>5408</v>
      </c>
      <c r="Q2680" s="7">
        <f t="shared" si="248"/>
        <v>1.375E-2</v>
      </c>
      <c r="R2680" s="9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5443</v>
      </c>
      <c r="C2681" s="3" t="s">
        <v>5444</v>
      </c>
      <c r="D2681">
        <v>40000</v>
      </c>
      <c r="E2681">
        <v>132</v>
      </c>
      <c r="F2681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s="15">
        <f t="shared" si="246"/>
        <v>42063.001087962963</v>
      </c>
      <c r="L2681" s="15">
        <f t="shared" si="247"/>
        <v>42033.001087962963</v>
      </c>
      <c r="M2681" t="b">
        <v>0</v>
      </c>
      <c r="N2681">
        <v>3</v>
      </c>
      <c r="O2681" t="b">
        <v>0</v>
      </c>
      <c r="P2681" t="s">
        <v>5408</v>
      </c>
      <c r="Q2681" s="7">
        <f t="shared" si="248"/>
        <v>0.33</v>
      </c>
      <c r="R2681" s="9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5445</v>
      </c>
      <c r="C2682" s="3" t="s">
        <v>5446</v>
      </c>
      <c r="D2682">
        <v>32000</v>
      </c>
      <c r="E2682">
        <v>276</v>
      </c>
      <c r="F2682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s="15">
        <f t="shared" si="246"/>
        <v>42466.170034722221</v>
      </c>
      <c r="L2682" s="15">
        <f t="shared" si="247"/>
        <v>42436.211701388893</v>
      </c>
      <c r="M2682" t="b">
        <v>0</v>
      </c>
      <c r="N2682">
        <v>4</v>
      </c>
      <c r="O2682" t="b">
        <v>0</v>
      </c>
      <c r="P2682" t="s">
        <v>5408</v>
      </c>
      <c r="Q2682" s="7">
        <f t="shared" si="248"/>
        <v>0.86250000000000004</v>
      </c>
      <c r="R2682" s="9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5447</v>
      </c>
      <c r="C2683" s="3" t="s">
        <v>5448</v>
      </c>
      <c r="D2683">
        <v>8000</v>
      </c>
      <c r="E2683">
        <v>55</v>
      </c>
      <c r="F2683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s="15">
        <f t="shared" si="246"/>
        <v>41830.895254629628</v>
      </c>
      <c r="L2683" s="15">
        <f t="shared" si="247"/>
        <v>41805.895254629628</v>
      </c>
      <c r="M2683" t="b">
        <v>0</v>
      </c>
      <c r="N2683">
        <v>2</v>
      </c>
      <c r="O2683" t="b">
        <v>0</v>
      </c>
      <c r="P2683" t="s">
        <v>2353</v>
      </c>
      <c r="Q2683" s="7">
        <f t="shared" si="248"/>
        <v>0.6875</v>
      </c>
      <c r="R2683" s="9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5449</v>
      </c>
      <c r="C2684" s="3" t="s">
        <v>5450</v>
      </c>
      <c r="D2684">
        <v>6000</v>
      </c>
      <c r="E2684">
        <v>1698</v>
      </c>
      <c r="F2684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s="15">
        <f t="shared" si="246"/>
        <v>41965.249305555553</v>
      </c>
      <c r="L2684" s="15">
        <f t="shared" si="247"/>
        <v>41932.871990740743</v>
      </c>
      <c r="M2684" t="b">
        <v>0</v>
      </c>
      <c r="N2684">
        <v>20</v>
      </c>
      <c r="O2684" t="b">
        <v>0</v>
      </c>
      <c r="P2684" t="s">
        <v>2353</v>
      </c>
      <c r="Q2684" s="7">
        <f t="shared" si="248"/>
        <v>28.299999999999997</v>
      </c>
      <c r="R2684" s="9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5451</v>
      </c>
      <c r="C2685" s="3" t="s">
        <v>5452</v>
      </c>
      <c r="D2685">
        <v>15000</v>
      </c>
      <c r="E2685">
        <v>36</v>
      </c>
      <c r="F2685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s="15">
        <f t="shared" si="246"/>
        <v>42064.75509259259</v>
      </c>
      <c r="L2685" s="15">
        <f t="shared" si="247"/>
        <v>42034.75509259259</v>
      </c>
      <c r="M2685" t="b">
        <v>0</v>
      </c>
      <c r="N2685">
        <v>3</v>
      </c>
      <c r="O2685" t="b">
        <v>0</v>
      </c>
      <c r="P2685" t="s">
        <v>2353</v>
      </c>
      <c r="Q2685" s="7">
        <f t="shared" si="248"/>
        <v>0.24</v>
      </c>
      <c r="R2685" s="9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5453</v>
      </c>
      <c r="C2686" s="3" t="s">
        <v>5454</v>
      </c>
      <c r="D2686">
        <v>70000</v>
      </c>
      <c r="E2686">
        <v>800</v>
      </c>
      <c r="F2686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s="15">
        <f t="shared" si="246"/>
        <v>41860.914641203708</v>
      </c>
      <c r="L2686" s="15">
        <f t="shared" si="247"/>
        <v>41820.914641203708</v>
      </c>
      <c r="M2686" t="b">
        <v>0</v>
      </c>
      <c r="N2686">
        <v>4</v>
      </c>
      <c r="O2686" t="b">
        <v>0</v>
      </c>
      <c r="P2686" t="s">
        <v>2353</v>
      </c>
      <c r="Q2686" s="7">
        <f t="shared" si="248"/>
        <v>1.1428571428571428</v>
      </c>
      <c r="R2686" s="9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5455</v>
      </c>
      <c r="C2687" s="3" t="s">
        <v>5456</v>
      </c>
      <c r="D2687">
        <v>50000</v>
      </c>
      <c r="E2687">
        <v>10</v>
      </c>
      <c r="F2687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s="15">
        <f t="shared" si="246"/>
        <v>42121.654282407406</v>
      </c>
      <c r="L2687" s="15">
        <f t="shared" si="247"/>
        <v>42061.69594907407</v>
      </c>
      <c r="M2687" t="b">
        <v>0</v>
      </c>
      <c r="N2687">
        <v>1</v>
      </c>
      <c r="O2687" t="b">
        <v>0</v>
      </c>
      <c r="P2687" t="s">
        <v>2353</v>
      </c>
      <c r="Q2687" s="7">
        <f t="shared" si="248"/>
        <v>0.02</v>
      </c>
      <c r="R2687" s="9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5457</v>
      </c>
      <c r="C2688" s="3" t="s">
        <v>5458</v>
      </c>
      <c r="D2688">
        <v>30000</v>
      </c>
      <c r="E2688">
        <v>0</v>
      </c>
      <c r="F268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s="15">
        <f t="shared" si="246"/>
        <v>41912.974803240737</v>
      </c>
      <c r="L2688" s="15">
        <f t="shared" si="247"/>
        <v>41892.974803240737</v>
      </c>
      <c r="M2688" t="b">
        <v>0</v>
      </c>
      <c r="N2688">
        <v>0</v>
      </c>
      <c r="O2688" t="b">
        <v>0</v>
      </c>
      <c r="P2688" t="s">
        <v>2353</v>
      </c>
      <c r="Q2688" s="7">
        <f t="shared" si="248"/>
        <v>0</v>
      </c>
      <c r="R2688" s="9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5459</v>
      </c>
      <c r="C2689" s="3" t="s">
        <v>5460</v>
      </c>
      <c r="D2689">
        <v>15000</v>
      </c>
      <c r="E2689">
        <v>0</v>
      </c>
      <c r="F2689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s="15">
        <f t="shared" si="246"/>
        <v>42184.64025462963</v>
      </c>
      <c r="L2689" s="15">
        <f t="shared" si="247"/>
        <v>42154.64025462963</v>
      </c>
      <c r="M2689" t="b">
        <v>0</v>
      </c>
      <c r="N2689">
        <v>0</v>
      </c>
      <c r="O2689" t="b">
        <v>0</v>
      </c>
      <c r="P2689" t="s">
        <v>2353</v>
      </c>
      <c r="Q2689" s="7">
        <f t="shared" si="248"/>
        <v>0</v>
      </c>
      <c r="R2689" s="9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5461</v>
      </c>
      <c r="C2690" s="3" t="s">
        <v>5462</v>
      </c>
      <c r="D2690">
        <v>50000</v>
      </c>
      <c r="E2690">
        <v>74</v>
      </c>
      <c r="F2690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s="15">
        <f t="shared" si="246"/>
        <v>42059.125</v>
      </c>
      <c r="L2690" s="15">
        <f t="shared" si="247"/>
        <v>42028.11886574074</v>
      </c>
      <c r="M2690" t="b">
        <v>0</v>
      </c>
      <c r="N2690">
        <v>14</v>
      </c>
      <c r="O2690" t="b">
        <v>0</v>
      </c>
      <c r="P2690" t="s">
        <v>2353</v>
      </c>
      <c r="Q2690" s="7">
        <f t="shared" si="248"/>
        <v>0.14799999999999999</v>
      </c>
      <c r="R2690" s="9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5463</v>
      </c>
      <c r="C2691" s="3" t="s">
        <v>5464</v>
      </c>
      <c r="D2691">
        <v>35000</v>
      </c>
      <c r="E2691">
        <v>1</v>
      </c>
      <c r="F2691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s="15">
        <f t="shared" ref="K2691:K2754" si="252">(I2691/86400)+DATE(1970,1,1)</f>
        <v>42581.961689814816</v>
      </c>
      <c r="L2691" s="15">
        <f t="shared" ref="L2691:L2754" si="253">(J2691/86400)+DATE(1970,1,1)</f>
        <v>42551.961689814816</v>
      </c>
      <c r="M2691" t="b">
        <v>0</v>
      </c>
      <c r="N2691">
        <v>1</v>
      </c>
      <c r="O2691" t="b">
        <v>0</v>
      </c>
      <c r="P2691" t="s">
        <v>2353</v>
      </c>
      <c r="Q2691" s="7">
        <f t="shared" ref="Q2691:Q2754" si="254">(E2691/D2691)*100</f>
        <v>2.8571428571428571E-3</v>
      </c>
      <c r="R2691" s="9">
        <f t="shared" ref="R2691:R2754" si="255">E2691/N2691</f>
        <v>1</v>
      </c>
      <c r="S2691" t="str">
        <f t="shared" ref="S2691:S2754" si="256">LEFT(P2691,FIND("/",P2691)-1)</f>
        <v>food</v>
      </c>
      <c r="T2691" t="str">
        <f t="shared" ref="T2691:T2754" si="257">REPLACE(P2691,1,FIND("/",P2691),"")</f>
        <v>food trucks</v>
      </c>
    </row>
    <row r="2692" spans="1:20" ht="48" x14ac:dyDescent="0.2">
      <c r="A2692">
        <v>2690</v>
      </c>
      <c r="B2692" s="3" t="s">
        <v>5465</v>
      </c>
      <c r="C2692" s="3" t="s">
        <v>5466</v>
      </c>
      <c r="D2692">
        <v>80000</v>
      </c>
      <c r="E2692">
        <v>8586</v>
      </c>
      <c r="F2692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s="15">
        <f t="shared" si="252"/>
        <v>42158.105046296296</v>
      </c>
      <c r="L2692" s="15">
        <f t="shared" si="253"/>
        <v>42113.105046296296</v>
      </c>
      <c r="M2692" t="b">
        <v>0</v>
      </c>
      <c r="N2692">
        <v>118</v>
      </c>
      <c r="O2692" t="b">
        <v>0</v>
      </c>
      <c r="P2692" t="s">
        <v>2353</v>
      </c>
      <c r="Q2692" s="7">
        <f t="shared" si="254"/>
        <v>10.7325</v>
      </c>
      <c r="R2692" s="9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5467</v>
      </c>
      <c r="C2693" s="3" t="s">
        <v>5468</v>
      </c>
      <c r="D2693">
        <v>65000</v>
      </c>
      <c r="E2693">
        <v>35</v>
      </c>
      <c r="F2693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s="15">
        <f t="shared" si="252"/>
        <v>42134.724039351851</v>
      </c>
      <c r="L2693" s="15">
        <f t="shared" si="253"/>
        <v>42089.724039351851</v>
      </c>
      <c r="M2693" t="b">
        <v>0</v>
      </c>
      <c r="N2693">
        <v>2</v>
      </c>
      <c r="O2693" t="b">
        <v>0</v>
      </c>
      <c r="P2693" t="s">
        <v>2353</v>
      </c>
      <c r="Q2693" s="7">
        <f t="shared" si="254"/>
        <v>5.3846153846153842E-2</v>
      </c>
      <c r="R2693" s="9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5469</v>
      </c>
      <c r="C2694" s="3" t="s">
        <v>5470</v>
      </c>
      <c r="D2694">
        <v>3500</v>
      </c>
      <c r="E2694">
        <v>25</v>
      </c>
      <c r="F2694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s="15">
        <f t="shared" si="252"/>
        <v>42088.292361111111</v>
      </c>
      <c r="L2694" s="15">
        <f t="shared" si="253"/>
        <v>42058.334027777775</v>
      </c>
      <c r="M2694" t="b">
        <v>0</v>
      </c>
      <c r="N2694">
        <v>1</v>
      </c>
      <c r="O2694" t="b">
        <v>0</v>
      </c>
      <c r="P2694" t="s">
        <v>2353</v>
      </c>
      <c r="Q2694" s="7">
        <f t="shared" si="254"/>
        <v>0.7142857142857143</v>
      </c>
      <c r="R2694" s="9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5471</v>
      </c>
      <c r="C2695" s="3" t="s">
        <v>5472</v>
      </c>
      <c r="D2695">
        <v>5000</v>
      </c>
      <c r="E2695">
        <v>40</v>
      </c>
      <c r="F2695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s="15">
        <f t="shared" si="252"/>
        <v>41864.138495370367</v>
      </c>
      <c r="L2695" s="15">
        <f t="shared" si="253"/>
        <v>41834.138495370367</v>
      </c>
      <c r="M2695" t="b">
        <v>0</v>
      </c>
      <c r="N2695">
        <v>3</v>
      </c>
      <c r="O2695" t="b">
        <v>0</v>
      </c>
      <c r="P2695" t="s">
        <v>2353</v>
      </c>
      <c r="Q2695" s="7">
        <f t="shared" si="254"/>
        <v>0.8</v>
      </c>
      <c r="R2695" s="9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5473</v>
      </c>
      <c r="C2696" s="3" t="s">
        <v>5474</v>
      </c>
      <c r="D2696">
        <v>30000</v>
      </c>
      <c r="E2696">
        <v>1</v>
      </c>
      <c r="F2696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s="15">
        <f t="shared" si="252"/>
        <v>41908.140497685185</v>
      </c>
      <c r="L2696" s="15">
        <f t="shared" si="253"/>
        <v>41878.140497685185</v>
      </c>
      <c r="M2696" t="b">
        <v>0</v>
      </c>
      <c r="N2696">
        <v>1</v>
      </c>
      <c r="O2696" t="b">
        <v>0</v>
      </c>
      <c r="P2696" t="s">
        <v>2353</v>
      </c>
      <c r="Q2696" s="7">
        <f t="shared" si="254"/>
        <v>3.3333333333333335E-3</v>
      </c>
      <c r="R2696" s="9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5475</v>
      </c>
      <c r="C2697" s="3" t="s">
        <v>5476</v>
      </c>
      <c r="D2697">
        <v>15000</v>
      </c>
      <c r="E2697">
        <v>71</v>
      </c>
      <c r="F2697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s="15">
        <f t="shared" si="252"/>
        <v>42108.14025462963</v>
      </c>
      <c r="L2697" s="15">
        <f t="shared" si="253"/>
        <v>42048.181921296295</v>
      </c>
      <c r="M2697" t="b">
        <v>0</v>
      </c>
      <c r="N2697">
        <v>3</v>
      </c>
      <c r="O2697" t="b">
        <v>0</v>
      </c>
      <c r="P2697" t="s">
        <v>2353</v>
      </c>
      <c r="Q2697" s="7">
        <f t="shared" si="254"/>
        <v>0.47333333333333333</v>
      </c>
      <c r="R2697" s="9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5477</v>
      </c>
      <c r="C2698" s="3" t="s">
        <v>5478</v>
      </c>
      <c r="D2698">
        <v>60000</v>
      </c>
      <c r="E2698">
        <v>3390</v>
      </c>
      <c r="F269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s="15">
        <f t="shared" si="252"/>
        <v>41998.844444444447</v>
      </c>
      <c r="L2698" s="15">
        <f t="shared" si="253"/>
        <v>41964.844444444447</v>
      </c>
      <c r="M2698" t="b">
        <v>0</v>
      </c>
      <c r="N2698">
        <v>38</v>
      </c>
      <c r="O2698" t="b">
        <v>0</v>
      </c>
      <c r="P2698" t="s">
        <v>2353</v>
      </c>
      <c r="Q2698" s="7">
        <f t="shared" si="254"/>
        <v>5.65</v>
      </c>
      <c r="R2698" s="9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5479</v>
      </c>
      <c r="C2699" s="3" t="s">
        <v>5480</v>
      </c>
      <c r="D2699">
        <v>23000</v>
      </c>
      <c r="E2699">
        <v>6061</v>
      </c>
      <c r="F2699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s="15">
        <f t="shared" si="252"/>
        <v>42218.916666666672</v>
      </c>
      <c r="L2699" s="15">
        <f t="shared" si="253"/>
        <v>42187.940081018518</v>
      </c>
      <c r="M2699" t="b">
        <v>0</v>
      </c>
      <c r="N2699">
        <v>52</v>
      </c>
      <c r="O2699" t="b">
        <v>0</v>
      </c>
      <c r="P2699" t="s">
        <v>2353</v>
      </c>
      <c r="Q2699" s="7">
        <f t="shared" si="254"/>
        <v>26.35217391304348</v>
      </c>
      <c r="R2699" s="9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5481</v>
      </c>
      <c r="C2700" s="3" t="s">
        <v>5482</v>
      </c>
      <c r="D2700">
        <v>8000</v>
      </c>
      <c r="E2700">
        <v>26.01</v>
      </c>
      <c r="F2700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s="15">
        <f t="shared" si="252"/>
        <v>41817.898240740738</v>
      </c>
      <c r="L2700" s="15">
        <f t="shared" si="253"/>
        <v>41787.898240740738</v>
      </c>
      <c r="M2700" t="b">
        <v>0</v>
      </c>
      <c r="N2700">
        <v>2</v>
      </c>
      <c r="O2700" t="b">
        <v>0</v>
      </c>
      <c r="P2700" t="s">
        <v>2353</v>
      </c>
      <c r="Q2700" s="7">
        <f t="shared" si="254"/>
        <v>0.325125</v>
      </c>
      <c r="R2700" s="9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5483</v>
      </c>
      <c r="C2701" s="3" t="s">
        <v>5484</v>
      </c>
      <c r="D2701">
        <v>2</v>
      </c>
      <c r="E2701">
        <v>0</v>
      </c>
      <c r="F2701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s="15">
        <f t="shared" si="252"/>
        <v>41859.896562499998</v>
      </c>
      <c r="L2701" s="15">
        <f t="shared" si="253"/>
        <v>41829.896562499998</v>
      </c>
      <c r="M2701" t="b">
        <v>0</v>
      </c>
      <c r="N2701">
        <v>0</v>
      </c>
      <c r="O2701" t="b">
        <v>0</v>
      </c>
      <c r="P2701" t="s">
        <v>2353</v>
      </c>
      <c r="Q2701" s="7">
        <f t="shared" si="254"/>
        <v>0</v>
      </c>
      <c r="R2701" s="9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5485</v>
      </c>
      <c r="C2702" s="3" t="s">
        <v>5486</v>
      </c>
      <c r="D2702">
        <v>9999</v>
      </c>
      <c r="E2702">
        <v>70</v>
      </c>
      <c r="F2702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s="15">
        <f t="shared" si="252"/>
        <v>41900.874675925923</v>
      </c>
      <c r="L2702" s="15">
        <f t="shared" si="253"/>
        <v>41870.874675925923</v>
      </c>
      <c r="M2702" t="b">
        <v>0</v>
      </c>
      <c r="N2702">
        <v>4</v>
      </c>
      <c r="O2702" t="b">
        <v>0</v>
      </c>
      <c r="P2702" t="s">
        <v>2353</v>
      </c>
      <c r="Q2702" s="7">
        <f t="shared" si="254"/>
        <v>0.7000700070007001</v>
      </c>
      <c r="R2702" s="9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5487</v>
      </c>
      <c r="C2703" s="3" t="s">
        <v>5488</v>
      </c>
      <c r="D2703">
        <v>3400</v>
      </c>
      <c r="E2703">
        <v>1570</v>
      </c>
      <c r="F2703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s="15">
        <f t="shared" si="252"/>
        <v>42832.733032407406</v>
      </c>
      <c r="L2703" s="15">
        <f t="shared" si="253"/>
        <v>42801.774699074071</v>
      </c>
      <c r="M2703" t="b">
        <v>0</v>
      </c>
      <c r="N2703">
        <v>46</v>
      </c>
      <c r="O2703" t="b">
        <v>0</v>
      </c>
      <c r="P2703" t="s">
        <v>5489</v>
      </c>
      <c r="Q2703" s="7">
        <f t="shared" si="254"/>
        <v>46.176470588235297</v>
      </c>
      <c r="R2703" s="9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5490</v>
      </c>
      <c r="C2704" s="3" t="s">
        <v>5491</v>
      </c>
      <c r="D2704">
        <v>10000</v>
      </c>
      <c r="E2704">
        <v>3441</v>
      </c>
      <c r="F2704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s="15">
        <f t="shared" si="252"/>
        <v>42830.760150462964</v>
      </c>
      <c r="L2704" s="15">
        <f t="shared" si="253"/>
        <v>42800.801817129628</v>
      </c>
      <c r="M2704" t="b">
        <v>1</v>
      </c>
      <c r="N2704">
        <v>26</v>
      </c>
      <c r="O2704" t="b">
        <v>0</v>
      </c>
      <c r="P2704" t="s">
        <v>5489</v>
      </c>
      <c r="Q2704" s="7">
        <f t="shared" si="254"/>
        <v>34.410000000000004</v>
      </c>
      <c r="R2704" s="9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5492</v>
      </c>
      <c r="C2705" s="3" t="s">
        <v>5493</v>
      </c>
      <c r="D2705">
        <v>40000</v>
      </c>
      <c r="E2705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s="15">
        <f t="shared" si="252"/>
        <v>42816.648495370369</v>
      </c>
      <c r="L2705" s="15">
        <f t="shared" si="253"/>
        <v>42756.690162037034</v>
      </c>
      <c r="M2705" t="b">
        <v>0</v>
      </c>
      <c r="N2705">
        <v>45</v>
      </c>
      <c r="O2705" t="b">
        <v>0</v>
      </c>
      <c r="P2705" t="s">
        <v>5489</v>
      </c>
      <c r="Q2705" s="7">
        <f t="shared" si="254"/>
        <v>103.75000000000001</v>
      </c>
      <c r="R2705" s="9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5494</v>
      </c>
      <c r="C2706" s="3" t="s">
        <v>5495</v>
      </c>
      <c r="D2706">
        <v>19000</v>
      </c>
      <c r="E2706">
        <v>1145</v>
      </c>
      <c r="F2706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s="15">
        <f t="shared" si="252"/>
        <v>42830.820763888885</v>
      </c>
      <c r="L2706" s="15">
        <f t="shared" si="253"/>
        <v>42787.862430555557</v>
      </c>
      <c r="M2706" t="b">
        <v>0</v>
      </c>
      <c r="N2706">
        <v>7</v>
      </c>
      <c r="O2706" t="b">
        <v>0</v>
      </c>
      <c r="P2706" t="s">
        <v>5489</v>
      </c>
      <c r="Q2706" s="7">
        <f t="shared" si="254"/>
        <v>6.0263157894736841</v>
      </c>
      <c r="R2706" s="9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5496</v>
      </c>
      <c r="C2707" s="3" t="s">
        <v>5497</v>
      </c>
      <c r="D2707">
        <v>16500</v>
      </c>
      <c r="E2707">
        <v>1739</v>
      </c>
      <c r="F2707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s="15">
        <f t="shared" si="252"/>
        <v>42818.874513888892</v>
      </c>
      <c r="L2707" s="15">
        <f t="shared" si="253"/>
        <v>42773.916180555556</v>
      </c>
      <c r="M2707" t="b">
        <v>0</v>
      </c>
      <c r="N2707">
        <v>8</v>
      </c>
      <c r="O2707" t="b">
        <v>0</v>
      </c>
      <c r="P2707" t="s">
        <v>5489</v>
      </c>
      <c r="Q2707" s="7">
        <f t="shared" si="254"/>
        <v>10.539393939393939</v>
      </c>
      <c r="R2707" s="9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5498</v>
      </c>
      <c r="C2708" s="3" t="s">
        <v>5499</v>
      </c>
      <c r="D2708">
        <v>35000</v>
      </c>
      <c r="E2708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s="15">
        <f t="shared" si="252"/>
        <v>41928.290972222225</v>
      </c>
      <c r="L2708" s="15">
        <f t="shared" si="253"/>
        <v>41899.294942129629</v>
      </c>
      <c r="M2708" t="b">
        <v>1</v>
      </c>
      <c r="N2708">
        <v>263</v>
      </c>
      <c r="O2708" t="b">
        <v>1</v>
      </c>
      <c r="P2708" t="s">
        <v>5489</v>
      </c>
      <c r="Q2708" s="7">
        <f t="shared" si="254"/>
        <v>112.29714285714284</v>
      </c>
      <c r="R2708" s="9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5500</v>
      </c>
      <c r="C2709" s="3" t="s">
        <v>5501</v>
      </c>
      <c r="D2709">
        <v>8000</v>
      </c>
      <c r="E2709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s="15">
        <f t="shared" si="252"/>
        <v>41421.290972222225</v>
      </c>
      <c r="L2709" s="15">
        <f t="shared" si="253"/>
        <v>41391.782905092594</v>
      </c>
      <c r="M2709" t="b">
        <v>1</v>
      </c>
      <c r="N2709">
        <v>394</v>
      </c>
      <c r="O2709" t="b">
        <v>1</v>
      </c>
      <c r="P2709" t="s">
        <v>5489</v>
      </c>
      <c r="Q2709" s="7">
        <f t="shared" si="254"/>
        <v>350.84462500000001</v>
      </c>
      <c r="R2709" s="9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5502</v>
      </c>
      <c r="C2710" s="3" t="s">
        <v>5503</v>
      </c>
      <c r="D2710">
        <v>20000</v>
      </c>
      <c r="E2710">
        <v>46643.07</v>
      </c>
      <c r="F2710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s="15">
        <f t="shared" si="252"/>
        <v>42572.698217592595</v>
      </c>
      <c r="L2710" s="15">
        <f t="shared" si="253"/>
        <v>42512.698217592595</v>
      </c>
      <c r="M2710" t="b">
        <v>1</v>
      </c>
      <c r="N2710">
        <v>1049</v>
      </c>
      <c r="O2710" t="b">
        <v>1</v>
      </c>
      <c r="P2710" t="s">
        <v>5489</v>
      </c>
      <c r="Q2710" s="7">
        <f t="shared" si="254"/>
        <v>233.21535</v>
      </c>
      <c r="R2710" s="9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5504</v>
      </c>
      <c r="C2711" s="3" t="s">
        <v>5505</v>
      </c>
      <c r="D2711">
        <v>50000</v>
      </c>
      <c r="E2711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s="15">
        <f t="shared" si="252"/>
        <v>42647.165972222225</v>
      </c>
      <c r="L2711" s="15">
        <f t="shared" si="253"/>
        <v>42612.149780092594</v>
      </c>
      <c r="M2711" t="b">
        <v>1</v>
      </c>
      <c r="N2711">
        <v>308</v>
      </c>
      <c r="O2711" t="b">
        <v>1</v>
      </c>
      <c r="P2711" t="s">
        <v>5489</v>
      </c>
      <c r="Q2711" s="7">
        <f t="shared" si="254"/>
        <v>101.60599999999999</v>
      </c>
      <c r="R2711" s="9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5506</v>
      </c>
      <c r="C2712" s="3" t="s">
        <v>5507</v>
      </c>
      <c r="D2712">
        <v>60000</v>
      </c>
      <c r="E2712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s="15">
        <f t="shared" si="252"/>
        <v>41860.083333333336</v>
      </c>
      <c r="L2712" s="15">
        <f t="shared" si="253"/>
        <v>41828.229490740741</v>
      </c>
      <c r="M2712" t="b">
        <v>1</v>
      </c>
      <c r="N2712">
        <v>1088</v>
      </c>
      <c r="O2712" t="b">
        <v>1</v>
      </c>
      <c r="P2712" t="s">
        <v>5489</v>
      </c>
      <c r="Q2712" s="7">
        <f t="shared" si="254"/>
        <v>153.90035000000003</v>
      </c>
      <c r="R2712" s="9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5508</v>
      </c>
      <c r="C2713" s="3" t="s">
        <v>5509</v>
      </c>
      <c r="D2713">
        <v>3910</v>
      </c>
      <c r="E2713">
        <v>3938</v>
      </c>
      <c r="F2713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s="15">
        <f t="shared" si="252"/>
        <v>41810.917361111111</v>
      </c>
      <c r="L2713" s="15">
        <f t="shared" si="253"/>
        <v>41780.745254629626</v>
      </c>
      <c r="M2713" t="b">
        <v>1</v>
      </c>
      <c r="N2713">
        <v>73</v>
      </c>
      <c r="O2713" t="b">
        <v>1</v>
      </c>
      <c r="P2713" t="s">
        <v>5489</v>
      </c>
      <c r="Q2713" s="7">
        <f t="shared" si="254"/>
        <v>100.7161125319693</v>
      </c>
      <c r="R2713" s="9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5510</v>
      </c>
      <c r="C2714" s="3" t="s">
        <v>5511</v>
      </c>
      <c r="D2714">
        <v>5500</v>
      </c>
      <c r="E2714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s="15">
        <f t="shared" si="252"/>
        <v>41468.75</v>
      </c>
      <c r="L2714" s="15">
        <f t="shared" si="253"/>
        <v>41432.062037037038</v>
      </c>
      <c r="M2714" t="b">
        <v>1</v>
      </c>
      <c r="N2714">
        <v>143</v>
      </c>
      <c r="O2714" t="b">
        <v>1</v>
      </c>
      <c r="P2714" t="s">
        <v>5489</v>
      </c>
      <c r="Q2714" s="7">
        <f t="shared" si="254"/>
        <v>131.38181818181818</v>
      </c>
      <c r="R2714" s="9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5512</v>
      </c>
      <c r="C2715" s="3" t="s">
        <v>5513</v>
      </c>
      <c r="D2715">
        <v>150000</v>
      </c>
      <c r="E2715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s="15">
        <f t="shared" si="252"/>
        <v>42362.653749999998</v>
      </c>
      <c r="L2715" s="15">
        <f t="shared" si="253"/>
        <v>42322.653749999998</v>
      </c>
      <c r="M2715" t="b">
        <v>1</v>
      </c>
      <c r="N2715">
        <v>1420</v>
      </c>
      <c r="O2715" t="b">
        <v>1</v>
      </c>
      <c r="P2715" t="s">
        <v>5489</v>
      </c>
      <c r="Q2715" s="7">
        <f t="shared" si="254"/>
        <v>102.24133333333334</v>
      </c>
      <c r="R2715" s="9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5514</v>
      </c>
      <c r="C2716" s="3" t="s">
        <v>5515</v>
      </c>
      <c r="D2716">
        <v>25000</v>
      </c>
      <c r="E2716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s="15">
        <f t="shared" si="252"/>
        <v>42657.958333333328</v>
      </c>
      <c r="L2716" s="15">
        <f t="shared" si="253"/>
        <v>42629.655046296291</v>
      </c>
      <c r="M2716" t="b">
        <v>1</v>
      </c>
      <c r="N2716">
        <v>305</v>
      </c>
      <c r="O2716" t="b">
        <v>1</v>
      </c>
      <c r="P2716" t="s">
        <v>5489</v>
      </c>
      <c r="Q2716" s="7">
        <f t="shared" si="254"/>
        <v>116.35599999999999</v>
      </c>
      <c r="R2716" s="9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5516</v>
      </c>
      <c r="C2717" s="3" t="s">
        <v>5517</v>
      </c>
      <c r="D2717">
        <v>12000</v>
      </c>
      <c r="E2717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s="15">
        <f t="shared" si="252"/>
        <v>42421.398472222223</v>
      </c>
      <c r="L2717" s="15">
        <f t="shared" si="253"/>
        <v>42387.398472222223</v>
      </c>
      <c r="M2717" t="b">
        <v>1</v>
      </c>
      <c r="N2717">
        <v>551</v>
      </c>
      <c r="O2717" t="b">
        <v>1</v>
      </c>
      <c r="P2717" t="s">
        <v>5489</v>
      </c>
      <c r="Q2717" s="7">
        <f t="shared" si="254"/>
        <v>264.62241666666665</v>
      </c>
      <c r="R2717" s="9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5518</v>
      </c>
      <c r="C2718" s="3" t="s">
        <v>5519</v>
      </c>
      <c r="D2718">
        <v>10000</v>
      </c>
      <c r="E2718">
        <v>11998.01</v>
      </c>
      <c r="F271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s="15">
        <f t="shared" si="252"/>
        <v>42285.333252314813</v>
      </c>
      <c r="L2718" s="15">
        <f t="shared" si="253"/>
        <v>42255.333252314813</v>
      </c>
      <c r="M2718" t="b">
        <v>1</v>
      </c>
      <c r="N2718">
        <v>187</v>
      </c>
      <c r="O2718" t="b">
        <v>1</v>
      </c>
      <c r="P2718" t="s">
        <v>5489</v>
      </c>
      <c r="Q2718" s="7">
        <f t="shared" si="254"/>
        <v>119.98010000000001</v>
      </c>
      <c r="R2718" s="9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5520</v>
      </c>
      <c r="C2719" s="3" t="s">
        <v>5521</v>
      </c>
      <c r="D2719">
        <v>25000</v>
      </c>
      <c r="E2719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s="15">
        <f t="shared" si="252"/>
        <v>41979.956585648149</v>
      </c>
      <c r="L2719" s="15">
        <f t="shared" si="253"/>
        <v>41934.914918981478</v>
      </c>
      <c r="M2719" t="b">
        <v>1</v>
      </c>
      <c r="N2719">
        <v>325</v>
      </c>
      <c r="O2719" t="b">
        <v>1</v>
      </c>
      <c r="P2719" t="s">
        <v>5489</v>
      </c>
      <c r="Q2719" s="7">
        <f t="shared" si="254"/>
        <v>120.10400000000001</v>
      </c>
      <c r="R2719" s="9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5522</v>
      </c>
      <c r="C2720" s="3" t="s">
        <v>5523</v>
      </c>
      <c r="D2720">
        <v>18000</v>
      </c>
      <c r="E2720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s="15">
        <f t="shared" si="252"/>
        <v>42493.958333333328</v>
      </c>
      <c r="L2720" s="15">
        <f t="shared" si="253"/>
        <v>42465.596585648149</v>
      </c>
      <c r="M2720" t="b">
        <v>1</v>
      </c>
      <c r="N2720">
        <v>148</v>
      </c>
      <c r="O2720" t="b">
        <v>1</v>
      </c>
      <c r="P2720" t="s">
        <v>5489</v>
      </c>
      <c r="Q2720" s="7">
        <f t="shared" si="254"/>
        <v>103.58333333333334</v>
      </c>
      <c r="R2720" s="9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5524</v>
      </c>
      <c r="C2721" s="3" t="s">
        <v>5525</v>
      </c>
      <c r="D2721">
        <v>6000</v>
      </c>
      <c r="E2721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s="15">
        <f t="shared" si="252"/>
        <v>42477.98951388889</v>
      </c>
      <c r="L2721" s="15">
        <f t="shared" si="253"/>
        <v>42418.031180555554</v>
      </c>
      <c r="M2721" t="b">
        <v>0</v>
      </c>
      <c r="N2721">
        <v>69</v>
      </c>
      <c r="O2721" t="b">
        <v>1</v>
      </c>
      <c r="P2721" t="s">
        <v>5489</v>
      </c>
      <c r="Q2721" s="7">
        <f t="shared" si="254"/>
        <v>108.83333333333334</v>
      </c>
      <c r="R2721" s="9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5526</v>
      </c>
      <c r="C2722" s="3" t="s">
        <v>5527</v>
      </c>
      <c r="D2722">
        <v>25000</v>
      </c>
      <c r="E2722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s="15">
        <f t="shared" si="252"/>
        <v>42685.507557870369</v>
      </c>
      <c r="L2722" s="15">
        <f t="shared" si="253"/>
        <v>42655.465891203705</v>
      </c>
      <c r="M2722" t="b">
        <v>0</v>
      </c>
      <c r="N2722">
        <v>173</v>
      </c>
      <c r="O2722" t="b">
        <v>1</v>
      </c>
      <c r="P2722" t="s">
        <v>5489</v>
      </c>
      <c r="Q2722" s="7">
        <f t="shared" si="254"/>
        <v>118.12400000000001</v>
      </c>
      <c r="R2722" s="9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5528</v>
      </c>
      <c r="C2723" s="3" t="s">
        <v>5529</v>
      </c>
      <c r="D2723">
        <v>750</v>
      </c>
      <c r="E2723">
        <v>10965</v>
      </c>
      <c r="F2723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s="15">
        <f t="shared" si="252"/>
        <v>41523.791666666664</v>
      </c>
      <c r="L2723" s="15">
        <f t="shared" si="253"/>
        <v>41493.543958333335</v>
      </c>
      <c r="M2723" t="b">
        <v>0</v>
      </c>
      <c r="N2723">
        <v>269</v>
      </c>
      <c r="O2723" t="b">
        <v>1</v>
      </c>
      <c r="P2723" t="s">
        <v>3962</v>
      </c>
      <c r="Q2723" s="7">
        <f t="shared" si="254"/>
        <v>1462</v>
      </c>
      <c r="R2723" s="9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5530</v>
      </c>
      <c r="C2724" s="3" t="s">
        <v>5531</v>
      </c>
      <c r="D2724">
        <v>5000</v>
      </c>
      <c r="E2724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s="15">
        <f t="shared" si="252"/>
        <v>42764.857094907406</v>
      </c>
      <c r="L2724" s="15">
        <f t="shared" si="253"/>
        <v>42704.857094907406</v>
      </c>
      <c r="M2724" t="b">
        <v>0</v>
      </c>
      <c r="N2724">
        <v>185</v>
      </c>
      <c r="O2724" t="b">
        <v>1</v>
      </c>
      <c r="P2724" t="s">
        <v>3962</v>
      </c>
      <c r="Q2724" s="7">
        <f t="shared" si="254"/>
        <v>252.54</v>
      </c>
      <c r="R2724" s="9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5532</v>
      </c>
      <c r="C2725" s="3" t="s">
        <v>5533</v>
      </c>
      <c r="D2725">
        <v>12000</v>
      </c>
      <c r="E2725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s="15">
        <f t="shared" si="252"/>
        <v>42004.880648148144</v>
      </c>
      <c r="L2725" s="15">
        <f t="shared" si="253"/>
        <v>41944.83898148148</v>
      </c>
      <c r="M2725" t="b">
        <v>0</v>
      </c>
      <c r="N2725">
        <v>176</v>
      </c>
      <c r="O2725" t="b">
        <v>1</v>
      </c>
      <c r="P2725" t="s">
        <v>3962</v>
      </c>
      <c r="Q2725" s="7">
        <f t="shared" si="254"/>
        <v>140.05000000000001</v>
      </c>
      <c r="R2725" s="9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5534</v>
      </c>
      <c r="C2726" s="3" t="s">
        <v>5535</v>
      </c>
      <c r="D2726">
        <v>2468</v>
      </c>
      <c r="E2726">
        <v>7326.88</v>
      </c>
      <c r="F2726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s="15">
        <f t="shared" si="252"/>
        <v>42231.32707175926</v>
      </c>
      <c r="L2726" s="15">
        <f t="shared" si="253"/>
        <v>42199.32707175926</v>
      </c>
      <c r="M2726" t="b">
        <v>0</v>
      </c>
      <c r="N2726">
        <v>1019</v>
      </c>
      <c r="O2726" t="b">
        <v>1</v>
      </c>
      <c r="P2726" t="s">
        <v>3962</v>
      </c>
      <c r="Q2726" s="7">
        <f t="shared" si="254"/>
        <v>296.87520259319291</v>
      </c>
      <c r="R2726" s="9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5536</v>
      </c>
      <c r="C2727" s="3" t="s">
        <v>5537</v>
      </c>
      <c r="D2727">
        <v>40000</v>
      </c>
      <c r="E2727">
        <v>57817</v>
      </c>
      <c r="F2727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s="15">
        <f t="shared" si="252"/>
        <v>42795.744618055556</v>
      </c>
      <c r="L2727" s="15">
        <f t="shared" si="253"/>
        <v>42745.744618055556</v>
      </c>
      <c r="M2727" t="b">
        <v>0</v>
      </c>
      <c r="N2727">
        <v>113</v>
      </c>
      <c r="O2727" t="b">
        <v>1</v>
      </c>
      <c r="P2727" t="s">
        <v>3962</v>
      </c>
      <c r="Q2727" s="7">
        <f t="shared" si="254"/>
        <v>144.54249999999999</v>
      </c>
      <c r="R2727" s="9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5538</v>
      </c>
      <c r="C2728" s="3" t="s">
        <v>5539</v>
      </c>
      <c r="D2728">
        <v>100000</v>
      </c>
      <c r="E2728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s="15">
        <f t="shared" si="252"/>
        <v>42482.579988425925</v>
      </c>
      <c r="L2728" s="15">
        <f t="shared" si="253"/>
        <v>42452.579988425925</v>
      </c>
      <c r="M2728" t="b">
        <v>0</v>
      </c>
      <c r="N2728">
        <v>404</v>
      </c>
      <c r="O2728" t="b">
        <v>1</v>
      </c>
      <c r="P2728" t="s">
        <v>3962</v>
      </c>
      <c r="Q2728" s="7">
        <f t="shared" si="254"/>
        <v>105.745</v>
      </c>
      <c r="R2728" s="9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5540</v>
      </c>
      <c r="C2729" s="3" t="s">
        <v>5541</v>
      </c>
      <c r="D2729">
        <v>10000</v>
      </c>
      <c r="E2729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s="15">
        <f t="shared" si="252"/>
        <v>42223.676655092597</v>
      </c>
      <c r="L2729" s="15">
        <f t="shared" si="253"/>
        <v>42198.676655092597</v>
      </c>
      <c r="M2729" t="b">
        <v>0</v>
      </c>
      <c r="N2729">
        <v>707</v>
      </c>
      <c r="O2729" t="b">
        <v>1</v>
      </c>
      <c r="P2729" t="s">
        <v>3962</v>
      </c>
      <c r="Q2729" s="7">
        <f t="shared" si="254"/>
        <v>493.21000000000004</v>
      </c>
      <c r="R2729" s="9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5542</v>
      </c>
      <c r="C2730" s="3" t="s">
        <v>5543</v>
      </c>
      <c r="D2730">
        <v>15000</v>
      </c>
      <c r="E2730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s="15">
        <f t="shared" si="252"/>
        <v>42368.59993055556</v>
      </c>
      <c r="L2730" s="15">
        <f t="shared" si="253"/>
        <v>42333.59993055556</v>
      </c>
      <c r="M2730" t="b">
        <v>0</v>
      </c>
      <c r="N2730">
        <v>392</v>
      </c>
      <c r="O2730" t="b">
        <v>1</v>
      </c>
      <c r="P2730" t="s">
        <v>3962</v>
      </c>
      <c r="Q2730" s="7">
        <f t="shared" si="254"/>
        <v>201.82666666666668</v>
      </c>
      <c r="R2730" s="9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5544</v>
      </c>
      <c r="C2731" s="3" t="s">
        <v>5545</v>
      </c>
      <c r="D2731">
        <v>7500</v>
      </c>
      <c r="E2731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s="15">
        <f t="shared" si="252"/>
        <v>42125.240706018521</v>
      </c>
      <c r="L2731" s="15">
        <f t="shared" si="253"/>
        <v>42095.240706018521</v>
      </c>
      <c r="M2731" t="b">
        <v>0</v>
      </c>
      <c r="N2731">
        <v>23</v>
      </c>
      <c r="O2731" t="b">
        <v>1</v>
      </c>
      <c r="P2731" t="s">
        <v>3962</v>
      </c>
      <c r="Q2731" s="7">
        <f t="shared" si="254"/>
        <v>104.44</v>
      </c>
      <c r="R2731" s="9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5546</v>
      </c>
      <c r="C2732" s="3" t="s">
        <v>5547</v>
      </c>
      <c r="D2732">
        <v>27000</v>
      </c>
      <c r="E2732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s="15">
        <f t="shared" si="252"/>
        <v>41386.541377314818</v>
      </c>
      <c r="L2732" s="15">
        <f t="shared" si="253"/>
        <v>41351.541377314818</v>
      </c>
      <c r="M2732" t="b">
        <v>0</v>
      </c>
      <c r="N2732">
        <v>682</v>
      </c>
      <c r="O2732" t="b">
        <v>1</v>
      </c>
      <c r="P2732" t="s">
        <v>3962</v>
      </c>
      <c r="Q2732" s="7">
        <f t="shared" si="254"/>
        <v>170.29262962962963</v>
      </c>
      <c r="R2732" s="9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5548</v>
      </c>
      <c r="C2733" s="3" t="s">
        <v>5549</v>
      </c>
      <c r="D2733">
        <v>30000</v>
      </c>
      <c r="E2733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s="15">
        <f t="shared" si="252"/>
        <v>41930.166666666664</v>
      </c>
      <c r="L2733" s="15">
        <f t="shared" si="253"/>
        <v>41872.525717592594</v>
      </c>
      <c r="M2733" t="b">
        <v>0</v>
      </c>
      <c r="N2733">
        <v>37</v>
      </c>
      <c r="O2733" t="b">
        <v>1</v>
      </c>
      <c r="P2733" t="s">
        <v>3962</v>
      </c>
      <c r="Q2733" s="7">
        <f t="shared" si="254"/>
        <v>104.30333333333333</v>
      </c>
      <c r="R2733" s="9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5550</v>
      </c>
      <c r="C2734" s="3" t="s">
        <v>5551</v>
      </c>
      <c r="D2734">
        <v>12000</v>
      </c>
      <c r="E2734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s="15">
        <f t="shared" si="252"/>
        <v>41422</v>
      </c>
      <c r="L2734" s="15">
        <f t="shared" si="253"/>
        <v>41389.808194444442</v>
      </c>
      <c r="M2734" t="b">
        <v>0</v>
      </c>
      <c r="N2734">
        <v>146</v>
      </c>
      <c r="O2734" t="b">
        <v>1</v>
      </c>
      <c r="P2734" t="s">
        <v>3962</v>
      </c>
      <c r="Q2734" s="7">
        <f t="shared" si="254"/>
        <v>118.25000000000001</v>
      </c>
      <c r="R2734" s="9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5552</v>
      </c>
      <c r="C2735" s="3" t="s">
        <v>5553</v>
      </c>
      <c r="D2735">
        <v>50000</v>
      </c>
      <c r="E2735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s="15">
        <f t="shared" si="252"/>
        <v>42104.231180555551</v>
      </c>
      <c r="L2735" s="15">
        <f t="shared" si="253"/>
        <v>42044.272847222222</v>
      </c>
      <c r="M2735" t="b">
        <v>0</v>
      </c>
      <c r="N2735">
        <v>119</v>
      </c>
      <c r="O2735" t="b">
        <v>1</v>
      </c>
      <c r="P2735" t="s">
        <v>3962</v>
      </c>
      <c r="Q2735" s="7">
        <f t="shared" si="254"/>
        <v>107.538</v>
      </c>
      <c r="R2735" s="9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5554</v>
      </c>
      <c r="C2736" s="3" t="s">
        <v>5555</v>
      </c>
      <c r="D2736">
        <v>1</v>
      </c>
      <c r="E2736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s="15">
        <f t="shared" si="252"/>
        <v>42656.915972222225</v>
      </c>
      <c r="L2736" s="15">
        <f t="shared" si="253"/>
        <v>42626.668888888889</v>
      </c>
      <c r="M2736" t="b">
        <v>0</v>
      </c>
      <c r="N2736">
        <v>163</v>
      </c>
      <c r="O2736" t="b">
        <v>1</v>
      </c>
      <c r="P2736" t="s">
        <v>3962</v>
      </c>
      <c r="Q2736" s="7">
        <f t="shared" si="254"/>
        <v>2260300</v>
      </c>
      <c r="R2736" s="9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5556</v>
      </c>
      <c r="C2737" s="3" t="s">
        <v>5557</v>
      </c>
      <c r="D2737">
        <v>750</v>
      </c>
      <c r="E2737">
        <v>7336.01</v>
      </c>
      <c r="F2737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s="15">
        <f t="shared" si="252"/>
        <v>41346.833333333336</v>
      </c>
      <c r="L2737" s="15">
        <f t="shared" si="253"/>
        <v>41316.120949074073</v>
      </c>
      <c r="M2737" t="b">
        <v>0</v>
      </c>
      <c r="N2737">
        <v>339</v>
      </c>
      <c r="O2737" t="b">
        <v>1</v>
      </c>
      <c r="P2737" t="s">
        <v>3962</v>
      </c>
      <c r="Q2737" s="7">
        <f t="shared" si="254"/>
        <v>978.13466666666682</v>
      </c>
      <c r="R2737" s="9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5558</v>
      </c>
      <c r="C2738" s="3" t="s">
        <v>5559</v>
      </c>
      <c r="D2738">
        <v>8000</v>
      </c>
      <c r="E2738">
        <v>9832</v>
      </c>
      <c r="F273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s="15">
        <f t="shared" si="252"/>
        <v>41752.666354166664</v>
      </c>
      <c r="L2738" s="15">
        <f t="shared" si="253"/>
        <v>41722.666354166664</v>
      </c>
      <c r="M2738" t="b">
        <v>0</v>
      </c>
      <c r="N2738">
        <v>58</v>
      </c>
      <c r="O2738" t="b">
        <v>1</v>
      </c>
      <c r="P2738" t="s">
        <v>3962</v>
      </c>
      <c r="Q2738" s="7">
        <f t="shared" si="254"/>
        <v>122.9</v>
      </c>
      <c r="R2738" s="9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5560</v>
      </c>
      <c r="C2739" s="3" t="s">
        <v>5561</v>
      </c>
      <c r="D2739">
        <v>30000</v>
      </c>
      <c r="E2739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s="15">
        <f t="shared" si="252"/>
        <v>41654.791666666664</v>
      </c>
      <c r="L2739" s="15">
        <f t="shared" si="253"/>
        <v>41611.917673611111</v>
      </c>
      <c r="M2739" t="b">
        <v>0</v>
      </c>
      <c r="N2739">
        <v>456</v>
      </c>
      <c r="O2739" t="b">
        <v>1</v>
      </c>
      <c r="P2739" t="s">
        <v>3962</v>
      </c>
      <c r="Q2739" s="7">
        <f t="shared" si="254"/>
        <v>246.0608</v>
      </c>
      <c r="R2739" s="9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5562</v>
      </c>
      <c r="C2740" s="3" t="s">
        <v>5563</v>
      </c>
      <c r="D2740">
        <v>5000</v>
      </c>
      <c r="E2740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s="15">
        <f t="shared" si="252"/>
        <v>42680.143564814818</v>
      </c>
      <c r="L2740" s="15">
        <f t="shared" si="253"/>
        <v>42620.143564814818</v>
      </c>
      <c r="M2740" t="b">
        <v>0</v>
      </c>
      <c r="N2740">
        <v>15</v>
      </c>
      <c r="O2740" t="b">
        <v>1</v>
      </c>
      <c r="P2740" t="s">
        <v>3962</v>
      </c>
      <c r="Q2740" s="7">
        <f t="shared" si="254"/>
        <v>147.94</v>
      </c>
      <c r="R2740" s="9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5564</v>
      </c>
      <c r="C2741" s="3" t="s">
        <v>5565</v>
      </c>
      <c r="D2741">
        <v>1100</v>
      </c>
      <c r="E2741">
        <v>4225</v>
      </c>
      <c r="F2741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s="15">
        <f t="shared" si="252"/>
        <v>41764.887928240743</v>
      </c>
      <c r="L2741" s="15">
        <f t="shared" si="253"/>
        <v>41719.887928240743</v>
      </c>
      <c r="M2741" t="b">
        <v>0</v>
      </c>
      <c r="N2741">
        <v>191</v>
      </c>
      <c r="O2741" t="b">
        <v>1</v>
      </c>
      <c r="P2741" t="s">
        <v>3962</v>
      </c>
      <c r="Q2741" s="7">
        <f t="shared" si="254"/>
        <v>384.09090909090907</v>
      </c>
      <c r="R2741" s="9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5566</v>
      </c>
      <c r="C2742" s="3" t="s">
        <v>5567</v>
      </c>
      <c r="D2742">
        <v>300</v>
      </c>
      <c r="E2742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s="15">
        <f t="shared" si="252"/>
        <v>42074.99018518519</v>
      </c>
      <c r="L2742" s="15">
        <f t="shared" si="253"/>
        <v>42045.031851851847</v>
      </c>
      <c r="M2742" t="b">
        <v>0</v>
      </c>
      <c r="N2742">
        <v>17</v>
      </c>
      <c r="O2742" t="b">
        <v>1</v>
      </c>
      <c r="P2742" t="s">
        <v>3962</v>
      </c>
      <c r="Q2742" s="7">
        <f t="shared" si="254"/>
        <v>103.33333333333334</v>
      </c>
      <c r="R2742" s="9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5568</v>
      </c>
      <c r="C2743" s="3" t="s">
        <v>5569</v>
      </c>
      <c r="D2743">
        <v>8000</v>
      </c>
      <c r="E2743">
        <v>35</v>
      </c>
      <c r="F2743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s="15">
        <f t="shared" si="252"/>
        <v>41932.088194444441</v>
      </c>
      <c r="L2743" s="15">
        <f t="shared" si="253"/>
        <v>41911.657430555555</v>
      </c>
      <c r="M2743" t="b">
        <v>0</v>
      </c>
      <c r="N2743">
        <v>4</v>
      </c>
      <c r="O2743" t="b">
        <v>0</v>
      </c>
      <c r="P2743" t="s">
        <v>5570</v>
      </c>
      <c r="Q2743" s="7">
        <f t="shared" si="254"/>
        <v>0.43750000000000006</v>
      </c>
      <c r="R2743" s="9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5571</v>
      </c>
      <c r="C2744" s="3" t="s">
        <v>5572</v>
      </c>
      <c r="D2744">
        <v>2500</v>
      </c>
      <c r="E2744">
        <v>731</v>
      </c>
      <c r="F2744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s="15">
        <f t="shared" si="252"/>
        <v>41044.719756944447</v>
      </c>
      <c r="L2744" s="15">
        <f t="shared" si="253"/>
        <v>41030.719756944447</v>
      </c>
      <c r="M2744" t="b">
        <v>0</v>
      </c>
      <c r="N2744">
        <v>18</v>
      </c>
      <c r="O2744" t="b">
        <v>0</v>
      </c>
      <c r="P2744" t="s">
        <v>5570</v>
      </c>
      <c r="Q2744" s="7">
        <f t="shared" si="254"/>
        <v>29.24</v>
      </c>
      <c r="R2744" s="9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5573</v>
      </c>
      <c r="C2745" s="3" t="s">
        <v>5574</v>
      </c>
      <c r="D2745">
        <v>5999</v>
      </c>
      <c r="E2745">
        <v>0</v>
      </c>
      <c r="F2745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s="15">
        <f t="shared" si="252"/>
        <v>42662.328784722224</v>
      </c>
      <c r="L2745" s="15">
        <f t="shared" si="253"/>
        <v>42632.328784722224</v>
      </c>
      <c r="M2745" t="b">
        <v>0</v>
      </c>
      <c r="N2745">
        <v>0</v>
      </c>
      <c r="O2745" t="b">
        <v>0</v>
      </c>
      <c r="P2745" t="s">
        <v>5570</v>
      </c>
      <c r="Q2745" s="7">
        <f t="shared" si="254"/>
        <v>0</v>
      </c>
      <c r="R2745" s="9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5575</v>
      </c>
      <c r="C2746" s="3" t="s">
        <v>5576</v>
      </c>
      <c r="D2746">
        <v>16000</v>
      </c>
      <c r="E2746">
        <v>835</v>
      </c>
      <c r="F2746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s="15">
        <f t="shared" si="252"/>
        <v>40968.062476851854</v>
      </c>
      <c r="L2746" s="15">
        <f t="shared" si="253"/>
        <v>40938.062476851854</v>
      </c>
      <c r="M2746" t="b">
        <v>0</v>
      </c>
      <c r="N2746">
        <v>22</v>
      </c>
      <c r="O2746" t="b">
        <v>0</v>
      </c>
      <c r="P2746" t="s">
        <v>5570</v>
      </c>
      <c r="Q2746" s="7">
        <f t="shared" si="254"/>
        <v>5.21875</v>
      </c>
      <c r="R2746" s="9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5577</v>
      </c>
      <c r="C2747" s="3" t="s">
        <v>5578</v>
      </c>
      <c r="D2747">
        <v>8000</v>
      </c>
      <c r="E2747">
        <v>1751</v>
      </c>
      <c r="F2747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s="15">
        <f t="shared" si="252"/>
        <v>41104.988055555557</v>
      </c>
      <c r="L2747" s="15">
        <f t="shared" si="253"/>
        <v>41044.988055555557</v>
      </c>
      <c r="M2747" t="b">
        <v>0</v>
      </c>
      <c r="N2747">
        <v>49</v>
      </c>
      <c r="O2747" t="b">
        <v>0</v>
      </c>
      <c r="P2747" t="s">
        <v>5570</v>
      </c>
      <c r="Q2747" s="7">
        <f t="shared" si="254"/>
        <v>21.887499999999999</v>
      </c>
      <c r="R2747" s="9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5579</v>
      </c>
      <c r="C2748" s="3" t="s">
        <v>5580</v>
      </c>
      <c r="D2748">
        <v>3000</v>
      </c>
      <c r="E2748">
        <v>801</v>
      </c>
      <c r="F274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s="15">
        <f t="shared" si="252"/>
        <v>41880.781377314815</v>
      </c>
      <c r="L2748" s="15">
        <f t="shared" si="253"/>
        <v>41850.781377314815</v>
      </c>
      <c r="M2748" t="b">
        <v>0</v>
      </c>
      <c r="N2748">
        <v>19</v>
      </c>
      <c r="O2748" t="b">
        <v>0</v>
      </c>
      <c r="P2748" t="s">
        <v>5570</v>
      </c>
      <c r="Q2748" s="7">
        <f t="shared" si="254"/>
        <v>26.700000000000003</v>
      </c>
      <c r="R2748" s="9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5581</v>
      </c>
      <c r="C2749" s="3" t="s">
        <v>5582</v>
      </c>
      <c r="D2749">
        <v>500</v>
      </c>
      <c r="E2749">
        <v>140</v>
      </c>
      <c r="F2749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s="15">
        <f t="shared" si="252"/>
        <v>41076.131944444445</v>
      </c>
      <c r="L2749" s="15">
        <f t="shared" si="253"/>
        <v>41044.648113425923</v>
      </c>
      <c r="M2749" t="b">
        <v>0</v>
      </c>
      <c r="N2749">
        <v>4</v>
      </c>
      <c r="O2749" t="b">
        <v>0</v>
      </c>
      <c r="P2749" t="s">
        <v>5570</v>
      </c>
      <c r="Q2749" s="7">
        <f t="shared" si="254"/>
        <v>28.000000000000004</v>
      </c>
      <c r="R2749" s="9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5583</v>
      </c>
      <c r="C2750" s="3" t="s">
        <v>5584</v>
      </c>
      <c r="D2750">
        <v>5000</v>
      </c>
      <c r="E2750">
        <v>53</v>
      </c>
      <c r="F2750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s="15">
        <f t="shared" si="252"/>
        <v>42615.7106712963</v>
      </c>
      <c r="L2750" s="15">
        <f t="shared" si="253"/>
        <v>42585.7106712963</v>
      </c>
      <c r="M2750" t="b">
        <v>0</v>
      </c>
      <c r="N2750">
        <v>4</v>
      </c>
      <c r="O2750" t="b">
        <v>0</v>
      </c>
      <c r="P2750" t="s">
        <v>5570</v>
      </c>
      <c r="Q2750" s="7">
        <f t="shared" si="254"/>
        <v>1.06</v>
      </c>
      <c r="R2750" s="9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5585</v>
      </c>
      <c r="C2751" s="3" t="s">
        <v>5586</v>
      </c>
      <c r="D2751">
        <v>10000</v>
      </c>
      <c r="E2751">
        <v>110</v>
      </c>
      <c r="F2751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s="15">
        <f t="shared" si="252"/>
        <v>42098.757372685184</v>
      </c>
      <c r="L2751" s="15">
        <f t="shared" si="253"/>
        <v>42068.799039351856</v>
      </c>
      <c r="M2751" t="b">
        <v>0</v>
      </c>
      <c r="N2751">
        <v>2</v>
      </c>
      <c r="O2751" t="b">
        <v>0</v>
      </c>
      <c r="P2751" t="s">
        <v>5570</v>
      </c>
      <c r="Q2751" s="7">
        <f t="shared" si="254"/>
        <v>1.0999999999999999</v>
      </c>
      <c r="R2751" s="9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5587</v>
      </c>
      <c r="C2752" s="3" t="s">
        <v>5588</v>
      </c>
      <c r="D2752">
        <v>1999</v>
      </c>
      <c r="E2752">
        <v>0</v>
      </c>
      <c r="F2752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s="15">
        <f t="shared" si="252"/>
        <v>41090.833333333336</v>
      </c>
      <c r="L2752" s="15">
        <f t="shared" si="253"/>
        <v>41078.899826388893</v>
      </c>
      <c r="M2752" t="b">
        <v>0</v>
      </c>
      <c r="N2752">
        <v>0</v>
      </c>
      <c r="O2752" t="b">
        <v>0</v>
      </c>
      <c r="P2752" t="s">
        <v>5570</v>
      </c>
      <c r="Q2752" s="7">
        <f t="shared" si="254"/>
        <v>0</v>
      </c>
      <c r="R2752" s="9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5589</v>
      </c>
      <c r="C2753" s="3" t="s">
        <v>5590</v>
      </c>
      <c r="D2753">
        <v>3274</v>
      </c>
      <c r="E2753">
        <v>0</v>
      </c>
      <c r="F2753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s="15">
        <f t="shared" si="252"/>
        <v>41807.887060185181</v>
      </c>
      <c r="L2753" s="15">
        <f t="shared" si="253"/>
        <v>41747.887060185181</v>
      </c>
      <c r="M2753" t="b">
        <v>0</v>
      </c>
      <c r="N2753">
        <v>0</v>
      </c>
      <c r="O2753" t="b">
        <v>0</v>
      </c>
      <c r="P2753" t="s">
        <v>5570</v>
      </c>
      <c r="Q2753" s="7">
        <f t="shared" si="254"/>
        <v>0</v>
      </c>
      <c r="R2753" s="9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5591</v>
      </c>
      <c r="C2754" s="3" t="s">
        <v>5592</v>
      </c>
      <c r="D2754">
        <v>4800</v>
      </c>
      <c r="E2754">
        <v>550</v>
      </c>
      <c r="F2754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s="15">
        <f t="shared" si="252"/>
        <v>40895.765092592592</v>
      </c>
      <c r="L2754" s="15">
        <f t="shared" si="253"/>
        <v>40855.765092592592</v>
      </c>
      <c r="M2754" t="b">
        <v>0</v>
      </c>
      <c r="N2754">
        <v>14</v>
      </c>
      <c r="O2754" t="b">
        <v>0</v>
      </c>
      <c r="P2754" t="s">
        <v>5570</v>
      </c>
      <c r="Q2754" s="7">
        <f t="shared" si="254"/>
        <v>11.458333333333332</v>
      </c>
      <c r="R2754" s="9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5593</v>
      </c>
      <c r="C2755" s="3" t="s">
        <v>5594</v>
      </c>
      <c r="D2755">
        <v>2000</v>
      </c>
      <c r="E2755">
        <v>380</v>
      </c>
      <c r="F2755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s="15">
        <f t="shared" ref="K2755:K2818" si="258">(I2755/86400)+DATE(1970,1,1)</f>
        <v>41147.900729166664</v>
      </c>
      <c r="L2755" s="15">
        <f t="shared" ref="L2755:L2818" si="259">(J2755/86400)+DATE(1970,1,1)</f>
        <v>41117.900729166664</v>
      </c>
      <c r="M2755" t="b">
        <v>0</v>
      </c>
      <c r="N2755">
        <v>8</v>
      </c>
      <c r="O2755" t="b">
        <v>0</v>
      </c>
      <c r="P2755" t="s">
        <v>5570</v>
      </c>
      <c r="Q2755" s="7">
        <f t="shared" ref="Q2755:Q2818" si="260">(E2755/D2755)*100</f>
        <v>19</v>
      </c>
      <c r="R2755" s="9">
        <f t="shared" ref="R2755:R2818" si="261">E2755/N2755</f>
        <v>47.5</v>
      </c>
      <c r="S2755" t="str">
        <f t="shared" ref="S2755:S2818" si="262">LEFT(P2755,FIND("/",P2755)-1)</f>
        <v>publishing</v>
      </c>
      <c r="T2755" t="str">
        <f t="shared" ref="T2755:T2818" si="263">REPLACE(P2755,1,FIND("/",P2755),"")</f>
        <v>children's books</v>
      </c>
    </row>
    <row r="2756" spans="1:20" ht="48" x14ac:dyDescent="0.2">
      <c r="A2756">
        <v>2754</v>
      </c>
      <c r="B2756" s="3" t="s">
        <v>5595</v>
      </c>
      <c r="C2756" s="3" t="s">
        <v>5596</v>
      </c>
      <c r="D2756">
        <v>10000</v>
      </c>
      <c r="E2756">
        <v>0</v>
      </c>
      <c r="F2756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s="15">
        <f t="shared" si="258"/>
        <v>41893.636006944442</v>
      </c>
      <c r="L2756" s="15">
        <f t="shared" si="259"/>
        <v>41863.636006944442</v>
      </c>
      <c r="M2756" t="b">
        <v>0</v>
      </c>
      <c r="N2756">
        <v>0</v>
      </c>
      <c r="O2756" t="b">
        <v>0</v>
      </c>
      <c r="P2756" t="s">
        <v>5570</v>
      </c>
      <c r="Q2756" s="7">
        <f t="shared" si="260"/>
        <v>0</v>
      </c>
      <c r="R2756" s="9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5597</v>
      </c>
      <c r="C2757" s="3" t="s">
        <v>5598</v>
      </c>
      <c r="D2757">
        <v>500</v>
      </c>
      <c r="E2757">
        <v>260</v>
      </c>
      <c r="F2757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s="15">
        <f t="shared" si="258"/>
        <v>42102.790821759263</v>
      </c>
      <c r="L2757" s="15">
        <f t="shared" si="259"/>
        <v>42072.790821759263</v>
      </c>
      <c r="M2757" t="b">
        <v>0</v>
      </c>
      <c r="N2757">
        <v>15</v>
      </c>
      <c r="O2757" t="b">
        <v>0</v>
      </c>
      <c r="P2757" t="s">
        <v>5570</v>
      </c>
      <c r="Q2757" s="7">
        <f t="shared" si="260"/>
        <v>52</v>
      </c>
      <c r="R2757" s="9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5599</v>
      </c>
      <c r="C2758" s="3" t="s">
        <v>5600</v>
      </c>
      <c r="D2758">
        <v>10000</v>
      </c>
      <c r="E2758">
        <v>1048</v>
      </c>
      <c r="F275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s="15">
        <f t="shared" si="258"/>
        <v>41650.900474537033</v>
      </c>
      <c r="L2758" s="15">
        <f t="shared" si="259"/>
        <v>41620.900474537033</v>
      </c>
      <c r="M2758" t="b">
        <v>0</v>
      </c>
      <c r="N2758">
        <v>33</v>
      </c>
      <c r="O2758" t="b">
        <v>0</v>
      </c>
      <c r="P2758" t="s">
        <v>5570</v>
      </c>
      <c r="Q2758" s="7">
        <f t="shared" si="260"/>
        <v>10.48</v>
      </c>
      <c r="R2758" s="9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5601</v>
      </c>
      <c r="C2759" s="3" t="s">
        <v>5602</v>
      </c>
      <c r="D2759">
        <v>1500</v>
      </c>
      <c r="E2759">
        <v>10</v>
      </c>
      <c r="F2759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s="15">
        <f t="shared" si="258"/>
        <v>42588.65662037037</v>
      </c>
      <c r="L2759" s="15">
        <f t="shared" si="259"/>
        <v>42573.65662037037</v>
      </c>
      <c r="M2759" t="b">
        <v>0</v>
      </c>
      <c r="N2759">
        <v>2</v>
      </c>
      <c r="O2759" t="b">
        <v>0</v>
      </c>
      <c r="P2759" t="s">
        <v>5570</v>
      </c>
      <c r="Q2759" s="7">
        <f t="shared" si="260"/>
        <v>0.66666666666666674</v>
      </c>
      <c r="R2759" s="9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5603</v>
      </c>
      <c r="C2760" s="3" t="s">
        <v>5604</v>
      </c>
      <c r="D2760">
        <v>2000</v>
      </c>
      <c r="E2760">
        <v>234</v>
      </c>
      <c r="F2760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s="15">
        <f t="shared" si="258"/>
        <v>42653.441932870366</v>
      </c>
      <c r="L2760" s="15">
        <f t="shared" si="259"/>
        <v>42639.441932870366</v>
      </c>
      <c r="M2760" t="b">
        <v>0</v>
      </c>
      <c r="N2760">
        <v>6</v>
      </c>
      <c r="O2760" t="b">
        <v>0</v>
      </c>
      <c r="P2760" t="s">
        <v>5570</v>
      </c>
      <c r="Q2760" s="7">
        <f t="shared" si="260"/>
        <v>11.700000000000001</v>
      </c>
      <c r="R2760" s="9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5605</v>
      </c>
      <c r="C2761" s="3" t="s">
        <v>5606</v>
      </c>
      <c r="D2761">
        <v>1000</v>
      </c>
      <c r="E2761">
        <v>105</v>
      </c>
      <c r="F2761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s="15">
        <f t="shared" si="258"/>
        <v>42567.36650462963</v>
      </c>
      <c r="L2761" s="15">
        <f t="shared" si="259"/>
        <v>42524.36650462963</v>
      </c>
      <c r="M2761" t="b">
        <v>0</v>
      </c>
      <c r="N2761">
        <v>2</v>
      </c>
      <c r="O2761" t="b">
        <v>0</v>
      </c>
      <c r="P2761" t="s">
        <v>5570</v>
      </c>
      <c r="Q2761" s="7">
        <f t="shared" si="260"/>
        <v>10.5</v>
      </c>
      <c r="R2761" s="9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5607</v>
      </c>
      <c r="C2762" s="3" t="s">
        <v>5608</v>
      </c>
      <c r="D2762">
        <v>5000</v>
      </c>
      <c r="E2762">
        <v>0</v>
      </c>
      <c r="F2762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s="15">
        <f t="shared" si="258"/>
        <v>41445.461319444446</v>
      </c>
      <c r="L2762" s="15">
        <f t="shared" si="259"/>
        <v>41415.461319444446</v>
      </c>
      <c r="M2762" t="b">
        <v>0</v>
      </c>
      <c r="N2762">
        <v>0</v>
      </c>
      <c r="O2762" t="b">
        <v>0</v>
      </c>
      <c r="P2762" t="s">
        <v>5570</v>
      </c>
      <c r="Q2762" s="7">
        <f t="shared" si="260"/>
        <v>0</v>
      </c>
      <c r="R2762" s="9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5609</v>
      </c>
      <c r="C2763" s="3" t="s">
        <v>5610</v>
      </c>
      <c r="D2763">
        <v>5000</v>
      </c>
      <c r="E2763">
        <v>36</v>
      </c>
      <c r="F2763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s="15">
        <f t="shared" si="258"/>
        <v>41277.063576388886</v>
      </c>
      <c r="L2763" s="15">
        <f t="shared" si="259"/>
        <v>41247.063576388886</v>
      </c>
      <c r="M2763" t="b">
        <v>0</v>
      </c>
      <c r="N2763">
        <v>4</v>
      </c>
      <c r="O2763" t="b">
        <v>0</v>
      </c>
      <c r="P2763" t="s">
        <v>5570</v>
      </c>
      <c r="Q2763" s="7">
        <f t="shared" si="260"/>
        <v>0.72</v>
      </c>
      <c r="R2763" s="9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5611</v>
      </c>
      <c r="C2764" s="3" t="s">
        <v>5612</v>
      </c>
      <c r="D2764">
        <v>3250</v>
      </c>
      <c r="E2764">
        <v>25</v>
      </c>
      <c r="F2764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s="15">
        <f t="shared" si="258"/>
        <v>40986.995312500003</v>
      </c>
      <c r="L2764" s="15">
        <f t="shared" si="259"/>
        <v>40927.036979166667</v>
      </c>
      <c r="M2764" t="b">
        <v>0</v>
      </c>
      <c r="N2764">
        <v>1</v>
      </c>
      <c r="O2764" t="b">
        <v>0</v>
      </c>
      <c r="P2764" t="s">
        <v>5570</v>
      </c>
      <c r="Q2764" s="7">
        <f t="shared" si="260"/>
        <v>0.76923076923076927</v>
      </c>
      <c r="R2764" s="9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5613</v>
      </c>
      <c r="C2765" s="3" t="s">
        <v>5614</v>
      </c>
      <c r="D2765">
        <v>39400</v>
      </c>
      <c r="E2765">
        <v>90</v>
      </c>
      <c r="F2765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s="15">
        <f t="shared" si="258"/>
        <v>41418.579675925925</v>
      </c>
      <c r="L2765" s="15">
        <f t="shared" si="259"/>
        <v>41373.579675925925</v>
      </c>
      <c r="M2765" t="b">
        <v>0</v>
      </c>
      <c r="N2765">
        <v>3</v>
      </c>
      <c r="O2765" t="b">
        <v>0</v>
      </c>
      <c r="P2765" t="s">
        <v>5570</v>
      </c>
      <c r="Q2765" s="7">
        <f t="shared" si="260"/>
        <v>0.22842639593908631</v>
      </c>
      <c r="R2765" s="9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5615</v>
      </c>
      <c r="C2766" s="3" t="s">
        <v>5616</v>
      </c>
      <c r="D2766">
        <v>4000</v>
      </c>
      <c r="E2766">
        <v>45</v>
      </c>
      <c r="F2766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s="15">
        <f t="shared" si="258"/>
        <v>41059.791666666664</v>
      </c>
      <c r="L2766" s="15">
        <f t="shared" si="259"/>
        <v>41030.292025462964</v>
      </c>
      <c r="M2766" t="b">
        <v>0</v>
      </c>
      <c r="N2766">
        <v>4</v>
      </c>
      <c r="O2766" t="b">
        <v>0</v>
      </c>
      <c r="P2766" t="s">
        <v>5570</v>
      </c>
      <c r="Q2766" s="7">
        <f t="shared" si="260"/>
        <v>1.125</v>
      </c>
      <c r="R2766" s="9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5617</v>
      </c>
      <c r="C2767" s="3" t="s">
        <v>5618</v>
      </c>
      <c r="D2767">
        <v>4000</v>
      </c>
      <c r="E2767">
        <v>0</v>
      </c>
      <c r="F2767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s="15">
        <f t="shared" si="258"/>
        <v>41210.579027777778</v>
      </c>
      <c r="L2767" s="15">
        <f t="shared" si="259"/>
        <v>41194.579027777778</v>
      </c>
      <c r="M2767" t="b">
        <v>0</v>
      </c>
      <c r="N2767">
        <v>0</v>
      </c>
      <c r="O2767" t="b">
        <v>0</v>
      </c>
      <c r="P2767" t="s">
        <v>5570</v>
      </c>
      <c r="Q2767" s="7">
        <f t="shared" si="260"/>
        <v>0</v>
      </c>
      <c r="R2767" s="9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5619</v>
      </c>
      <c r="C2768" s="3" t="s">
        <v>5620</v>
      </c>
      <c r="D2768">
        <v>5000</v>
      </c>
      <c r="E2768">
        <v>100</v>
      </c>
      <c r="F276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s="15">
        <f t="shared" si="258"/>
        <v>40766.668032407411</v>
      </c>
      <c r="L2768" s="15">
        <f t="shared" si="259"/>
        <v>40736.668032407411</v>
      </c>
      <c r="M2768" t="b">
        <v>0</v>
      </c>
      <c r="N2768">
        <v>4</v>
      </c>
      <c r="O2768" t="b">
        <v>0</v>
      </c>
      <c r="P2768" t="s">
        <v>5570</v>
      </c>
      <c r="Q2768" s="7">
        <f t="shared" si="260"/>
        <v>2</v>
      </c>
      <c r="R2768" s="9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5621</v>
      </c>
      <c r="C2769" s="3" t="s">
        <v>5622</v>
      </c>
      <c r="D2769">
        <v>4000</v>
      </c>
      <c r="E2769">
        <v>34</v>
      </c>
      <c r="F2769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s="15">
        <f t="shared" si="258"/>
        <v>42232.958912037036</v>
      </c>
      <c r="L2769" s="15">
        <f t="shared" si="259"/>
        <v>42172.958912037036</v>
      </c>
      <c r="M2769" t="b">
        <v>0</v>
      </c>
      <c r="N2769">
        <v>3</v>
      </c>
      <c r="O2769" t="b">
        <v>0</v>
      </c>
      <c r="P2769" t="s">
        <v>5570</v>
      </c>
      <c r="Q2769" s="7">
        <f t="shared" si="260"/>
        <v>0.85000000000000009</v>
      </c>
      <c r="R2769" s="9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5623</v>
      </c>
      <c r="C2770" s="3" t="s">
        <v>5624</v>
      </c>
      <c r="D2770">
        <v>7000</v>
      </c>
      <c r="E2770">
        <v>1002</v>
      </c>
      <c r="F2770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s="15">
        <f t="shared" si="258"/>
        <v>40997.573182870372</v>
      </c>
      <c r="L2770" s="15">
        <f t="shared" si="259"/>
        <v>40967.614849537036</v>
      </c>
      <c r="M2770" t="b">
        <v>0</v>
      </c>
      <c r="N2770">
        <v>34</v>
      </c>
      <c r="O2770" t="b">
        <v>0</v>
      </c>
      <c r="P2770" t="s">
        <v>5570</v>
      </c>
      <c r="Q2770" s="7">
        <f t="shared" si="260"/>
        <v>14.314285714285715</v>
      </c>
      <c r="R2770" s="9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5625</v>
      </c>
      <c r="C2771" s="3" t="s">
        <v>5626</v>
      </c>
      <c r="D2771">
        <v>800</v>
      </c>
      <c r="E2771">
        <v>2</v>
      </c>
      <c r="F2771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s="15">
        <f t="shared" si="258"/>
        <v>41795.826273148152</v>
      </c>
      <c r="L2771" s="15">
        <f t="shared" si="259"/>
        <v>41745.826273148152</v>
      </c>
      <c r="M2771" t="b">
        <v>0</v>
      </c>
      <c r="N2771">
        <v>2</v>
      </c>
      <c r="O2771" t="b">
        <v>0</v>
      </c>
      <c r="P2771" t="s">
        <v>5570</v>
      </c>
      <c r="Q2771" s="7">
        <f t="shared" si="260"/>
        <v>0.25</v>
      </c>
      <c r="R2771" s="9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5627</v>
      </c>
      <c r="C2772" s="3" t="s">
        <v>5628</v>
      </c>
      <c r="D2772">
        <v>20000</v>
      </c>
      <c r="E2772">
        <v>2082.25</v>
      </c>
      <c r="F2772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s="15">
        <f t="shared" si="258"/>
        <v>41716.663541666669</v>
      </c>
      <c r="L2772" s="15">
        <f t="shared" si="259"/>
        <v>41686.705208333333</v>
      </c>
      <c r="M2772" t="b">
        <v>0</v>
      </c>
      <c r="N2772">
        <v>33</v>
      </c>
      <c r="O2772" t="b">
        <v>0</v>
      </c>
      <c r="P2772" t="s">
        <v>5570</v>
      </c>
      <c r="Q2772" s="7">
        <f t="shared" si="260"/>
        <v>10.411249999999999</v>
      </c>
      <c r="R2772" s="9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5629</v>
      </c>
      <c r="C2773" s="3" t="s">
        <v>5630</v>
      </c>
      <c r="D2773">
        <v>19980</v>
      </c>
      <c r="E2773">
        <v>0</v>
      </c>
      <c r="F2773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s="15">
        <f t="shared" si="258"/>
        <v>41306.708333333336</v>
      </c>
      <c r="L2773" s="15">
        <f t="shared" si="259"/>
        <v>41257.531712962962</v>
      </c>
      <c r="M2773" t="b">
        <v>0</v>
      </c>
      <c r="N2773">
        <v>0</v>
      </c>
      <c r="O2773" t="b">
        <v>0</v>
      </c>
      <c r="P2773" t="s">
        <v>5570</v>
      </c>
      <c r="Q2773" s="7">
        <f t="shared" si="260"/>
        <v>0</v>
      </c>
      <c r="R2773" s="9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5631</v>
      </c>
      <c r="C2774" s="3" t="s">
        <v>5632</v>
      </c>
      <c r="D2774">
        <v>8000</v>
      </c>
      <c r="E2774">
        <v>0</v>
      </c>
      <c r="F2774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s="15">
        <f t="shared" si="258"/>
        <v>41552.869143518517</v>
      </c>
      <c r="L2774" s="15">
        <f t="shared" si="259"/>
        <v>41537.869143518517</v>
      </c>
      <c r="M2774" t="b">
        <v>0</v>
      </c>
      <c r="N2774">
        <v>0</v>
      </c>
      <c r="O2774" t="b">
        <v>0</v>
      </c>
      <c r="P2774" t="s">
        <v>5570</v>
      </c>
      <c r="Q2774" s="7">
        <f t="shared" si="260"/>
        <v>0</v>
      </c>
      <c r="R2774" s="9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5633</v>
      </c>
      <c r="C2775" s="3" t="s">
        <v>5634</v>
      </c>
      <c r="D2775">
        <v>530</v>
      </c>
      <c r="E2775">
        <v>1</v>
      </c>
      <c r="F2775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s="15">
        <f t="shared" si="258"/>
        <v>42484.86482638889</v>
      </c>
      <c r="L2775" s="15">
        <f t="shared" si="259"/>
        <v>42474.86482638889</v>
      </c>
      <c r="M2775" t="b">
        <v>0</v>
      </c>
      <c r="N2775">
        <v>1</v>
      </c>
      <c r="O2775" t="b">
        <v>0</v>
      </c>
      <c r="P2775" t="s">
        <v>5570</v>
      </c>
      <c r="Q2775" s="7">
        <f t="shared" si="260"/>
        <v>0.18867924528301888</v>
      </c>
      <c r="R2775" s="9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5635</v>
      </c>
      <c r="C2776" s="3" t="s">
        <v>5636</v>
      </c>
      <c r="D2776">
        <v>4000</v>
      </c>
      <c r="E2776">
        <v>570</v>
      </c>
      <c r="F2776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s="15">
        <f t="shared" si="258"/>
        <v>41341.126481481479</v>
      </c>
      <c r="L2776" s="15">
        <f t="shared" si="259"/>
        <v>41311.126481481479</v>
      </c>
      <c r="M2776" t="b">
        <v>0</v>
      </c>
      <c r="N2776">
        <v>13</v>
      </c>
      <c r="O2776" t="b">
        <v>0</v>
      </c>
      <c r="P2776" t="s">
        <v>5570</v>
      </c>
      <c r="Q2776" s="7">
        <f t="shared" si="260"/>
        <v>14.249999999999998</v>
      </c>
      <c r="R2776" s="9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5637</v>
      </c>
      <c r="C2777" s="3" t="s">
        <v>5638</v>
      </c>
      <c r="D2777">
        <v>5000</v>
      </c>
      <c r="E2777">
        <v>150</v>
      </c>
      <c r="F2777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s="15">
        <f t="shared" si="258"/>
        <v>40893.013356481482</v>
      </c>
      <c r="L2777" s="15">
        <f t="shared" si="259"/>
        <v>40863.013356481482</v>
      </c>
      <c r="M2777" t="b">
        <v>0</v>
      </c>
      <c r="N2777">
        <v>2</v>
      </c>
      <c r="O2777" t="b">
        <v>0</v>
      </c>
      <c r="P2777" t="s">
        <v>5570</v>
      </c>
      <c r="Q2777" s="7">
        <f t="shared" si="260"/>
        <v>3</v>
      </c>
      <c r="R2777" s="9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5639</v>
      </c>
      <c r="C2778" s="3" t="s">
        <v>5640</v>
      </c>
      <c r="D2778">
        <v>21000</v>
      </c>
      <c r="E2778">
        <v>1655</v>
      </c>
      <c r="F277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s="15">
        <f t="shared" si="258"/>
        <v>42167.297175925924</v>
      </c>
      <c r="L2778" s="15">
        <f t="shared" si="259"/>
        <v>42136.297175925924</v>
      </c>
      <c r="M2778" t="b">
        <v>0</v>
      </c>
      <c r="N2778">
        <v>36</v>
      </c>
      <c r="O2778" t="b">
        <v>0</v>
      </c>
      <c r="P2778" t="s">
        <v>5570</v>
      </c>
      <c r="Q2778" s="7">
        <f t="shared" si="260"/>
        <v>7.8809523809523814</v>
      </c>
      <c r="R2778" s="9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5641</v>
      </c>
      <c r="C2779" s="3" t="s">
        <v>5642</v>
      </c>
      <c r="D2779">
        <v>3000</v>
      </c>
      <c r="E2779">
        <v>10</v>
      </c>
      <c r="F2779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s="15">
        <f t="shared" si="258"/>
        <v>42202.669027777782</v>
      </c>
      <c r="L2779" s="15">
        <f t="shared" si="259"/>
        <v>42172.669027777782</v>
      </c>
      <c r="M2779" t="b">
        <v>0</v>
      </c>
      <c r="N2779">
        <v>1</v>
      </c>
      <c r="O2779" t="b">
        <v>0</v>
      </c>
      <c r="P2779" t="s">
        <v>5570</v>
      </c>
      <c r="Q2779" s="7">
        <f t="shared" si="260"/>
        <v>0.33333333333333337</v>
      </c>
      <c r="R2779" s="9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5643</v>
      </c>
      <c r="C2780" s="3" t="s">
        <v>5644</v>
      </c>
      <c r="D2780">
        <v>5500</v>
      </c>
      <c r="E2780">
        <v>1405</v>
      </c>
      <c r="F2780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s="15">
        <f t="shared" si="258"/>
        <v>41876.978078703702</v>
      </c>
      <c r="L2780" s="15">
        <f t="shared" si="259"/>
        <v>41846.978078703702</v>
      </c>
      <c r="M2780" t="b">
        <v>0</v>
      </c>
      <c r="N2780">
        <v>15</v>
      </c>
      <c r="O2780" t="b">
        <v>0</v>
      </c>
      <c r="P2780" t="s">
        <v>5570</v>
      </c>
      <c r="Q2780" s="7">
        <f t="shared" si="260"/>
        <v>25.545454545454543</v>
      </c>
      <c r="R2780" s="9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5645</v>
      </c>
      <c r="C2781" s="3" t="s">
        <v>5646</v>
      </c>
      <c r="D2781">
        <v>2500</v>
      </c>
      <c r="E2781">
        <v>53</v>
      </c>
      <c r="F2781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s="15">
        <f t="shared" si="258"/>
        <v>42330.627557870372</v>
      </c>
      <c r="L2781" s="15">
        <f t="shared" si="259"/>
        <v>42300.585891203707</v>
      </c>
      <c r="M2781" t="b">
        <v>0</v>
      </c>
      <c r="N2781">
        <v>1</v>
      </c>
      <c r="O2781" t="b">
        <v>0</v>
      </c>
      <c r="P2781" t="s">
        <v>5570</v>
      </c>
      <c r="Q2781" s="7">
        <f t="shared" si="260"/>
        <v>2.12</v>
      </c>
      <c r="R2781" s="9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5647</v>
      </c>
      <c r="C2782" s="3" t="s">
        <v>5648</v>
      </c>
      <c r="D2782">
        <v>100000</v>
      </c>
      <c r="E2782">
        <v>0</v>
      </c>
      <c r="F2782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s="15">
        <f t="shared" si="258"/>
        <v>42804.447777777779</v>
      </c>
      <c r="L2782" s="15">
        <f t="shared" si="259"/>
        <v>42774.447777777779</v>
      </c>
      <c r="M2782" t="b">
        <v>0</v>
      </c>
      <c r="N2782">
        <v>0</v>
      </c>
      <c r="O2782" t="b">
        <v>0</v>
      </c>
      <c r="P2782" t="s">
        <v>5570</v>
      </c>
      <c r="Q2782" s="7">
        <f t="shared" si="260"/>
        <v>0</v>
      </c>
      <c r="R2782" s="9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5649</v>
      </c>
      <c r="C2783" s="3" t="s">
        <v>5650</v>
      </c>
      <c r="D2783">
        <v>1250</v>
      </c>
      <c r="E2783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s="15">
        <f t="shared" si="258"/>
        <v>42047.291666666672</v>
      </c>
      <c r="L2783" s="15">
        <f t="shared" si="259"/>
        <v>42018.94159722222</v>
      </c>
      <c r="M2783" t="b">
        <v>0</v>
      </c>
      <c r="N2783">
        <v>28</v>
      </c>
      <c r="O2783" t="b">
        <v>1</v>
      </c>
      <c r="P2783" t="s">
        <v>1086</v>
      </c>
      <c r="Q2783" s="7">
        <f t="shared" si="260"/>
        <v>105.28</v>
      </c>
      <c r="R2783" s="9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5651</v>
      </c>
      <c r="C2784" s="3" t="s">
        <v>5652</v>
      </c>
      <c r="D2784">
        <v>1000</v>
      </c>
      <c r="E2784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s="15">
        <f t="shared" si="258"/>
        <v>42052.207638888889</v>
      </c>
      <c r="L2784" s="15">
        <f t="shared" si="259"/>
        <v>42026.924976851849</v>
      </c>
      <c r="M2784" t="b">
        <v>0</v>
      </c>
      <c r="N2784">
        <v>18</v>
      </c>
      <c r="O2784" t="b">
        <v>1</v>
      </c>
      <c r="P2784" t="s">
        <v>1086</v>
      </c>
      <c r="Q2784" s="7">
        <f t="shared" si="260"/>
        <v>120</v>
      </c>
      <c r="R2784" s="9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5653</v>
      </c>
      <c r="C2785" s="3" t="s">
        <v>5654</v>
      </c>
      <c r="D2785">
        <v>1000</v>
      </c>
      <c r="E2785">
        <v>1145</v>
      </c>
      <c r="F2785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s="15">
        <f t="shared" si="258"/>
        <v>42117.535254629634</v>
      </c>
      <c r="L2785" s="15">
        <f t="shared" si="259"/>
        <v>42103.535254629634</v>
      </c>
      <c r="M2785" t="b">
        <v>0</v>
      </c>
      <c r="N2785">
        <v>61</v>
      </c>
      <c r="O2785" t="b">
        <v>1</v>
      </c>
      <c r="P2785" t="s">
        <v>1086</v>
      </c>
      <c r="Q2785" s="7">
        <f t="shared" si="260"/>
        <v>114.5</v>
      </c>
      <c r="R2785" s="9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5655</v>
      </c>
      <c r="C2786" s="3" t="s">
        <v>5656</v>
      </c>
      <c r="D2786">
        <v>6000</v>
      </c>
      <c r="E2786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s="15">
        <f t="shared" si="258"/>
        <v>41941.787534722222</v>
      </c>
      <c r="L2786" s="15">
        <f t="shared" si="259"/>
        <v>41920.787534722222</v>
      </c>
      <c r="M2786" t="b">
        <v>0</v>
      </c>
      <c r="N2786">
        <v>108</v>
      </c>
      <c r="O2786" t="b">
        <v>1</v>
      </c>
      <c r="P2786" t="s">
        <v>1086</v>
      </c>
      <c r="Q2786" s="7">
        <f t="shared" si="260"/>
        <v>119</v>
      </c>
      <c r="R2786" s="9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5657</v>
      </c>
      <c r="C2787" s="3" t="s">
        <v>5658</v>
      </c>
      <c r="D2787">
        <v>5000</v>
      </c>
      <c r="E2787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s="15">
        <f t="shared" si="258"/>
        <v>42587.875</v>
      </c>
      <c r="L2787" s="15">
        <f t="shared" si="259"/>
        <v>42558.189432870371</v>
      </c>
      <c r="M2787" t="b">
        <v>0</v>
      </c>
      <c r="N2787">
        <v>142</v>
      </c>
      <c r="O2787" t="b">
        <v>1</v>
      </c>
      <c r="P2787" t="s">
        <v>1086</v>
      </c>
      <c r="Q2787" s="7">
        <f t="shared" si="260"/>
        <v>104.67999999999999</v>
      </c>
      <c r="R2787" s="9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5659</v>
      </c>
      <c r="C2788" s="3" t="s">
        <v>5660</v>
      </c>
      <c r="D2788">
        <v>2500</v>
      </c>
      <c r="E2788">
        <v>2946</v>
      </c>
      <c r="F278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s="15">
        <f t="shared" si="258"/>
        <v>41829.569212962961</v>
      </c>
      <c r="L2788" s="15">
        <f t="shared" si="259"/>
        <v>41815.569212962961</v>
      </c>
      <c r="M2788" t="b">
        <v>0</v>
      </c>
      <c r="N2788">
        <v>74</v>
      </c>
      <c r="O2788" t="b">
        <v>1</v>
      </c>
      <c r="P2788" t="s">
        <v>1086</v>
      </c>
      <c r="Q2788" s="7">
        <f t="shared" si="260"/>
        <v>117.83999999999999</v>
      </c>
      <c r="R2788" s="9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5661</v>
      </c>
      <c r="C2789" s="3" t="s">
        <v>5662</v>
      </c>
      <c r="D2789">
        <v>1000</v>
      </c>
      <c r="E2789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s="15">
        <f t="shared" si="258"/>
        <v>41838.198518518519</v>
      </c>
      <c r="L2789" s="15">
        <f t="shared" si="259"/>
        <v>41808.198518518519</v>
      </c>
      <c r="M2789" t="b">
        <v>0</v>
      </c>
      <c r="N2789">
        <v>38</v>
      </c>
      <c r="O2789" t="b">
        <v>1</v>
      </c>
      <c r="P2789" t="s">
        <v>1086</v>
      </c>
      <c r="Q2789" s="7">
        <f t="shared" si="260"/>
        <v>119.7</v>
      </c>
      <c r="R2789" s="9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5663</v>
      </c>
      <c r="C2790" s="3" t="s">
        <v>5664</v>
      </c>
      <c r="D2790">
        <v>2000</v>
      </c>
      <c r="E2790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s="15">
        <f t="shared" si="258"/>
        <v>42580.701886574076</v>
      </c>
      <c r="L2790" s="15">
        <f t="shared" si="259"/>
        <v>42550.701886574076</v>
      </c>
      <c r="M2790" t="b">
        <v>0</v>
      </c>
      <c r="N2790">
        <v>20</v>
      </c>
      <c r="O2790" t="b">
        <v>1</v>
      </c>
      <c r="P2790" t="s">
        <v>1086</v>
      </c>
      <c r="Q2790" s="7">
        <f t="shared" si="260"/>
        <v>102.49999999999999</v>
      </c>
      <c r="R2790" s="9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5665</v>
      </c>
      <c r="C2791" s="3" t="s">
        <v>5666</v>
      </c>
      <c r="D2791">
        <v>3000</v>
      </c>
      <c r="E2791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s="15">
        <f t="shared" si="258"/>
        <v>42075.166666666672</v>
      </c>
      <c r="L2791" s="15">
        <f t="shared" si="259"/>
        <v>42056.013124999998</v>
      </c>
      <c r="M2791" t="b">
        <v>0</v>
      </c>
      <c r="N2791">
        <v>24</v>
      </c>
      <c r="O2791" t="b">
        <v>1</v>
      </c>
      <c r="P2791" t="s">
        <v>1086</v>
      </c>
      <c r="Q2791" s="7">
        <f t="shared" si="260"/>
        <v>101.16666666666667</v>
      </c>
      <c r="R2791" s="9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5667</v>
      </c>
      <c r="C2792" s="3" t="s">
        <v>5668</v>
      </c>
      <c r="D2792">
        <v>3000</v>
      </c>
      <c r="E2792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s="15">
        <f t="shared" si="258"/>
        <v>42046.938692129625</v>
      </c>
      <c r="L2792" s="15">
        <f t="shared" si="259"/>
        <v>42016.938692129625</v>
      </c>
      <c r="M2792" t="b">
        <v>0</v>
      </c>
      <c r="N2792">
        <v>66</v>
      </c>
      <c r="O2792" t="b">
        <v>1</v>
      </c>
      <c r="P2792" t="s">
        <v>1086</v>
      </c>
      <c r="Q2792" s="7">
        <f t="shared" si="260"/>
        <v>105.33333333333333</v>
      </c>
      <c r="R2792" s="9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5669</v>
      </c>
      <c r="C2793" s="3" t="s">
        <v>5670</v>
      </c>
      <c r="D2793">
        <v>2000</v>
      </c>
      <c r="E2793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s="15">
        <f t="shared" si="258"/>
        <v>42622.166666666672</v>
      </c>
      <c r="L2793" s="15">
        <f t="shared" si="259"/>
        <v>42591.899988425925</v>
      </c>
      <c r="M2793" t="b">
        <v>0</v>
      </c>
      <c r="N2793">
        <v>28</v>
      </c>
      <c r="O2793" t="b">
        <v>1</v>
      </c>
      <c r="P2793" t="s">
        <v>1086</v>
      </c>
      <c r="Q2793" s="7">
        <f t="shared" si="260"/>
        <v>102.49999999999999</v>
      </c>
      <c r="R2793" s="9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5671</v>
      </c>
      <c r="C2794" s="3" t="s">
        <v>5672</v>
      </c>
      <c r="D2794">
        <v>2000</v>
      </c>
      <c r="E2794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s="15">
        <f t="shared" si="258"/>
        <v>42228.231006944443</v>
      </c>
      <c r="L2794" s="15">
        <f t="shared" si="259"/>
        <v>42183.231006944443</v>
      </c>
      <c r="M2794" t="b">
        <v>0</v>
      </c>
      <c r="N2794">
        <v>24</v>
      </c>
      <c r="O2794" t="b">
        <v>1</v>
      </c>
      <c r="P2794" t="s">
        <v>1086</v>
      </c>
      <c r="Q2794" s="7">
        <f t="shared" si="260"/>
        <v>107.60000000000001</v>
      </c>
      <c r="R2794" s="9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5673</v>
      </c>
      <c r="C2795" s="3" t="s">
        <v>5674</v>
      </c>
      <c r="D2795">
        <v>10000</v>
      </c>
      <c r="E2795">
        <v>11056.75</v>
      </c>
      <c r="F2795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s="15">
        <f t="shared" si="258"/>
        <v>42206.419039351851</v>
      </c>
      <c r="L2795" s="15">
        <f t="shared" si="259"/>
        <v>42176.419039351851</v>
      </c>
      <c r="M2795" t="b">
        <v>0</v>
      </c>
      <c r="N2795">
        <v>73</v>
      </c>
      <c r="O2795" t="b">
        <v>1</v>
      </c>
      <c r="P2795" t="s">
        <v>1086</v>
      </c>
      <c r="Q2795" s="7">
        <f t="shared" si="260"/>
        <v>110.5675</v>
      </c>
      <c r="R2795" s="9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5675</v>
      </c>
      <c r="C2796" s="3" t="s">
        <v>5676</v>
      </c>
      <c r="D2796">
        <v>50</v>
      </c>
      <c r="E2796">
        <v>75</v>
      </c>
      <c r="F2796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s="15">
        <f t="shared" si="258"/>
        <v>42432.791666666672</v>
      </c>
      <c r="L2796" s="15">
        <f t="shared" si="259"/>
        <v>42416.691655092596</v>
      </c>
      <c r="M2796" t="b">
        <v>0</v>
      </c>
      <c r="N2796">
        <v>3</v>
      </c>
      <c r="O2796" t="b">
        <v>1</v>
      </c>
      <c r="P2796" t="s">
        <v>1086</v>
      </c>
      <c r="Q2796" s="7">
        <f t="shared" si="260"/>
        <v>150</v>
      </c>
      <c r="R2796" s="9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5677</v>
      </c>
      <c r="C2797" s="3" t="s">
        <v>5678</v>
      </c>
      <c r="D2797">
        <v>700</v>
      </c>
      <c r="E2797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s="15">
        <f t="shared" si="258"/>
        <v>41796.958333333336</v>
      </c>
      <c r="L2797" s="15">
        <f t="shared" si="259"/>
        <v>41780.525937500002</v>
      </c>
      <c r="M2797" t="b">
        <v>0</v>
      </c>
      <c r="N2797">
        <v>20</v>
      </c>
      <c r="O2797" t="b">
        <v>1</v>
      </c>
      <c r="P2797" t="s">
        <v>1086</v>
      </c>
      <c r="Q2797" s="7">
        <f t="shared" si="260"/>
        <v>104.28571428571429</v>
      </c>
      <c r="R2797" s="9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5679</v>
      </c>
      <c r="C2798" s="3" t="s">
        <v>5680</v>
      </c>
      <c r="D2798">
        <v>800</v>
      </c>
      <c r="E2798">
        <v>924</v>
      </c>
      <c r="F279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s="15">
        <f t="shared" si="258"/>
        <v>41825.528101851851</v>
      </c>
      <c r="L2798" s="15">
        <f t="shared" si="259"/>
        <v>41795.528101851851</v>
      </c>
      <c r="M2798" t="b">
        <v>0</v>
      </c>
      <c r="N2798">
        <v>21</v>
      </c>
      <c r="O2798" t="b">
        <v>1</v>
      </c>
      <c r="P2798" t="s">
        <v>1086</v>
      </c>
      <c r="Q2798" s="7">
        <f t="shared" si="260"/>
        <v>115.5</v>
      </c>
      <c r="R2798" s="9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5681</v>
      </c>
      <c r="C2799" s="3" t="s">
        <v>5682</v>
      </c>
      <c r="D2799">
        <v>8000</v>
      </c>
      <c r="E2799">
        <v>8211.61</v>
      </c>
      <c r="F2799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s="15">
        <f t="shared" si="258"/>
        <v>41828.94027777778</v>
      </c>
      <c r="L2799" s="15">
        <f t="shared" si="259"/>
        <v>41798.94027777778</v>
      </c>
      <c r="M2799" t="b">
        <v>0</v>
      </c>
      <c r="N2799">
        <v>94</v>
      </c>
      <c r="O2799" t="b">
        <v>1</v>
      </c>
      <c r="P2799" t="s">
        <v>1086</v>
      </c>
      <c r="Q2799" s="7">
        <f t="shared" si="260"/>
        <v>102.64512500000001</v>
      </c>
      <c r="R2799" s="9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5683</v>
      </c>
      <c r="C2800" s="3" t="s">
        <v>5684</v>
      </c>
      <c r="D2800">
        <v>5000</v>
      </c>
      <c r="E2800">
        <v>5070</v>
      </c>
      <c r="F2800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s="15">
        <f t="shared" si="258"/>
        <v>42216.666666666672</v>
      </c>
      <c r="L2800" s="15">
        <f t="shared" si="259"/>
        <v>42201.675011574072</v>
      </c>
      <c r="M2800" t="b">
        <v>0</v>
      </c>
      <c r="N2800">
        <v>139</v>
      </c>
      <c r="O2800" t="b">
        <v>1</v>
      </c>
      <c r="P2800" t="s">
        <v>1086</v>
      </c>
      <c r="Q2800" s="7">
        <f t="shared" si="260"/>
        <v>101.4</v>
      </c>
      <c r="R2800" s="9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5685</v>
      </c>
      <c r="C2801" s="3" t="s">
        <v>5686</v>
      </c>
      <c r="D2801">
        <v>5000</v>
      </c>
      <c r="E2801">
        <v>5831.74</v>
      </c>
      <c r="F2801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s="15">
        <f t="shared" si="258"/>
        <v>42538.666666666672</v>
      </c>
      <c r="L2801" s="15">
        <f t="shared" si="259"/>
        <v>42507.264699074076</v>
      </c>
      <c r="M2801" t="b">
        <v>0</v>
      </c>
      <c r="N2801">
        <v>130</v>
      </c>
      <c r="O2801" t="b">
        <v>1</v>
      </c>
      <c r="P2801" t="s">
        <v>1086</v>
      </c>
      <c r="Q2801" s="7">
        <f t="shared" si="260"/>
        <v>116.6348</v>
      </c>
      <c r="R2801" s="9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5687</v>
      </c>
      <c r="C2802" s="3" t="s">
        <v>5688</v>
      </c>
      <c r="D2802">
        <v>1000</v>
      </c>
      <c r="E2802">
        <v>1330</v>
      </c>
      <c r="F2802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s="15">
        <f t="shared" si="258"/>
        <v>42008.552847222221</v>
      </c>
      <c r="L2802" s="15">
        <f t="shared" si="259"/>
        <v>41948.552847222221</v>
      </c>
      <c r="M2802" t="b">
        <v>0</v>
      </c>
      <c r="N2802">
        <v>31</v>
      </c>
      <c r="O2802" t="b">
        <v>1</v>
      </c>
      <c r="P2802" t="s">
        <v>1086</v>
      </c>
      <c r="Q2802" s="7">
        <f t="shared" si="260"/>
        <v>133</v>
      </c>
      <c r="R2802" s="9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5689</v>
      </c>
      <c r="C2803" s="3" t="s">
        <v>5690</v>
      </c>
      <c r="D2803">
        <v>500</v>
      </c>
      <c r="E2803">
        <v>666</v>
      </c>
      <c r="F2803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s="15">
        <f t="shared" si="258"/>
        <v>41922.458333333336</v>
      </c>
      <c r="L2803" s="15">
        <f t="shared" si="259"/>
        <v>41900.243159722224</v>
      </c>
      <c r="M2803" t="b">
        <v>0</v>
      </c>
      <c r="N2803">
        <v>13</v>
      </c>
      <c r="O2803" t="b">
        <v>1</v>
      </c>
      <c r="P2803" t="s">
        <v>1086</v>
      </c>
      <c r="Q2803" s="7">
        <f t="shared" si="260"/>
        <v>133.20000000000002</v>
      </c>
      <c r="R2803" s="9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5691</v>
      </c>
      <c r="C2804" s="3" t="s">
        <v>5692</v>
      </c>
      <c r="D2804">
        <v>3000</v>
      </c>
      <c r="E2804">
        <v>3055</v>
      </c>
      <c r="F2804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s="15">
        <f t="shared" si="258"/>
        <v>42222.64707175926</v>
      </c>
      <c r="L2804" s="15">
        <f t="shared" si="259"/>
        <v>42192.64707175926</v>
      </c>
      <c r="M2804" t="b">
        <v>0</v>
      </c>
      <c r="N2804">
        <v>90</v>
      </c>
      <c r="O2804" t="b">
        <v>1</v>
      </c>
      <c r="P2804" t="s">
        <v>1086</v>
      </c>
      <c r="Q2804" s="7">
        <f t="shared" si="260"/>
        <v>101.83333333333333</v>
      </c>
      <c r="R2804" s="9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5693</v>
      </c>
      <c r="C2805" s="3" t="s">
        <v>5694</v>
      </c>
      <c r="D2805">
        <v>10000</v>
      </c>
      <c r="E2805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s="15">
        <f t="shared" si="258"/>
        <v>42201</v>
      </c>
      <c r="L2805" s="15">
        <f t="shared" si="259"/>
        <v>42158.065694444449</v>
      </c>
      <c r="M2805" t="b">
        <v>0</v>
      </c>
      <c r="N2805">
        <v>141</v>
      </c>
      <c r="O2805" t="b">
        <v>1</v>
      </c>
      <c r="P2805" t="s">
        <v>1086</v>
      </c>
      <c r="Q2805" s="7">
        <f t="shared" si="260"/>
        <v>127.95</v>
      </c>
      <c r="R2805" s="9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5695</v>
      </c>
      <c r="C2806" s="3" t="s">
        <v>5696</v>
      </c>
      <c r="D2806">
        <v>1000</v>
      </c>
      <c r="E2806">
        <v>1150</v>
      </c>
      <c r="F2806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s="15">
        <f t="shared" si="258"/>
        <v>41911.453587962962</v>
      </c>
      <c r="L2806" s="15">
        <f t="shared" si="259"/>
        <v>41881.453587962962</v>
      </c>
      <c r="M2806" t="b">
        <v>0</v>
      </c>
      <c r="N2806">
        <v>23</v>
      </c>
      <c r="O2806" t="b">
        <v>1</v>
      </c>
      <c r="P2806" t="s">
        <v>1086</v>
      </c>
      <c r="Q2806" s="7">
        <f t="shared" si="260"/>
        <v>114.99999999999999</v>
      </c>
      <c r="R2806" s="9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5697</v>
      </c>
      <c r="C2807" s="3" t="s">
        <v>5698</v>
      </c>
      <c r="D2807">
        <v>400</v>
      </c>
      <c r="E2807">
        <v>440</v>
      </c>
      <c r="F2807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s="15">
        <f t="shared" si="258"/>
        <v>42238.505474537036</v>
      </c>
      <c r="L2807" s="15">
        <f t="shared" si="259"/>
        <v>42213.505474537036</v>
      </c>
      <c r="M2807" t="b">
        <v>0</v>
      </c>
      <c r="N2807">
        <v>18</v>
      </c>
      <c r="O2807" t="b">
        <v>1</v>
      </c>
      <c r="P2807" t="s">
        <v>1086</v>
      </c>
      <c r="Q2807" s="7">
        <f t="shared" si="260"/>
        <v>110.00000000000001</v>
      </c>
      <c r="R2807" s="9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5699</v>
      </c>
      <c r="C2808" s="3" t="s">
        <v>5700</v>
      </c>
      <c r="D2808">
        <v>3000</v>
      </c>
      <c r="E2808">
        <v>3363</v>
      </c>
      <c r="F280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s="15">
        <f t="shared" si="258"/>
        <v>42221.458333333328</v>
      </c>
      <c r="L2808" s="15">
        <f t="shared" si="259"/>
        <v>42185.267245370371</v>
      </c>
      <c r="M2808" t="b">
        <v>0</v>
      </c>
      <c r="N2808">
        <v>76</v>
      </c>
      <c r="O2808" t="b">
        <v>1</v>
      </c>
      <c r="P2808" t="s">
        <v>1086</v>
      </c>
      <c r="Q2808" s="7">
        <f t="shared" si="260"/>
        <v>112.1</v>
      </c>
      <c r="R2808" s="9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5701</v>
      </c>
      <c r="C2809" s="3" t="s">
        <v>5702</v>
      </c>
      <c r="D2809">
        <v>5000</v>
      </c>
      <c r="E2809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s="15">
        <f t="shared" si="258"/>
        <v>42184.873124999998</v>
      </c>
      <c r="L2809" s="15">
        <f t="shared" si="259"/>
        <v>42154.873124999998</v>
      </c>
      <c r="M2809" t="b">
        <v>0</v>
      </c>
      <c r="N2809">
        <v>93</v>
      </c>
      <c r="O2809" t="b">
        <v>1</v>
      </c>
      <c r="P2809" t="s">
        <v>1086</v>
      </c>
      <c r="Q2809" s="7">
        <f t="shared" si="260"/>
        <v>126</v>
      </c>
      <c r="R2809" s="9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5703</v>
      </c>
      <c r="C2810" s="3" t="s">
        <v>5704</v>
      </c>
      <c r="D2810">
        <v>4500</v>
      </c>
      <c r="E2810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s="15">
        <f t="shared" si="258"/>
        <v>42238.84646990741</v>
      </c>
      <c r="L2810" s="15">
        <f t="shared" si="259"/>
        <v>42208.84646990741</v>
      </c>
      <c r="M2810" t="b">
        <v>0</v>
      </c>
      <c r="N2810">
        <v>69</v>
      </c>
      <c r="O2810" t="b">
        <v>1</v>
      </c>
      <c r="P2810" t="s">
        <v>1086</v>
      </c>
      <c r="Q2810" s="7">
        <f t="shared" si="260"/>
        <v>100.24444444444444</v>
      </c>
      <c r="R2810" s="9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5705</v>
      </c>
      <c r="C2811" s="3" t="s">
        <v>5706</v>
      </c>
      <c r="D2811">
        <v>2500</v>
      </c>
      <c r="E2811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s="15">
        <f t="shared" si="258"/>
        <v>42459.610416666663</v>
      </c>
      <c r="L2811" s="15">
        <f t="shared" si="259"/>
        <v>42451.496817129635</v>
      </c>
      <c r="M2811" t="b">
        <v>0</v>
      </c>
      <c r="N2811">
        <v>21</v>
      </c>
      <c r="O2811" t="b">
        <v>1</v>
      </c>
      <c r="P2811" t="s">
        <v>1086</v>
      </c>
      <c r="Q2811" s="7">
        <f t="shared" si="260"/>
        <v>102.4</v>
      </c>
      <c r="R2811" s="9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5707</v>
      </c>
      <c r="C2812" s="3" t="s">
        <v>5708</v>
      </c>
      <c r="D2812">
        <v>2500</v>
      </c>
      <c r="E2812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s="15">
        <f t="shared" si="258"/>
        <v>41791.165972222225</v>
      </c>
      <c r="L2812" s="15">
        <f t="shared" si="259"/>
        <v>41759.13962962963</v>
      </c>
      <c r="M2812" t="b">
        <v>0</v>
      </c>
      <c r="N2812">
        <v>57</v>
      </c>
      <c r="O2812" t="b">
        <v>1</v>
      </c>
      <c r="P2812" t="s">
        <v>1086</v>
      </c>
      <c r="Q2812" s="7">
        <f t="shared" si="260"/>
        <v>108.2</v>
      </c>
      <c r="R2812" s="9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5709</v>
      </c>
      <c r="C2813" s="3" t="s">
        <v>5710</v>
      </c>
      <c r="D2813">
        <v>10000</v>
      </c>
      <c r="E2813">
        <v>10027</v>
      </c>
      <c r="F2813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s="15">
        <f t="shared" si="258"/>
        <v>42058.496562500004</v>
      </c>
      <c r="L2813" s="15">
        <f t="shared" si="259"/>
        <v>42028.496562500004</v>
      </c>
      <c r="M2813" t="b">
        <v>0</v>
      </c>
      <c r="N2813">
        <v>108</v>
      </c>
      <c r="O2813" t="b">
        <v>1</v>
      </c>
      <c r="P2813" t="s">
        <v>1086</v>
      </c>
      <c r="Q2813" s="7">
        <f t="shared" si="260"/>
        <v>100.27</v>
      </c>
      <c r="R2813" s="9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5711</v>
      </c>
      <c r="C2814" s="3" t="s">
        <v>5712</v>
      </c>
      <c r="D2814">
        <v>5000</v>
      </c>
      <c r="E2814">
        <v>5665</v>
      </c>
      <c r="F2814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s="15">
        <f t="shared" si="258"/>
        <v>42100.166666666672</v>
      </c>
      <c r="L2814" s="15">
        <f t="shared" si="259"/>
        <v>42054.74418981481</v>
      </c>
      <c r="M2814" t="b">
        <v>0</v>
      </c>
      <c r="N2814">
        <v>83</v>
      </c>
      <c r="O2814" t="b">
        <v>1</v>
      </c>
      <c r="P2814" t="s">
        <v>1086</v>
      </c>
      <c r="Q2814" s="7">
        <f t="shared" si="260"/>
        <v>113.3</v>
      </c>
      <c r="R2814" s="9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5713</v>
      </c>
      <c r="C2815" s="3" t="s">
        <v>5714</v>
      </c>
      <c r="D2815">
        <v>2800</v>
      </c>
      <c r="E2815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s="15">
        <f t="shared" si="258"/>
        <v>42718.742604166662</v>
      </c>
      <c r="L2815" s="15">
        <f t="shared" si="259"/>
        <v>42693.742604166662</v>
      </c>
      <c r="M2815" t="b">
        <v>0</v>
      </c>
      <c r="N2815">
        <v>96</v>
      </c>
      <c r="O2815" t="b">
        <v>1</v>
      </c>
      <c r="P2815" t="s">
        <v>1086</v>
      </c>
      <c r="Q2815" s="7">
        <f t="shared" si="260"/>
        <v>127.57571428571428</v>
      </c>
      <c r="R2815" s="9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5715</v>
      </c>
      <c r="C2816" s="3" t="s">
        <v>5716</v>
      </c>
      <c r="D2816">
        <v>1500</v>
      </c>
      <c r="E2816">
        <v>1616</v>
      </c>
      <c r="F2816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s="15">
        <f t="shared" si="258"/>
        <v>42133.399479166663</v>
      </c>
      <c r="L2816" s="15">
        <f t="shared" si="259"/>
        <v>42103.399479166663</v>
      </c>
      <c r="M2816" t="b">
        <v>0</v>
      </c>
      <c r="N2816">
        <v>64</v>
      </c>
      <c r="O2816" t="b">
        <v>1</v>
      </c>
      <c r="P2816" t="s">
        <v>1086</v>
      </c>
      <c r="Q2816" s="7">
        <f t="shared" si="260"/>
        <v>107.73333333333332</v>
      </c>
      <c r="R2816" s="9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5717</v>
      </c>
      <c r="C2817" s="3" t="s">
        <v>5718</v>
      </c>
      <c r="D2817">
        <v>250</v>
      </c>
      <c r="E2817">
        <v>605</v>
      </c>
      <c r="F2817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s="15">
        <f t="shared" si="258"/>
        <v>42589.776724537034</v>
      </c>
      <c r="L2817" s="15">
        <f t="shared" si="259"/>
        <v>42559.776724537034</v>
      </c>
      <c r="M2817" t="b">
        <v>0</v>
      </c>
      <c r="N2817">
        <v>14</v>
      </c>
      <c r="O2817" t="b">
        <v>1</v>
      </c>
      <c r="P2817" t="s">
        <v>1086</v>
      </c>
      <c r="Q2817" s="7">
        <f t="shared" si="260"/>
        <v>242</v>
      </c>
      <c r="R2817" s="9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5719</v>
      </c>
      <c r="C2818" s="3" t="s">
        <v>5720</v>
      </c>
      <c r="D2818">
        <v>3000</v>
      </c>
      <c r="E2818">
        <v>4247</v>
      </c>
      <c r="F281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s="15">
        <f t="shared" si="258"/>
        <v>42218.666666666672</v>
      </c>
      <c r="L2818" s="15">
        <f t="shared" si="259"/>
        <v>42188.467499999999</v>
      </c>
      <c r="M2818" t="b">
        <v>0</v>
      </c>
      <c r="N2818">
        <v>169</v>
      </c>
      <c r="O2818" t="b">
        <v>1</v>
      </c>
      <c r="P2818" t="s">
        <v>1086</v>
      </c>
      <c r="Q2818" s="7">
        <f t="shared" si="260"/>
        <v>141.56666666666666</v>
      </c>
      <c r="R2818" s="9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5721</v>
      </c>
      <c r="C2819" s="3" t="s">
        <v>5722</v>
      </c>
      <c r="D2819">
        <v>600</v>
      </c>
      <c r="E2819">
        <v>780</v>
      </c>
      <c r="F2819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s="15">
        <f t="shared" ref="K2819:K2882" si="264">(I2819/86400)+DATE(1970,1,1)</f>
        <v>42063.634976851856</v>
      </c>
      <c r="L2819" s="15">
        <f t="shared" ref="L2819:L2882" si="265">(J2819/86400)+DATE(1970,1,1)</f>
        <v>42023.634976851856</v>
      </c>
      <c r="M2819" t="b">
        <v>0</v>
      </c>
      <c r="N2819">
        <v>33</v>
      </c>
      <c r="O2819" t="b">
        <v>1</v>
      </c>
      <c r="P2819" t="s">
        <v>1086</v>
      </c>
      <c r="Q2819" s="7">
        <f t="shared" ref="Q2819:Q2882" si="266">(E2819/D2819)*100</f>
        <v>130</v>
      </c>
      <c r="R2819" s="9">
        <f t="shared" ref="R2819:R2882" si="267">E2819/N2819</f>
        <v>23.636363636363637</v>
      </c>
      <c r="S2819" t="str">
        <f t="shared" ref="S2819:S2882" si="268">LEFT(P2819,FIND("/",P2819)-1)</f>
        <v>theater</v>
      </c>
      <c r="T2819" t="str">
        <f t="shared" ref="T2819:T2882" si="269">REPLACE(P2819,1,FIND("/",P2819),"")</f>
        <v>plays</v>
      </c>
    </row>
    <row r="2820" spans="1:20" ht="48" x14ac:dyDescent="0.2">
      <c r="A2820">
        <v>2818</v>
      </c>
      <c r="B2820" s="3" t="s">
        <v>5723</v>
      </c>
      <c r="C2820" s="3" t="s">
        <v>5724</v>
      </c>
      <c r="D2820">
        <v>10000</v>
      </c>
      <c r="E2820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s="15">
        <f t="shared" si="264"/>
        <v>42270.598217592589</v>
      </c>
      <c r="L2820" s="15">
        <f t="shared" si="265"/>
        <v>42250.598217592589</v>
      </c>
      <c r="M2820" t="b">
        <v>0</v>
      </c>
      <c r="N2820">
        <v>102</v>
      </c>
      <c r="O2820" t="b">
        <v>1</v>
      </c>
      <c r="P2820" t="s">
        <v>1086</v>
      </c>
      <c r="Q2820" s="7">
        <f t="shared" si="266"/>
        <v>106.03</v>
      </c>
      <c r="R2820" s="9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5725</v>
      </c>
      <c r="C2821" s="3" t="s">
        <v>5726</v>
      </c>
      <c r="D2821">
        <v>5000</v>
      </c>
      <c r="E2821">
        <v>5240</v>
      </c>
      <c r="F2821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s="15">
        <f t="shared" si="264"/>
        <v>42169.525567129633</v>
      </c>
      <c r="L2821" s="15">
        <f t="shared" si="265"/>
        <v>42139.525567129633</v>
      </c>
      <c r="M2821" t="b">
        <v>0</v>
      </c>
      <c r="N2821">
        <v>104</v>
      </c>
      <c r="O2821" t="b">
        <v>1</v>
      </c>
      <c r="P2821" t="s">
        <v>1086</v>
      </c>
      <c r="Q2821" s="7">
        <f t="shared" si="266"/>
        <v>104.80000000000001</v>
      </c>
      <c r="R2821" s="9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5727</v>
      </c>
      <c r="C2822" s="3" t="s">
        <v>5728</v>
      </c>
      <c r="D2822">
        <v>200</v>
      </c>
      <c r="E2822">
        <v>272</v>
      </c>
      <c r="F2822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s="15">
        <f t="shared" si="264"/>
        <v>42426</v>
      </c>
      <c r="L2822" s="15">
        <f t="shared" si="265"/>
        <v>42401.610983796301</v>
      </c>
      <c r="M2822" t="b">
        <v>0</v>
      </c>
      <c r="N2822">
        <v>20</v>
      </c>
      <c r="O2822" t="b">
        <v>1</v>
      </c>
      <c r="P2822" t="s">
        <v>1086</v>
      </c>
      <c r="Q2822" s="7">
        <f t="shared" si="266"/>
        <v>136</v>
      </c>
      <c r="R2822" s="9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5729</v>
      </c>
      <c r="C2823" s="3" t="s">
        <v>5730</v>
      </c>
      <c r="D2823">
        <v>1000</v>
      </c>
      <c r="E2823">
        <v>1000</v>
      </c>
      <c r="F2823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s="15">
        <f t="shared" si="264"/>
        <v>41905.922858796301</v>
      </c>
      <c r="L2823" s="15">
        <f t="shared" si="265"/>
        <v>41875.922858796301</v>
      </c>
      <c r="M2823" t="b">
        <v>0</v>
      </c>
      <c r="N2823">
        <v>35</v>
      </c>
      <c r="O2823" t="b">
        <v>1</v>
      </c>
      <c r="P2823" t="s">
        <v>1086</v>
      </c>
      <c r="Q2823" s="7">
        <f t="shared" si="266"/>
        <v>100</v>
      </c>
      <c r="R2823" s="9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5731</v>
      </c>
      <c r="C2824" s="3" t="s">
        <v>5732</v>
      </c>
      <c r="D2824">
        <v>6000</v>
      </c>
      <c r="E2824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s="15">
        <f t="shared" si="264"/>
        <v>42090.642268518517</v>
      </c>
      <c r="L2824" s="15">
        <f t="shared" si="265"/>
        <v>42060.683935185181</v>
      </c>
      <c r="M2824" t="b">
        <v>0</v>
      </c>
      <c r="N2824">
        <v>94</v>
      </c>
      <c r="O2824" t="b">
        <v>1</v>
      </c>
      <c r="P2824" t="s">
        <v>1086</v>
      </c>
      <c r="Q2824" s="7">
        <f t="shared" si="266"/>
        <v>100</v>
      </c>
      <c r="R2824" s="9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5733</v>
      </c>
      <c r="C2825" s="3" t="s">
        <v>5734</v>
      </c>
      <c r="D2825">
        <v>100</v>
      </c>
      <c r="E2825">
        <v>124</v>
      </c>
      <c r="F2825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s="15">
        <f t="shared" si="264"/>
        <v>42094.957638888889</v>
      </c>
      <c r="L2825" s="15">
        <f t="shared" si="265"/>
        <v>42067.011643518519</v>
      </c>
      <c r="M2825" t="b">
        <v>0</v>
      </c>
      <c r="N2825">
        <v>14</v>
      </c>
      <c r="O2825" t="b">
        <v>1</v>
      </c>
      <c r="P2825" t="s">
        <v>1086</v>
      </c>
      <c r="Q2825" s="7">
        <f t="shared" si="266"/>
        <v>124</v>
      </c>
      <c r="R2825" s="9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5735</v>
      </c>
      <c r="C2826" s="3" t="s">
        <v>5736</v>
      </c>
      <c r="D2826">
        <v>650</v>
      </c>
      <c r="E2826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s="15">
        <f t="shared" si="264"/>
        <v>42168.071527777778</v>
      </c>
      <c r="L2826" s="15">
        <f t="shared" si="265"/>
        <v>42136.270787037036</v>
      </c>
      <c r="M2826" t="b">
        <v>0</v>
      </c>
      <c r="N2826">
        <v>15</v>
      </c>
      <c r="O2826" t="b">
        <v>1</v>
      </c>
      <c r="P2826" t="s">
        <v>1086</v>
      </c>
      <c r="Q2826" s="7">
        <f t="shared" si="266"/>
        <v>116.92307692307693</v>
      </c>
      <c r="R2826" s="9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5737</v>
      </c>
      <c r="C2827" s="3" t="s">
        <v>5738</v>
      </c>
      <c r="D2827">
        <v>3000</v>
      </c>
      <c r="E2827">
        <v>3100</v>
      </c>
      <c r="F2827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s="15">
        <f t="shared" si="264"/>
        <v>42342.792662037042</v>
      </c>
      <c r="L2827" s="15">
        <f t="shared" si="265"/>
        <v>42312.792662037042</v>
      </c>
      <c r="M2827" t="b">
        <v>0</v>
      </c>
      <c r="N2827">
        <v>51</v>
      </c>
      <c r="O2827" t="b">
        <v>1</v>
      </c>
      <c r="P2827" t="s">
        <v>1086</v>
      </c>
      <c r="Q2827" s="7">
        <f t="shared" si="266"/>
        <v>103.33333333333334</v>
      </c>
      <c r="R2827" s="9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5739</v>
      </c>
      <c r="C2828" s="3" t="s">
        <v>5740</v>
      </c>
      <c r="D2828">
        <v>2000</v>
      </c>
      <c r="E2828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s="15">
        <f t="shared" si="264"/>
        <v>42195.291666666672</v>
      </c>
      <c r="L2828" s="15">
        <f t="shared" si="265"/>
        <v>42171.034861111111</v>
      </c>
      <c r="M2828" t="b">
        <v>0</v>
      </c>
      <c r="N2828">
        <v>19</v>
      </c>
      <c r="O2828" t="b">
        <v>1</v>
      </c>
      <c r="P2828" t="s">
        <v>1086</v>
      </c>
      <c r="Q2828" s="7">
        <f t="shared" si="266"/>
        <v>107.74999999999999</v>
      </c>
      <c r="R2828" s="9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5741</v>
      </c>
      <c r="C2829" s="3" t="s">
        <v>5742</v>
      </c>
      <c r="D2829">
        <v>2000</v>
      </c>
      <c r="E2829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s="15">
        <f t="shared" si="264"/>
        <v>42524.6875</v>
      </c>
      <c r="L2829" s="15">
        <f t="shared" si="265"/>
        <v>42494.683634259258</v>
      </c>
      <c r="M2829" t="b">
        <v>0</v>
      </c>
      <c r="N2829">
        <v>23</v>
      </c>
      <c r="O2829" t="b">
        <v>1</v>
      </c>
      <c r="P2829" t="s">
        <v>1086</v>
      </c>
      <c r="Q2829" s="7">
        <f t="shared" si="266"/>
        <v>120.24999999999999</v>
      </c>
      <c r="R2829" s="9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5743</v>
      </c>
      <c r="C2830" s="3" t="s">
        <v>5744</v>
      </c>
      <c r="D2830">
        <v>9500</v>
      </c>
      <c r="E2830">
        <v>9536</v>
      </c>
      <c r="F2830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s="15">
        <f t="shared" si="264"/>
        <v>42279.958333333328</v>
      </c>
      <c r="L2830" s="15">
        <f t="shared" si="265"/>
        <v>42254.264687499999</v>
      </c>
      <c r="M2830" t="b">
        <v>0</v>
      </c>
      <c r="N2830">
        <v>97</v>
      </c>
      <c r="O2830" t="b">
        <v>1</v>
      </c>
      <c r="P2830" t="s">
        <v>1086</v>
      </c>
      <c r="Q2830" s="7">
        <f t="shared" si="266"/>
        <v>100.37894736842105</v>
      </c>
      <c r="R2830" s="9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5745</v>
      </c>
      <c r="C2831" s="3" t="s">
        <v>5746</v>
      </c>
      <c r="D2831">
        <v>2500</v>
      </c>
      <c r="E2831">
        <v>2663</v>
      </c>
      <c r="F2831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s="15">
        <f t="shared" si="264"/>
        <v>42523.434236111112</v>
      </c>
      <c r="L2831" s="15">
        <f t="shared" si="265"/>
        <v>42495.434236111112</v>
      </c>
      <c r="M2831" t="b">
        <v>0</v>
      </c>
      <c r="N2831">
        <v>76</v>
      </c>
      <c r="O2831" t="b">
        <v>1</v>
      </c>
      <c r="P2831" t="s">
        <v>1086</v>
      </c>
      <c r="Q2831" s="7">
        <f t="shared" si="266"/>
        <v>106.52</v>
      </c>
      <c r="R2831" s="9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5747</v>
      </c>
      <c r="C2832" s="3" t="s">
        <v>5748</v>
      </c>
      <c r="D2832">
        <v>3000</v>
      </c>
      <c r="E2832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s="15">
        <f t="shared" si="264"/>
        <v>41771.165972222225</v>
      </c>
      <c r="L2832" s="15">
        <f t="shared" si="265"/>
        <v>41758.839675925927</v>
      </c>
      <c r="M2832" t="b">
        <v>0</v>
      </c>
      <c r="N2832">
        <v>11</v>
      </c>
      <c r="O2832" t="b">
        <v>1</v>
      </c>
      <c r="P2832" t="s">
        <v>1086</v>
      </c>
      <c r="Q2832" s="7">
        <f t="shared" si="266"/>
        <v>100</v>
      </c>
      <c r="R2832" s="9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5749</v>
      </c>
      <c r="C2833" s="3" t="s">
        <v>5750</v>
      </c>
      <c r="D2833">
        <v>3000</v>
      </c>
      <c r="E2833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s="15">
        <f t="shared" si="264"/>
        <v>42201.824884259258</v>
      </c>
      <c r="L2833" s="15">
        <f t="shared" si="265"/>
        <v>42171.824884259258</v>
      </c>
      <c r="M2833" t="b">
        <v>0</v>
      </c>
      <c r="N2833">
        <v>52</v>
      </c>
      <c r="O2833" t="b">
        <v>1</v>
      </c>
      <c r="P2833" t="s">
        <v>1086</v>
      </c>
      <c r="Q2833" s="7">
        <f t="shared" si="266"/>
        <v>110.66666666666667</v>
      </c>
      <c r="R2833" s="9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5751</v>
      </c>
      <c r="C2834" s="3" t="s">
        <v>5752</v>
      </c>
      <c r="D2834">
        <v>2500</v>
      </c>
      <c r="E2834">
        <v>2867.99</v>
      </c>
      <c r="F2834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s="15">
        <f t="shared" si="264"/>
        <v>41966.916666666672</v>
      </c>
      <c r="L2834" s="15">
        <f t="shared" si="265"/>
        <v>41938.709421296298</v>
      </c>
      <c r="M2834" t="b">
        <v>0</v>
      </c>
      <c r="N2834">
        <v>95</v>
      </c>
      <c r="O2834" t="b">
        <v>1</v>
      </c>
      <c r="P2834" t="s">
        <v>1086</v>
      </c>
      <c r="Q2834" s="7">
        <f t="shared" si="266"/>
        <v>114.71959999999999</v>
      </c>
      <c r="R2834" s="9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5753</v>
      </c>
      <c r="C2835" s="3" t="s">
        <v>5754</v>
      </c>
      <c r="D2835">
        <v>2700</v>
      </c>
      <c r="E2835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s="15">
        <f t="shared" si="264"/>
        <v>42288.083333333328</v>
      </c>
      <c r="L2835" s="15">
        <f t="shared" si="265"/>
        <v>42268.127696759257</v>
      </c>
      <c r="M2835" t="b">
        <v>0</v>
      </c>
      <c r="N2835">
        <v>35</v>
      </c>
      <c r="O2835" t="b">
        <v>1</v>
      </c>
      <c r="P2835" t="s">
        <v>1086</v>
      </c>
      <c r="Q2835" s="7">
        <f t="shared" si="266"/>
        <v>108.25925925925925</v>
      </c>
      <c r="R2835" s="9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5755</v>
      </c>
      <c r="C2836" s="3" t="s">
        <v>5756</v>
      </c>
      <c r="D2836">
        <v>800</v>
      </c>
      <c r="E2836">
        <v>1360</v>
      </c>
      <c r="F2836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s="15">
        <f t="shared" si="264"/>
        <v>42034.959837962961</v>
      </c>
      <c r="L2836" s="15">
        <f t="shared" si="265"/>
        <v>42019.959837962961</v>
      </c>
      <c r="M2836" t="b">
        <v>0</v>
      </c>
      <c r="N2836">
        <v>21</v>
      </c>
      <c r="O2836" t="b">
        <v>1</v>
      </c>
      <c r="P2836" t="s">
        <v>1086</v>
      </c>
      <c r="Q2836" s="7">
        <f t="shared" si="266"/>
        <v>170</v>
      </c>
      <c r="R2836" s="9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5757</v>
      </c>
      <c r="C2837" s="3" t="s">
        <v>5758</v>
      </c>
      <c r="D2837">
        <v>1000</v>
      </c>
      <c r="E2837">
        <v>1870.99</v>
      </c>
      <c r="F2837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s="15">
        <f t="shared" si="264"/>
        <v>42343</v>
      </c>
      <c r="L2837" s="15">
        <f t="shared" si="265"/>
        <v>42313.703900462962</v>
      </c>
      <c r="M2837" t="b">
        <v>0</v>
      </c>
      <c r="N2837">
        <v>93</v>
      </c>
      <c r="O2837" t="b">
        <v>1</v>
      </c>
      <c r="P2837" t="s">
        <v>1086</v>
      </c>
      <c r="Q2837" s="7">
        <f t="shared" si="266"/>
        <v>187.09899999999999</v>
      </c>
      <c r="R2837" s="9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5759</v>
      </c>
      <c r="C2838" s="3" t="s">
        <v>5760</v>
      </c>
      <c r="D2838">
        <v>450</v>
      </c>
      <c r="E2838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s="15">
        <f t="shared" si="264"/>
        <v>42784.207638888889</v>
      </c>
      <c r="L2838" s="15">
        <f t="shared" si="265"/>
        <v>42746.261782407411</v>
      </c>
      <c r="M2838" t="b">
        <v>0</v>
      </c>
      <c r="N2838">
        <v>11</v>
      </c>
      <c r="O2838" t="b">
        <v>1</v>
      </c>
      <c r="P2838" t="s">
        <v>1086</v>
      </c>
      <c r="Q2838" s="7">
        <f t="shared" si="266"/>
        <v>107.77777777777777</v>
      </c>
      <c r="R2838" s="9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5761</v>
      </c>
      <c r="C2839" s="3" t="s">
        <v>5762</v>
      </c>
      <c r="D2839">
        <v>850</v>
      </c>
      <c r="E2839">
        <v>850</v>
      </c>
      <c r="F2839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s="15">
        <f t="shared" si="264"/>
        <v>42347.950046296297</v>
      </c>
      <c r="L2839" s="15">
        <f t="shared" si="265"/>
        <v>42307.908379629633</v>
      </c>
      <c r="M2839" t="b">
        <v>0</v>
      </c>
      <c r="N2839">
        <v>21</v>
      </c>
      <c r="O2839" t="b">
        <v>1</v>
      </c>
      <c r="P2839" t="s">
        <v>1086</v>
      </c>
      <c r="Q2839" s="7">
        <f t="shared" si="266"/>
        <v>100</v>
      </c>
      <c r="R2839" s="9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5763</v>
      </c>
      <c r="C2840" s="3" t="s">
        <v>5764</v>
      </c>
      <c r="D2840">
        <v>2000</v>
      </c>
      <c r="E2840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s="15">
        <f t="shared" si="264"/>
        <v>41864.916666666664</v>
      </c>
      <c r="L2840" s="15">
        <f t="shared" si="265"/>
        <v>41842.607592592591</v>
      </c>
      <c r="M2840" t="b">
        <v>0</v>
      </c>
      <c r="N2840">
        <v>54</v>
      </c>
      <c r="O2840" t="b">
        <v>1</v>
      </c>
      <c r="P2840" t="s">
        <v>1086</v>
      </c>
      <c r="Q2840" s="7">
        <f t="shared" si="266"/>
        <v>120.24999999999999</v>
      </c>
      <c r="R2840" s="9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5765</v>
      </c>
      <c r="C2841" s="3" t="s">
        <v>5766</v>
      </c>
      <c r="D2841">
        <v>3500</v>
      </c>
      <c r="E2841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s="15">
        <f t="shared" si="264"/>
        <v>41876.207638888889</v>
      </c>
      <c r="L2841" s="15">
        <f t="shared" si="265"/>
        <v>41853.240208333329</v>
      </c>
      <c r="M2841" t="b">
        <v>0</v>
      </c>
      <c r="N2841">
        <v>31</v>
      </c>
      <c r="O2841" t="b">
        <v>1</v>
      </c>
      <c r="P2841" t="s">
        <v>1086</v>
      </c>
      <c r="Q2841" s="7">
        <f t="shared" si="266"/>
        <v>111.42857142857143</v>
      </c>
      <c r="R2841" s="9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5767</v>
      </c>
      <c r="C2842" s="3" t="s">
        <v>5768</v>
      </c>
      <c r="D2842">
        <v>2500</v>
      </c>
      <c r="E2842">
        <v>2600</v>
      </c>
      <c r="F2842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s="15">
        <f t="shared" si="264"/>
        <v>42081.708333333328</v>
      </c>
      <c r="L2842" s="15">
        <f t="shared" si="265"/>
        <v>42060.035636574074</v>
      </c>
      <c r="M2842" t="b">
        <v>0</v>
      </c>
      <c r="N2842">
        <v>132</v>
      </c>
      <c r="O2842" t="b">
        <v>1</v>
      </c>
      <c r="P2842" t="s">
        <v>1086</v>
      </c>
      <c r="Q2842" s="7">
        <f t="shared" si="266"/>
        <v>104</v>
      </c>
      <c r="R2842" s="9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5769</v>
      </c>
      <c r="C2843" s="3" t="s">
        <v>5770</v>
      </c>
      <c r="D2843">
        <v>1000</v>
      </c>
      <c r="E2843">
        <v>10</v>
      </c>
      <c r="F2843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s="15">
        <f t="shared" si="264"/>
        <v>42351.781215277777</v>
      </c>
      <c r="L2843" s="15">
        <f t="shared" si="265"/>
        <v>42291.739548611113</v>
      </c>
      <c r="M2843" t="b">
        <v>0</v>
      </c>
      <c r="N2843">
        <v>1</v>
      </c>
      <c r="O2843" t="b">
        <v>0</v>
      </c>
      <c r="P2843" t="s">
        <v>1086</v>
      </c>
      <c r="Q2843" s="7">
        <f t="shared" si="266"/>
        <v>1</v>
      </c>
      <c r="R2843" s="9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5771</v>
      </c>
      <c r="C2844" s="3" t="s">
        <v>5772</v>
      </c>
      <c r="D2844">
        <v>1500</v>
      </c>
      <c r="E2844">
        <v>0</v>
      </c>
      <c r="F2844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s="15">
        <f t="shared" si="264"/>
        <v>41811.458333333336</v>
      </c>
      <c r="L2844" s="15">
        <f t="shared" si="265"/>
        <v>41784.95248842593</v>
      </c>
      <c r="M2844" t="b">
        <v>0</v>
      </c>
      <c r="N2844">
        <v>0</v>
      </c>
      <c r="O2844" t="b">
        <v>0</v>
      </c>
      <c r="P2844" t="s">
        <v>1086</v>
      </c>
      <c r="Q2844" s="7">
        <f t="shared" si="266"/>
        <v>0</v>
      </c>
      <c r="R2844" s="9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5773</v>
      </c>
      <c r="C2845" s="3" t="s">
        <v>5774</v>
      </c>
      <c r="D2845">
        <v>1200</v>
      </c>
      <c r="E2845">
        <v>0</v>
      </c>
      <c r="F2845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s="15">
        <f t="shared" si="264"/>
        <v>42534.166666666672</v>
      </c>
      <c r="L2845" s="15">
        <f t="shared" si="265"/>
        <v>42492.737847222219</v>
      </c>
      <c r="M2845" t="b">
        <v>0</v>
      </c>
      <c r="N2845">
        <v>0</v>
      </c>
      <c r="O2845" t="b">
        <v>0</v>
      </c>
      <c r="P2845" t="s">
        <v>1086</v>
      </c>
      <c r="Q2845" s="7">
        <f t="shared" si="266"/>
        <v>0</v>
      </c>
      <c r="R2845" s="9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5775</v>
      </c>
      <c r="C2846" s="3" t="s">
        <v>5776</v>
      </c>
      <c r="D2846">
        <v>550</v>
      </c>
      <c r="E2846">
        <v>30</v>
      </c>
      <c r="F2846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s="15">
        <f t="shared" si="264"/>
        <v>42739.546064814815</v>
      </c>
      <c r="L2846" s="15">
        <f t="shared" si="265"/>
        <v>42709.546064814815</v>
      </c>
      <c r="M2846" t="b">
        <v>0</v>
      </c>
      <c r="N2846">
        <v>1</v>
      </c>
      <c r="O2846" t="b">
        <v>0</v>
      </c>
      <c r="P2846" t="s">
        <v>1086</v>
      </c>
      <c r="Q2846" s="7">
        <f t="shared" si="266"/>
        <v>5.4545454545454541</v>
      </c>
      <c r="R2846" s="9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5777</v>
      </c>
      <c r="C2847" s="3" t="s">
        <v>5778</v>
      </c>
      <c r="D2847">
        <v>7500</v>
      </c>
      <c r="E2847">
        <v>2366</v>
      </c>
      <c r="F2847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s="15">
        <f t="shared" si="264"/>
        <v>42163.016585648147</v>
      </c>
      <c r="L2847" s="15">
        <f t="shared" si="265"/>
        <v>42103.016585648147</v>
      </c>
      <c r="M2847" t="b">
        <v>0</v>
      </c>
      <c r="N2847">
        <v>39</v>
      </c>
      <c r="O2847" t="b">
        <v>0</v>
      </c>
      <c r="P2847" t="s">
        <v>1086</v>
      </c>
      <c r="Q2847" s="7">
        <f t="shared" si="266"/>
        <v>31.546666666666667</v>
      </c>
      <c r="R2847" s="9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5779</v>
      </c>
      <c r="C2848" s="3" t="s">
        <v>5780</v>
      </c>
      <c r="D2848">
        <v>8000</v>
      </c>
      <c r="E2848">
        <v>0</v>
      </c>
      <c r="F284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s="15">
        <f t="shared" si="264"/>
        <v>42153.692060185189</v>
      </c>
      <c r="L2848" s="15">
        <f t="shared" si="265"/>
        <v>42108.692060185189</v>
      </c>
      <c r="M2848" t="b">
        <v>0</v>
      </c>
      <c r="N2848">
        <v>0</v>
      </c>
      <c r="O2848" t="b">
        <v>0</v>
      </c>
      <c r="P2848" t="s">
        <v>1086</v>
      </c>
      <c r="Q2848" s="7">
        <f t="shared" si="266"/>
        <v>0</v>
      </c>
      <c r="R2848" s="9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5781</v>
      </c>
      <c r="C2849" s="3" t="s">
        <v>5782</v>
      </c>
      <c r="D2849">
        <v>2000</v>
      </c>
      <c r="E2849">
        <v>0</v>
      </c>
      <c r="F2849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s="15">
        <f t="shared" si="264"/>
        <v>42513.806307870371</v>
      </c>
      <c r="L2849" s="15">
        <f t="shared" si="265"/>
        <v>42453.806307870371</v>
      </c>
      <c r="M2849" t="b">
        <v>0</v>
      </c>
      <c r="N2849">
        <v>0</v>
      </c>
      <c r="O2849" t="b">
        <v>0</v>
      </c>
      <c r="P2849" t="s">
        <v>1086</v>
      </c>
      <c r="Q2849" s="7">
        <f t="shared" si="266"/>
        <v>0</v>
      </c>
      <c r="R2849" s="9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5783</v>
      </c>
      <c r="C2850" s="3" t="s">
        <v>5784</v>
      </c>
      <c r="D2850">
        <v>35000</v>
      </c>
      <c r="E2850">
        <v>70</v>
      </c>
      <c r="F2850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s="15">
        <f t="shared" si="264"/>
        <v>42153.648831018523</v>
      </c>
      <c r="L2850" s="15">
        <f t="shared" si="265"/>
        <v>42123.648831018523</v>
      </c>
      <c r="M2850" t="b">
        <v>0</v>
      </c>
      <c r="N2850">
        <v>3</v>
      </c>
      <c r="O2850" t="b">
        <v>0</v>
      </c>
      <c r="P2850" t="s">
        <v>1086</v>
      </c>
      <c r="Q2850" s="7">
        <f t="shared" si="266"/>
        <v>0.2</v>
      </c>
      <c r="R2850" s="9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5785</v>
      </c>
      <c r="C2851" s="3" t="s">
        <v>5786</v>
      </c>
      <c r="D2851">
        <v>500</v>
      </c>
      <c r="E2851">
        <v>5</v>
      </c>
      <c r="F2851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s="15">
        <f t="shared" si="264"/>
        <v>42483.428240740745</v>
      </c>
      <c r="L2851" s="15">
        <f t="shared" si="265"/>
        <v>42453.428240740745</v>
      </c>
      <c r="M2851" t="b">
        <v>0</v>
      </c>
      <c r="N2851">
        <v>1</v>
      </c>
      <c r="O2851" t="b">
        <v>0</v>
      </c>
      <c r="P2851" t="s">
        <v>1086</v>
      </c>
      <c r="Q2851" s="7">
        <f t="shared" si="266"/>
        <v>1</v>
      </c>
      <c r="R2851" s="9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5787</v>
      </c>
      <c r="C2852" s="3" t="s">
        <v>5788</v>
      </c>
      <c r="D2852">
        <v>8000</v>
      </c>
      <c r="E2852">
        <v>311</v>
      </c>
      <c r="F2852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s="15">
        <f t="shared" si="264"/>
        <v>41888.007071759261</v>
      </c>
      <c r="L2852" s="15">
        <f t="shared" si="265"/>
        <v>41858.007071759261</v>
      </c>
      <c r="M2852" t="b">
        <v>0</v>
      </c>
      <c r="N2852">
        <v>13</v>
      </c>
      <c r="O2852" t="b">
        <v>0</v>
      </c>
      <c r="P2852" t="s">
        <v>1086</v>
      </c>
      <c r="Q2852" s="7">
        <f t="shared" si="266"/>
        <v>3.8875000000000002</v>
      </c>
      <c r="R2852" s="9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5789</v>
      </c>
      <c r="C2853" s="3" t="s">
        <v>5790</v>
      </c>
      <c r="D2853">
        <v>4500</v>
      </c>
      <c r="E2853">
        <v>0</v>
      </c>
      <c r="F2853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s="15">
        <f t="shared" si="264"/>
        <v>42398.970138888893</v>
      </c>
      <c r="L2853" s="15">
        <f t="shared" si="265"/>
        <v>42390.002650462964</v>
      </c>
      <c r="M2853" t="b">
        <v>0</v>
      </c>
      <c r="N2853">
        <v>0</v>
      </c>
      <c r="O2853" t="b">
        <v>0</v>
      </c>
      <c r="P2853" t="s">
        <v>1086</v>
      </c>
      <c r="Q2853" s="7">
        <f t="shared" si="266"/>
        <v>0</v>
      </c>
      <c r="R2853" s="9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5791</v>
      </c>
      <c r="C2854" s="3" t="s">
        <v>5792</v>
      </c>
      <c r="D2854">
        <v>5000</v>
      </c>
      <c r="E2854">
        <v>95</v>
      </c>
      <c r="F2854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s="15">
        <f t="shared" si="264"/>
        <v>41811.045173611114</v>
      </c>
      <c r="L2854" s="15">
        <f t="shared" si="265"/>
        <v>41781.045173611114</v>
      </c>
      <c r="M2854" t="b">
        <v>0</v>
      </c>
      <c r="N2854">
        <v>6</v>
      </c>
      <c r="O2854" t="b">
        <v>0</v>
      </c>
      <c r="P2854" t="s">
        <v>1086</v>
      </c>
      <c r="Q2854" s="7">
        <f t="shared" si="266"/>
        <v>1.9</v>
      </c>
      <c r="R2854" s="9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5793</v>
      </c>
      <c r="C2855" s="3" t="s">
        <v>5794</v>
      </c>
      <c r="D2855">
        <v>9500</v>
      </c>
      <c r="E2855">
        <v>0</v>
      </c>
      <c r="F2855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s="15">
        <f t="shared" si="264"/>
        <v>41896.190937499996</v>
      </c>
      <c r="L2855" s="15">
        <f t="shared" si="265"/>
        <v>41836.190937499996</v>
      </c>
      <c r="M2855" t="b">
        <v>0</v>
      </c>
      <c r="N2855">
        <v>0</v>
      </c>
      <c r="O2855" t="b">
        <v>0</v>
      </c>
      <c r="P2855" t="s">
        <v>1086</v>
      </c>
      <c r="Q2855" s="7">
        <f t="shared" si="266"/>
        <v>0</v>
      </c>
      <c r="R2855" s="9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5795</v>
      </c>
      <c r="C2856" s="3" t="s">
        <v>5796</v>
      </c>
      <c r="D2856">
        <v>1000</v>
      </c>
      <c r="E2856">
        <v>417</v>
      </c>
      <c r="F2856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s="15">
        <f t="shared" si="264"/>
        <v>42131.71665509259</v>
      </c>
      <c r="L2856" s="15">
        <f t="shared" si="265"/>
        <v>42111.71665509259</v>
      </c>
      <c r="M2856" t="b">
        <v>0</v>
      </c>
      <c r="N2856">
        <v>14</v>
      </c>
      <c r="O2856" t="b">
        <v>0</v>
      </c>
      <c r="P2856" t="s">
        <v>1086</v>
      </c>
      <c r="Q2856" s="7">
        <f t="shared" si="266"/>
        <v>41.699999999999996</v>
      </c>
      <c r="R2856" s="9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5797</v>
      </c>
      <c r="C2857" s="3" t="s">
        <v>5798</v>
      </c>
      <c r="D2857">
        <v>600</v>
      </c>
      <c r="E2857">
        <v>300</v>
      </c>
      <c r="F2857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s="15">
        <f t="shared" si="264"/>
        <v>42398.981944444444</v>
      </c>
      <c r="L2857" s="15">
        <f t="shared" si="265"/>
        <v>42370.007766203707</v>
      </c>
      <c r="M2857" t="b">
        <v>0</v>
      </c>
      <c r="N2857">
        <v>5</v>
      </c>
      <c r="O2857" t="b">
        <v>0</v>
      </c>
      <c r="P2857" t="s">
        <v>1086</v>
      </c>
      <c r="Q2857" s="7">
        <f t="shared" si="266"/>
        <v>50</v>
      </c>
      <c r="R2857" s="9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5799</v>
      </c>
      <c r="C2858" s="3" t="s">
        <v>5800</v>
      </c>
      <c r="D2858">
        <v>3000</v>
      </c>
      <c r="E2858">
        <v>146</v>
      </c>
      <c r="F285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s="15">
        <f t="shared" si="264"/>
        <v>42224.898611111115</v>
      </c>
      <c r="L2858" s="15">
        <f t="shared" si="265"/>
        <v>42165.037581018521</v>
      </c>
      <c r="M2858" t="b">
        <v>0</v>
      </c>
      <c r="N2858">
        <v>6</v>
      </c>
      <c r="O2858" t="b">
        <v>0</v>
      </c>
      <c r="P2858" t="s">
        <v>1086</v>
      </c>
      <c r="Q2858" s="7">
        <f t="shared" si="266"/>
        <v>4.8666666666666663</v>
      </c>
      <c r="R2858" s="9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5801</v>
      </c>
      <c r="C2859" s="3" t="s">
        <v>5802</v>
      </c>
      <c r="D2859">
        <v>38000</v>
      </c>
      <c r="E2859">
        <v>7500</v>
      </c>
      <c r="F2859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s="15">
        <f t="shared" si="264"/>
        <v>42786.75</v>
      </c>
      <c r="L2859" s="15">
        <f t="shared" si="265"/>
        <v>42726.920081018514</v>
      </c>
      <c r="M2859" t="b">
        <v>0</v>
      </c>
      <c r="N2859">
        <v>15</v>
      </c>
      <c r="O2859" t="b">
        <v>0</v>
      </c>
      <c r="P2859" t="s">
        <v>1086</v>
      </c>
      <c r="Q2859" s="7">
        <f t="shared" si="266"/>
        <v>19.736842105263158</v>
      </c>
      <c r="R2859" s="9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5803</v>
      </c>
      <c r="C2860" s="3" t="s">
        <v>5804</v>
      </c>
      <c r="D2860">
        <v>1000</v>
      </c>
      <c r="E2860">
        <v>0</v>
      </c>
      <c r="F2860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s="15">
        <f t="shared" si="264"/>
        <v>41978.477777777778</v>
      </c>
      <c r="L2860" s="15">
        <f t="shared" si="265"/>
        <v>41954.545081018514</v>
      </c>
      <c r="M2860" t="b">
        <v>0</v>
      </c>
      <c r="N2860">
        <v>0</v>
      </c>
      <c r="O2860" t="b">
        <v>0</v>
      </c>
      <c r="P2860" t="s">
        <v>1086</v>
      </c>
      <c r="Q2860" s="7">
        <f t="shared" si="266"/>
        <v>0</v>
      </c>
      <c r="R2860" s="9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5805</v>
      </c>
      <c r="C2861" s="3" t="s">
        <v>5806</v>
      </c>
      <c r="D2861">
        <v>2000</v>
      </c>
      <c r="E2861">
        <v>35</v>
      </c>
      <c r="F2861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s="15">
        <f t="shared" si="264"/>
        <v>42293.362314814818</v>
      </c>
      <c r="L2861" s="15">
        <f t="shared" si="265"/>
        <v>42233.362314814818</v>
      </c>
      <c r="M2861" t="b">
        <v>0</v>
      </c>
      <c r="N2861">
        <v>1</v>
      </c>
      <c r="O2861" t="b">
        <v>0</v>
      </c>
      <c r="P2861" t="s">
        <v>1086</v>
      </c>
      <c r="Q2861" s="7">
        <f t="shared" si="266"/>
        <v>1.7500000000000002</v>
      </c>
      <c r="R2861" s="9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5807</v>
      </c>
      <c r="C2862" s="3" t="s">
        <v>5808</v>
      </c>
      <c r="D2862">
        <v>4000</v>
      </c>
      <c r="E2862">
        <v>266</v>
      </c>
      <c r="F2862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s="15">
        <f t="shared" si="264"/>
        <v>42540.80064814815</v>
      </c>
      <c r="L2862" s="15">
        <f t="shared" si="265"/>
        <v>42480.80064814815</v>
      </c>
      <c r="M2862" t="b">
        <v>0</v>
      </c>
      <c r="N2862">
        <v>9</v>
      </c>
      <c r="O2862" t="b">
        <v>0</v>
      </c>
      <c r="P2862" t="s">
        <v>1086</v>
      </c>
      <c r="Q2862" s="7">
        <f t="shared" si="266"/>
        <v>6.65</v>
      </c>
      <c r="R2862" s="9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5809</v>
      </c>
      <c r="C2863" s="3" t="s">
        <v>5810</v>
      </c>
      <c r="D2863">
        <v>250</v>
      </c>
      <c r="E2863">
        <v>80</v>
      </c>
      <c r="F2863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s="15">
        <f t="shared" si="264"/>
        <v>42271.590833333335</v>
      </c>
      <c r="L2863" s="15">
        <f t="shared" si="265"/>
        <v>42257.590833333335</v>
      </c>
      <c r="M2863" t="b">
        <v>0</v>
      </c>
      <c r="N2863">
        <v>3</v>
      </c>
      <c r="O2863" t="b">
        <v>0</v>
      </c>
      <c r="P2863" t="s">
        <v>1086</v>
      </c>
      <c r="Q2863" s="7">
        <f t="shared" si="266"/>
        <v>32</v>
      </c>
      <c r="R2863" s="9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5811</v>
      </c>
      <c r="C2864" s="3" t="s">
        <v>5812</v>
      </c>
      <c r="D2864">
        <v>12700</v>
      </c>
      <c r="E2864">
        <v>55</v>
      </c>
      <c r="F2864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s="15">
        <f t="shared" si="264"/>
        <v>41814.789687500001</v>
      </c>
      <c r="L2864" s="15">
        <f t="shared" si="265"/>
        <v>41784.789687500001</v>
      </c>
      <c r="M2864" t="b">
        <v>0</v>
      </c>
      <c r="N2864">
        <v>3</v>
      </c>
      <c r="O2864" t="b">
        <v>0</v>
      </c>
      <c r="P2864" t="s">
        <v>1086</v>
      </c>
      <c r="Q2864" s="7">
        <f t="shared" si="266"/>
        <v>0.43307086614173229</v>
      </c>
      <c r="R2864" s="9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5813</v>
      </c>
      <c r="C2865" s="3" t="s">
        <v>5814</v>
      </c>
      <c r="D2865">
        <v>50000</v>
      </c>
      <c r="E2865">
        <v>20</v>
      </c>
      <c r="F2865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s="15">
        <f t="shared" si="264"/>
        <v>41891.675034722226</v>
      </c>
      <c r="L2865" s="15">
        <f t="shared" si="265"/>
        <v>41831.675034722226</v>
      </c>
      <c r="M2865" t="b">
        <v>0</v>
      </c>
      <c r="N2865">
        <v>1</v>
      </c>
      <c r="O2865" t="b">
        <v>0</v>
      </c>
      <c r="P2865" t="s">
        <v>1086</v>
      </c>
      <c r="Q2865" s="7">
        <f t="shared" si="266"/>
        <v>0.04</v>
      </c>
      <c r="R2865" s="9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5815</v>
      </c>
      <c r="C2866" s="3" t="s">
        <v>5816</v>
      </c>
      <c r="D2866">
        <v>2500</v>
      </c>
      <c r="E2866">
        <v>40</v>
      </c>
      <c r="F2866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s="15">
        <f t="shared" si="264"/>
        <v>42202.554166666669</v>
      </c>
      <c r="L2866" s="15">
        <f t="shared" si="265"/>
        <v>42172.613506944443</v>
      </c>
      <c r="M2866" t="b">
        <v>0</v>
      </c>
      <c r="N2866">
        <v>3</v>
      </c>
      <c r="O2866" t="b">
        <v>0</v>
      </c>
      <c r="P2866" t="s">
        <v>1086</v>
      </c>
      <c r="Q2866" s="7">
        <f t="shared" si="266"/>
        <v>1.6</v>
      </c>
      <c r="R2866" s="9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5817</v>
      </c>
      <c r="C2867" s="3" t="s">
        <v>5818</v>
      </c>
      <c r="D2867">
        <v>2888</v>
      </c>
      <c r="E2867">
        <v>0</v>
      </c>
      <c r="F2867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s="15">
        <f t="shared" si="264"/>
        <v>42010.114108796297</v>
      </c>
      <c r="L2867" s="15">
        <f t="shared" si="265"/>
        <v>41950.114108796297</v>
      </c>
      <c r="M2867" t="b">
        <v>0</v>
      </c>
      <c r="N2867">
        <v>0</v>
      </c>
      <c r="O2867" t="b">
        <v>0</v>
      </c>
      <c r="P2867" t="s">
        <v>1086</v>
      </c>
      <c r="Q2867" s="7">
        <f t="shared" si="266"/>
        <v>0</v>
      </c>
      <c r="R2867" s="9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5819</v>
      </c>
      <c r="C2868" s="3" t="s">
        <v>5820</v>
      </c>
      <c r="D2868">
        <v>5000</v>
      </c>
      <c r="E2868">
        <v>45</v>
      </c>
      <c r="F286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s="15">
        <f t="shared" si="264"/>
        <v>42657.916666666672</v>
      </c>
      <c r="L2868" s="15">
        <f t="shared" si="265"/>
        <v>42627.955104166671</v>
      </c>
      <c r="M2868" t="b">
        <v>0</v>
      </c>
      <c r="N2868">
        <v>2</v>
      </c>
      <c r="O2868" t="b">
        <v>0</v>
      </c>
      <c r="P2868" t="s">
        <v>1086</v>
      </c>
      <c r="Q2868" s="7">
        <f t="shared" si="266"/>
        <v>0.89999999999999991</v>
      </c>
      <c r="R2868" s="9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5821</v>
      </c>
      <c r="C2869" s="3" t="s">
        <v>5822</v>
      </c>
      <c r="D2869">
        <v>2500</v>
      </c>
      <c r="E2869">
        <v>504</v>
      </c>
      <c r="F2869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s="15">
        <f t="shared" si="264"/>
        <v>42555.166666666672</v>
      </c>
      <c r="L2869" s="15">
        <f t="shared" si="265"/>
        <v>42531.195277777777</v>
      </c>
      <c r="M2869" t="b">
        <v>0</v>
      </c>
      <c r="N2869">
        <v>10</v>
      </c>
      <c r="O2869" t="b">
        <v>0</v>
      </c>
      <c r="P2869" t="s">
        <v>1086</v>
      </c>
      <c r="Q2869" s="7">
        <f t="shared" si="266"/>
        <v>20.16</v>
      </c>
      <c r="R2869" s="9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5823</v>
      </c>
      <c r="C2870" s="3" t="s">
        <v>5824</v>
      </c>
      <c r="D2870">
        <v>15000</v>
      </c>
      <c r="E2870">
        <v>6301.76</v>
      </c>
      <c r="F2870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s="15">
        <f t="shared" si="264"/>
        <v>42648.827013888891</v>
      </c>
      <c r="L2870" s="15">
        <f t="shared" si="265"/>
        <v>42618.827013888891</v>
      </c>
      <c r="M2870" t="b">
        <v>0</v>
      </c>
      <c r="N2870">
        <v>60</v>
      </c>
      <c r="O2870" t="b">
        <v>0</v>
      </c>
      <c r="P2870" t="s">
        <v>1086</v>
      </c>
      <c r="Q2870" s="7">
        <f t="shared" si="266"/>
        <v>42.011733333333332</v>
      </c>
      <c r="R2870" s="9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5825</v>
      </c>
      <c r="C2871" s="3" t="s">
        <v>5826</v>
      </c>
      <c r="D2871">
        <v>20000</v>
      </c>
      <c r="E2871">
        <v>177</v>
      </c>
      <c r="F2871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s="15">
        <f t="shared" si="264"/>
        <v>42570.593530092592</v>
      </c>
      <c r="L2871" s="15">
        <f t="shared" si="265"/>
        <v>42540.593530092592</v>
      </c>
      <c r="M2871" t="b">
        <v>0</v>
      </c>
      <c r="N2871">
        <v>5</v>
      </c>
      <c r="O2871" t="b">
        <v>0</v>
      </c>
      <c r="P2871" t="s">
        <v>1086</v>
      </c>
      <c r="Q2871" s="7">
        <f t="shared" si="266"/>
        <v>0.88500000000000001</v>
      </c>
      <c r="R2871" s="9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5827</v>
      </c>
      <c r="C2872" s="3" t="s">
        <v>5828</v>
      </c>
      <c r="D2872">
        <v>5000</v>
      </c>
      <c r="E2872">
        <v>750</v>
      </c>
      <c r="F2872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s="15">
        <f t="shared" si="264"/>
        <v>41776.189409722225</v>
      </c>
      <c r="L2872" s="15">
        <f t="shared" si="265"/>
        <v>41746.189409722225</v>
      </c>
      <c r="M2872" t="b">
        <v>0</v>
      </c>
      <c r="N2872">
        <v>9</v>
      </c>
      <c r="O2872" t="b">
        <v>0</v>
      </c>
      <c r="P2872" t="s">
        <v>1086</v>
      </c>
      <c r="Q2872" s="7">
        <f t="shared" si="266"/>
        <v>15</v>
      </c>
      <c r="R2872" s="9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5829</v>
      </c>
      <c r="C2873" s="3" t="s">
        <v>5830</v>
      </c>
      <c r="D2873">
        <v>10000</v>
      </c>
      <c r="E2873">
        <v>467</v>
      </c>
      <c r="F2873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s="15">
        <f t="shared" si="264"/>
        <v>41994.738576388889</v>
      </c>
      <c r="L2873" s="15">
        <f t="shared" si="265"/>
        <v>41974.738576388889</v>
      </c>
      <c r="M2873" t="b">
        <v>0</v>
      </c>
      <c r="N2873">
        <v>13</v>
      </c>
      <c r="O2873" t="b">
        <v>0</v>
      </c>
      <c r="P2873" t="s">
        <v>1086</v>
      </c>
      <c r="Q2873" s="7">
        <f t="shared" si="266"/>
        <v>4.67</v>
      </c>
      <c r="R2873" s="9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5831</v>
      </c>
      <c r="C2874" s="3" t="s">
        <v>5832</v>
      </c>
      <c r="D2874">
        <v>3000</v>
      </c>
      <c r="E2874">
        <v>0</v>
      </c>
      <c r="F2874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s="15">
        <f t="shared" si="264"/>
        <v>42175.11618055556</v>
      </c>
      <c r="L2874" s="15">
        <f t="shared" si="265"/>
        <v>42115.11618055556</v>
      </c>
      <c r="M2874" t="b">
        <v>0</v>
      </c>
      <c r="N2874">
        <v>0</v>
      </c>
      <c r="O2874" t="b">
        <v>0</v>
      </c>
      <c r="P2874" t="s">
        <v>1086</v>
      </c>
      <c r="Q2874" s="7">
        <f t="shared" si="266"/>
        <v>0</v>
      </c>
      <c r="R2874" s="9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5833</v>
      </c>
      <c r="C2875" s="3" t="s">
        <v>5834</v>
      </c>
      <c r="D2875">
        <v>2500</v>
      </c>
      <c r="E2875">
        <v>953</v>
      </c>
      <c r="F2875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s="15">
        <f t="shared" si="264"/>
        <v>42032.817488425921</v>
      </c>
      <c r="L2875" s="15">
        <f t="shared" si="265"/>
        <v>42002.817488425921</v>
      </c>
      <c r="M2875" t="b">
        <v>0</v>
      </c>
      <c r="N2875">
        <v>8</v>
      </c>
      <c r="O2875" t="b">
        <v>0</v>
      </c>
      <c r="P2875" t="s">
        <v>1086</v>
      </c>
      <c r="Q2875" s="7">
        <f t="shared" si="266"/>
        <v>38.119999999999997</v>
      </c>
      <c r="R2875" s="9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5835</v>
      </c>
      <c r="C2876" s="3" t="s">
        <v>5836</v>
      </c>
      <c r="D2876">
        <v>5000</v>
      </c>
      <c r="E2876">
        <v>271</v>
      </c>
      <c r="F2876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s="15">
        <f t="shared" si="264"/>
        <v>42752.84474537037</v>
      </c>
      <c r="L2876" s="15">
        <f t="shared" si="265"/>
        <v>42722.84474537037</v>
      </c>
      <c r="M2876" t="b">
        <v>0</v>
      </c>
      <c r="N2876">
        <v>3</v>
      </c>
      <c r="O2876" t="b">
        <v>0</v>
      </c>
      <c r="P2876" t="s">
        <v>1086</v>
      </c>
      <c r="Q2876" s="7">
        <f t="shared" si="266"/>
        <v>5.42</v>
      </c>
      <c r="R2876" s="9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5837</v>
      </c>
      <c r="C2877" s="3" t="s">
        <v>5838</v>
      </c>
      <c r="D2877">
        <v>20000</v>
      </c>
      <c r="E2877">
        <v>7</v>
      </c>
      <c r="F2877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s="15">
        <f t="shared" si="264"/>
        <v>42495.128391203703</v>
      </c>
      <c r="L2877" s="15">
        <f t="shared" si="265"/>
        <v>42465.128391203703</v>
      </c>
      <c r="M2877" t="b">
        <v>0</v>
      </c>
      <c r="N2877">
        <v>3</v>
      </c>
      <c r="O2877" t="b">
        <v>0</v>
      </c>
      <c r="P2877" t="s">
        <v>1086</v>
      </c>
      <c r="Q2877" s="7">
        <f t="shared" si="266"/>
        <v>3.4999999999999996E-2</v>
      </c>
      <c r="R2877" s="9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5839</v>
      </c>
      <c r="C2878" s="3" t="s">
        <v>5840</v>
      </c>
      <c r="D2878">
        <v>150000</v>
      </c>
      <c r="E2878">
        <v>0</v>
      </c>
      <c r="F287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s="15">
        <f t="shared" si="264"/>
        <v>42201.743969907402</v>
      </c>
      <c r="L2878" s="15">
        <f t="shared" si="265"/>
        <v>42171.743969907402</v>
      </c>
      <c r="M2878" t="b">
        <v>0</v>
      </c>
      <c r="N2878">
        <v>0</v>
      </c>
      <c r="O2878" t="b">
        <v>0</v>
      </c>
      <c r="P2878" t="s">
        <v>1086</v>
      </c>
      <c r="Q2878" s="7">
        <f t="shared" si="266"/>
        <v>0</v>
      </c>
      <c r="R2878" s="9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5841</v>
      </c>
      <c r="C2879" s="3" t="s">
        <v>5842</v>
      </c>
      <c r="D2879">
        <v>6000</v>
      </c>
      <c r="E2879">
        <v>650</v>
      </c>
      <c r="F2879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s="15">
        <f t="shared" si="264"/>
        <v>42704.708333333328</v>
      </c>
      <c r="L2879" s="15">
        <f t="shared" si="265"/>
        <v>42672.955138888894</v>
      </c>
      <c r="M2879" t="b">
        <v>0</v>
      </c>
      <c r="N2879">
        <v>6</v>
      </c>
      <c r="O2879" t="b">
        <v>0</v>
      </c>
      <c r="P2879" t="s">
        <v>1086</v>
      </c>
      <c r="Q2879" s="7">
        <f t="shared" si="266"/>
        <v>10.833333333333334</v>
      </c>
      <c r="R2879" s="9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5843</v>
      </c>
      <c r="C2880" s="3" t="s">
        <v>5844</v>
      </c>
      <c r="D2880">
        <v>3000</v>
      </c>
      <c r="E2880">
        <v>63</v>
      </c>
      <c r="F2880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s="15">
        <f t="shared" si="264"/>
        <v>42188.615682870368</v>
      </c>
      <c r="L2880" s="15">
        <f t="shared" si="265"/>
        <v>42128.615682870368</v>
      </c>
      <c r="M2880" t="b">
        <v>0</v>
      </c>
      <c r="N2880">
        <v>4</v>
      </c>
      <c r="O2880" t="b">
        <v>0</v>
      </c>
      <c r="P2880" t="s">
        <v>1086</v>
      </c>
      <c r="Q2880" s="7">
        <f t="shared" si="266"/>
        <v>2.1</v>
      </c>
      <c r="R2880" s="9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5845</v>
      </c>
      <c r="C2881" s="3" t="s">
        <v>5846</v>
      </c>
      <c r="D2881">
        <v>11200</v>
      </c>
      <c r="E2881">
        <v>29</v>
      </c>
      <c r="F2881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s="15">
        <f t="shared" si="264"/>
        <v>42389.725243055553</v>
      </c>
      <c r="L2881" s="15">
        <f t="shared" si="265"/>
        <v>42359.725243055553</v>
      </c>
      <c r="M2881" t="b">
        <v>0</v>
      </c>
      <c r="N2881">
        <v>1</v>
      </c>
      <c r="O2881" t="b">
        <v>0</v>
      </c>
      <c r="P2881" t="s">
        <v>1086</v>
      </c>
      <c r="Q2881" s="7">
        <f t="shared" si="266"/>
        <v>0.2589285714285714</v>
      </c>
      <c r="R2881" s="9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5847</v>
      </c>
      <c r="C2882" s="3" t="s">
        <v>5848</v>
      </c>
      <c r="D2882">
        <v>12000</v>
      </c>
      <c r="E2882">
        <v>2800</v>
      </c>
      <c r="F2882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s="15">
        <f t="shared" si="264"/>
        <v>42236.711805555555</v>
      </c>
      <c r="L2882" s="15">
        <f t="shared" si="265"/>
        <v>42192.905694444446</v>
      </c>
      <c r="M2882" t="b">
        <v>0</v>
      </c>
      <c r="N2882">
        <v>29</v>
      </c>
      <c r="O2882" t="b">
        <v>0</v>
      </c>
      <c r="P2882" t="s">
        <v>1086</v>
      </c>
      <c r="Q2882" s="7">
        <f t="shared" si="266"/>
        <v>23.333333333333332</v>
      </c>
      <c r="R2882" s="9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5849</v>
      </c>
      <c r="C2883" s="3" t="s">
        <v>5850</v>
      </c>
      <c r="D2883">
        <v>5500</v>
      </c>
      <c r="E2883">
        <v>0</v>
      </c>
      <c r="F2883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s="15">
        <f t="shared" ref="K2883:K2946" si="270">(I2883/86400)+DATE(1970,1,1)</f>
        <v>41976.639305555553</v>
      </c>
      <c r="L2883" s="15">
        <f t="shared" ref="L2883:L2946" si="271">(J2883/86400)+DATE(1970,1,1)</f>
        <v>41916.597638888888</v>
      </c>
      <c r="M2883" t="b">
        <v>0</v>
      </c>
      <c r="N2883">
        <v>0</v>
      </c>
      <c r="O2883" t="b">
        <v>0</v>
      </c>
      <c r="P2883" t="s">
        <v>1086</v>
      </c>
      <c r="Q2883" s="7">
        <f t="shared" ref="Q2883:Q2946" si="272">(E2883/D2883)*100</f>
        <v>0</v>
      </c>
      <c r="R2883" s="9" t="e">
        <f t="shared" ref="R2883:R2946" si="273">E2883/N2883</f>
        <v>#DIV/0!</v>
      </c>
      <c r="S2883" t="str">
        <f t="shared" ref="S2883:S2946" si="274">LEFT(P2883,FIND("/",P2883)-1)</f>
        <v>theater</v>
      </c>
      <c r="T2883" t="str">
        <f t="shared" ref="T2883:T2946" si="275">REPLACE(P2883,1,FIND("/",P2883),"")</f>
        <v>plays</v>
      </c>
    </row>
    <row r="2884" spans="1:20" ht="48" x14ac:dyDescent="0.2">
      <c r="A2884">
        <v>2882</v>
      </c>
      <c r="B2884" s="3" t="s">
        <v>5851</v>
      </c>
      <c r="C2884" s="3" t="s">
        <v>5852</v>
      </c>
      <c r="D2884">
        <v>750</v>
      </c>
      <c r="E2884">
        <v>252</v>
      </c>
      <c r="F2884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s="15">
        <f t="shared" si="270"/>
        <v>42491.596273148149</v>
      </c>
      <c r="L2884" s="15">
        <f t="shared" si="271"/>
        <v>42461.596273148149</v>
      </c>
      <c r="M2884" t="b">
        <v>0</v>
      </c>
      <c r="N2884">
        <v>4</v>
      </c>
      <c r="O2884" t="b">
        <v>0</v>
      </c>
      <c r="P2884" t="s">
        <v>1086</v>
      </c>
      <c r="Q2884" s="7">
        <f t="shared" si="272"/>
        <v>33.6</v>
      </c>
      <c r="R2884" s="9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5853</v>
      </c>
      <c r="C2885" s="3" t="s">
        <v>5854</v>
      </c>
      <c r="D2885">
        <v>10000</v>
      </c>
      <c r="E2885">
        <v>1908</v>
      </c>
      <c r="F2885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s="15">
        <f t="shared" si="270"/>
        <v>42406.207638888889</v>
      </c>
      <c r="L2885" s="15">
        <f t="shared" si="271"/>
        <v>42370.90320601852</v>
      </c>
      <c r="M2885" t="b">
        <v>0</v>
      </c>
      <c r="N2885">
        <v>5</v>
      </c>
      <c r="O2885" t="b">
        <v>0</v>
      </c>
      <c r="P2885" t="s">
        <v>1086</v>
      </c>
      <c r="Q2885" s="7">
        <f t="shared" si="272"/>
        <v>19.079999999999998</v>
      </c>
      <c r="R2885" s="9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5855</v>
      </c>
      <c r="C2886" s="3" t="s">
        <v>5856</v>
      </c>
      <c r="D2886">
        <v>45000</v>
      </c>
      <c r="E2886">
        <v>185</v>
      </c>
      <c r="F2886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s="15">
        <f t="shared" si="270"/>
        <v>41978.727256944447</v>
      </c>
      <c r="L2886" s="15">
        <f t="shared" si="271"/>
        <v>41948.727256944447</v>
      </c>
      <c r="M2886" t="b">
        <v>0</v>
      </c>
      <c r="N2886">
        <v>4</v>
      </c>
      <c r="O2886" t="b">
        <v>0</v>
      </c>
      <c r="P2886" t="s">
        <v>1086</v>
      </c>
      <c r="Q2886" s="7">
        <f t="shared" si="272"/>
        <v>0.41111111111111115</v>
      </c>
      <c r="R2886" s="9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5857</v>
      </c>
      <c r="C2887" s="3" t="s">
        <v>5858</v>
      </c>
      <c r="D2887">
        <v>400</v>
      </c>
      <c r="E2887">
        <v>130</v>
      </c>
      <c r="F2887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s="15">
        <f t="shared" si="270"/>
        <v>42077.034733796296</v>
      </c>
      <c r="L2887" s="15">
        <f t="shared" si="271"/>
        <v>42047.07640046296</v>
      </c>
      <c r="M2887" t="b">
        <v>0</v>
      </c>
      <c r="N2887">
        <v>5</v>
      </c>
      <c r="O2887" t="b">
        <v>0</v>
      </c>
      <c r="P2887" t="s">
        <v>1086</v>
      </c>
      <c r="Q2887" s="7">
        <f t="shared" si="272"/>
        <v>32.5</v>
      </c>
      <c r="R2887" s="9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5859</v>
      </c>
      <c r="C2888" s="3" t="s">
        <v>5860</v>
      </c>
      <c r="D2888">
        <v>200</v>
      </c>
      <c r="E2888">
        <v>10</v>
      </c>
      <c r="F288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s="15">
        <f t="shared" si="270"/>
        <v>42266.165972222225</v>
      </c>
      <c r="L2888" s="15">
        <f t="shared" si="271"/>
        <v>42261.632916666669</v>
      </c>
      <c r="M2888" t="b">
        <v>0</v>
      </c>
      <c r="N2888">
        <v>1</v>
      </c>
      <c r="O2888" t="b">
        <v>0</v>
      </c>
      <c r="P2888" t="s">
        <v>1086</v>
      </c>
      <c r="Q2888" s="7">
        <f t="shared" si="272"/>
        <v>5</v>
      </c>
      <c r="R2888" s="9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5861</v>
      </c>
      <c r="C2889" s="3" t="s">
        <v>5862</v>
      </c>
      <c r="D2889">
        <v>3000</v>
      </c>
      <c r="E2889">
        <v>5</v>
      </c>
      <c r="F2889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s="15">
        <f t="shared" si="270"/>
        <v>42015.427361111113</v>
      </c>
      <c r="L2889" s="15">
        <f t="shared" si="271"/>
        <v>41985.427361111113</v>
      </c>
      <c r="M2889" t="b">
        <v>0</v>
      </c>
      <c r="N2889">
        <v>1</v>
      </c>
      <c r="O2889" t="b">
        <v>0</v>
      </c>
      <c r="P2889" t="s">
        <v>1086</v>
      </c>
      <c r="Q2889" s="7">
        <f t="shared" si="272"/>
        <v>0.16666666666666669</v>
      </c>
      <c r="R2889" s="9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5863</v>
      </c>
      <c r="C2890" s="3" t="s">
        <v>5864</v>
      </c>
      <c r="D2890">
        <v>30000</v>
      </c>
      <c r="E2890">
        <v>0</v>
      </c>
      <c r="F2890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s="15">
        <f t="shared" si="270"/>
        <v>41930.207638888889</v>
      </c>
      <c r="L2890" s="15">
        <f t="shared" si="271"/>
        <v>41922.535185185188</v>
      </c>
      <c r="M2890" t="b">
        <v>0</v>
      </c>
      <c r="N2890">
        <v>0</v>
      </c>
      <c r="O2890" t="b">
        <v>0</v>
      </c>
      <c r="P2890" t="s">
        <v>1086</v>
      </c>
      <c r="Q2890" s="7">
        <f t="shared" si="272"/>
        <v>0</v>
      </c>
      <c r="R2890" s="9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5865</v>
      </c>
      <c r="C2891" s="3" t="s">
        <v>5866</v>
      </c>
      <c r="D2891">
        <v>3000</v>
      </c>
      <c r="E2891">
        <v>1142</v>
      </c>
      <c r="F2891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s="15">
        <f t="shared" si="270"/>
        <v>41880.863252314812</v>
      </c>
      <c r="L2891" s="15">
        <f t="shared" si="271"/>
        <v>41850.863252314812</v>
      </c>
      <c r="M2891" t="b">
        <v>0</v>
      </c>
      <c r="N2891">
        <v>14</v>
      </c>
      <c r="O2891" t="b">
        <v>0</v>
      </c>
      <c r="P2891" t="s">
        <v>1086</v>
      </c>
      <c r="Q2891" s="7">
        <f t="shared" si="272"/>
        <v>38.066666666666663</v>
      </c>
      <c r="R2891" s="9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5867</v>
      </c>
      <c r="C2892" s="3" t="s">
        <v>5868</v>
      </c>
      <c r="D2892">
        <v>2000</v>
      </c>
      <c r="E2892">
        <v>21</v>
      </c>
      <c r="F2892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s="15">
        <f t="shared" si="270"/>
        <v>41860.125</v>
      </c>
      <c r="L2892" s="15">
        <f t="shared" si="271"/>
        <v>41831.742962962962</v>
      </c>
      <c r="M2892" t="b">
        <v>0</v>
      </c>
      <c r="N2892">
        <v>3</v>
      </c>
      <c r="O2892" t="b">
        <v>0</v>
      </c>
      <c r="P2892" t="s">
        <v>1086</v>
      </c>
      <c r="Q2892" s="7">
        <f t="shared" si="272"/>
        <v>1.05</v>
      </c>
      <c r="R2892" s="9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5869</v>
      </c>
      <c r="C2893" s="3" t="s">
        <v>5870</v>
      </c>
      <c r="D2893">
        <v>10000</v>
      </c>
      <c r="E2893">
        <v>273</v>
      </c>
      <c r="F2893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s="15">
        <f t="shared" si="270"/>
        <v>42475.84175925926</v>
      </c>
      <c r="L2893" s="15">
        <f t="shared" si="271"/>
        <v>42415.883425925931</v>
      </c>
      <c r="M2893" t="b">
        <v>0</v>
      </c>
      <c r="N2893">
        <v>10</v>
      </c>
      <c r="O2893" t="b">
        <v>0</v>
      </c>
      <c r="P2893" t="s">
        <v>1086</v>
      </c>
      <c r="Q2893" s="7">
        <f t="shared" si="272"/>
        <v>2.73</v>
      </c>
      <c r="R2893" s="9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5871</v>
      </c>
      <c r="C2894" s="3" t="s">
        <v>5872</v>
      </c>
      <c r="D2894">
        <v>5500</v>
      </c>
      <c r="E2894">
        <v>500</v>
      </c>
      <c r="F2894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s="15">
        <f t="shared" si="270"/>
        <v>41876.875</v>
      </c>
      <c r="L2894" s="15">
        <f t="shared" si="271"/>
        <v>41869.714166666665</v>
      </c>
      <c r="M2894" t="b">
        <v>0</v>
      </c>
      <c r="N2894">
        <v>17</v>
      </c>
      <c r="O2894" t="b">
        <v>0</v>
      </c>
      <c r="P2894" t="s">
        <v>1086</v>
      </c>
      <c r="Q2894" s="7">
        <f t="shared" si="272"/>
        <v>9.0909090909090917</v>
      </c>
      <c r="R2894" s="9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5873</v>
      </c>
      <c r="C2895" s="3" t="s">
        <v>5874</v>
      </c>
      <c r="D2895">
        <v>5000</v>
      </c>
      <c r="E2895">
        <v>25</v>
      </c>
      <c r="F2895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s="15">
        <f t="shared" si="270"/>
        <v>42013.083333333328</v>
      </c>
      <c r="L2895" s="15">
        <f t="shared" si="271"/>
        <v>41953.773090277777</v>
      </c>
      <c r="M2895" t="b">
        <v>0</v>
      </c>
      <c r="N2895">
        <v>2</v>
      </c>
      <c r="O2895" t="b">
        <v>0</v>
      </c>
      <c r="P2895" t="s">
        <v>1086</v>
      </c>
      <c r="Q2895" s="7">
        <f t="shared" si="272"/>
        <v>0.5</v>
      </c>
      <c r="R2895" s="9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5875</v>
      </c>
      <c r="C2896" s="3" t="s">
        <v>5876</v>
      </c>
      <c r="D2896">
        <v>50000</v>
      </c>
      <c r="E2896">
        <v>0</v>
      </c>
      <c r="F2896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s="15">
        <f t="shared" si="270"/>
        <v>42097.944618055553</v>
      </c>
      <c r="L2896" s="15">
        <f t="shared" si="271"/>
        <v>42037.986284722225</v>
      </c>
      <c r="M2896" t="b">
        <v>0</v>
      </c>
      <c r="N2896">
        <v>0</v>
      </c>
      <c r="O2896" t="b">
        <v>0</v>
      </c>
      <c r="P2896" t="s">
        <v>1086</v>
      </c>
      <c r="Q2896" s="7">
        <f t="shared" si="272"/>
        <v>0</v>
      </c>
      <c r="R2896" s="9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5877</v>
      </c>
      <c r="C2897" s="3" t="s">
        <v>5878</v>
      </c>
      <c r="D2897">
        <v>500</v>
      </c>
      <c r="E2897">
        <v>23</v>
      </c>
      <c r="F2897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s="15">
        <f t="shared" si="270"/>
        <v>41812.875</v>
      </c>
      <c r="L2897" s="15">
        <f t="shared" si="271"/>
        <v>41811.555462962962</v>
      </c>
      <c r="M2897" t="b">
        <v>0</v>
      </c>
      <c r="N2897">
        <v>4</v>
      </c>
      <c r="O2897" t="b">
        <v>0</v>
      </c>
      <c r="P2897" t="s">
        <v>1086</v>
      </c>
      <c r="Q2897" s="7">
        <f t="shared" si="272"/>
        <v>4.5999999999999996</v>
      </c>
      <c r="R2897" s="9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5879</v>
      </c>
      <c r="C2898" s="3" t="s">
        <v>5880</v>
      </c>
      <c r="D2898">
        <v>3000</v>
      </c>
      <c r="E2898">
        <v>625</v>
      </c>
      <c r="F289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s="15">
        <f t="shared" si="270"/>
        <v>42716.25</v>
      </c>
      <c r="L2898" s="15">
        <f t="shared" si="271"/>
        <v>42701.908807870372</v>
      </c>
      <c r="M2898" t="b">
        <v>0</v>
      </c>
      <c r="N2898">
        <v>12</v>
      </c>
      <c r="O2898" t="b">
        <v>0</v>
      </c>
      <c r="P2898" t="s">
        <v>1086</v>
      </c>
      <c r="Q2898" s="7">
        <f t="shared" si="272"/>
        <v>20.833333333333336</v>
      </c>
      <c r="R2898" s="9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5881</v>
      </c>
      <c r="C2899" s="3" t="s">
        <v>5882</v>
      </c>
      <c r="D2899">
        <v>12000</v>
      </c>
      <c r="E2899">
        <v>550</v>
      </c>
      <c r="F2899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s="15">
        <f t="shared" si="270"/>
        <v>42288.645196759258</v>
      </c>
      <c r="L2899" s="15">
        <f t="shared" si="271"/>
        <v>42258.646504629629</v>
      </c>
      <c r="M2899" t="b">
        <v>0</v>
      </c>
      <c r="N2899">
        <v>3</v>
      </c>
      <c r="O2899" t="b">
        <v>0</v>
      </c>
      <c r="P2899" t="s">
        <v>1086</v>
      </c>
      <c r="Q2899" s="7">
        <f t="shared" si="272"/>
        <v>4.583333333333333</v>
      </c>
      <c r="R2899" s="9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5883</v>
      </c>
      <c r="C2900" s="3" t="s">
        <v>5884</v>
      </c>
      <c r="D2900">
        <v>7500</v>
      </c>
      <c r="E2900">
        <v>316</v>
      </c>
      <c r="F2900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s="15">
        <f t="shared" si="270"/>
        <v>42308.664965277778</v>
      </c>
      <c r="L2900" s="15">
        <f t="shared" si="271"/>
        <v>42278.664965277778</v>
      </c>
      <c r="M2900" t="b">
        <v>0</v>
      </c>
      <c r="N2900">
        <v>12</v>
      </c>
      <c r="O2900" t="b">
        <v>0</v>
      </c>
      <c r="P2900" t="s">
        <v>1086</v>
      </c>
      <c r="Q2900" s="7">
        <f t="shared" si="272"/>
        <v>4.2133333333333338</v>
      </c>
      <c r="R2900" s="9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5885</v>
      </c>
      <c r="C2901" s="3" t="s">
        <v>5886</v>
      </c>
      <c r="D2901">
        <v>10000</v>
      </c>
      <c r="E2901">
        <v>0</v>
      </c>
      <c r="F2901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s="15">
        <f t="shared" si="270"/>
        <v>42575.078217592592</v>
      </c>
      <c r="L2901" s="15">
        <f t="shared" si="271"/>
        <v>42515.078217592592</v>
      </c>
      <c r="M2901" t="b">
        <v>0</v>
      </c>
      <c r="N2901">
        <v>0</v>
      </c>
      <c r="O2901" t="b">
        <v>0</v>
      </c>
      <c r="P2901" t="s">
        <v>1086</v>
      </c>
      <c r="Q2901" s="7">
        <f t="shared" si="272"/>
        <v>0</v>
      </c>
      <c r="R2901" s="9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5887</v>
      </c>
      <c r="C2902" s="3" t="s">
        <v>5888</v>
      </c>
      <c r="D2902">
        <v>5500</v>
      </c>
      <c r="E2902">
        <v>3405</v>
      </c>
      <c r="F2902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s="15">
        <f t="shared" si="270"/>
        <v>41860.234166666669</v>
      </c>
      <c r="L2902" s="15">
        <f t="shared" si="271"/>
        <v>41830.234166666669</v>
      </c>
      <c r="M2902" t="b">
        <v>0</v>
      </c>
      <c r="N2902">
        <v>7</v>
      </c>
      <c r="O2902" t="b">
        <v>0</v>
      </c>
      <c r="P2902" t="s">
        <v>1086</v>
      </c>
      <c r="Q2902" s="7">
        <f t="shared" si="272"/>
        <v>61.909090909090914</v>
      </c>
      <c r="R2902" s="9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5889</v>
      </c>
      <c r="C2903" s="3" t="s">
        <v>5890</v>
      </c>
      <c r="D2903">
        <v>750</v>
      </c>
      <c r="E2903">
        <v>6</v>
      </c>
      <c r="F2903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s="15">
        <f t="shared" si="270"/>
        <v>42042.904386574075</v>
      </c>
      <c r="L2903" s="15">
        <f t="shared" si="271"/>
        <v>41982.904386574075</v>
      </c>
      <c r="M2903" t="b">
        <v>0</v>
      </c>
      <c r="N2903">
        <v>2</v>
      </c>
      <c r="O2903" t="b">
        <v>0</v>
      </c>
      <c r="P2903" t="s">
        <v>1086</v>
      </c>
      <c r="Q2903" s="7">
        <f t="shared" si="272"/>
        <v>0.8</v>
      </c>
      <c r="R2903" s="9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5891</v>
      </c>
      <c r="C2904" s="3" t="s">
        <v>5892</v>
      </c>
      <c r="D2904">
        <v>150000</v>
      </c>
      <c r="E2904">
        <v>25</v>
      </c>
      <c r="F2904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s="15">
        <f t="shared" si="270"/>
        <v>42240.439768518518</v>
      </c>
      <c r="L2904" s="15">
        <f t="shared" si="271"/>
        <v>42210.439768518518</v>
      </c>
      <c r="M2904" t="b">
        <v>0</v>
      </c>
      <c r="N2904">
        <v>1</v>
      </c>
      <c r="O2904" t="b">
        <v>0</v>
      </c>
      <c r="P2904" t="s">
        <v>1086</v>
      </c>
      <c r="Q2904" s="7">
        <f t="shared" si="272"/>
        <v>1.6666666666666666E-2</v>
      </c>
      <c r="R2904" s="9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5893</v>
      </c>
      <c r="C2905" s="3" t="s">
        <v>5894</v>
      </c>
      <c r="D2905">
        <v>5000</v>
      </c>
      <c r="E2905">
        <v>39</v>
      </c>
      <c r="F2905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s="15">
        <f t="shared" si="270"/>
        <v>42256.166874999995</v>
      </c>
      <c r="L2905" s="15">
        <f t="shared" si="271"/>
        <v>42196.166874999995</v>
      </c>
      <c r="M2905" t="b">
        <v>0</v>
      </c>
      <c r="N2905">
        <v>4</v>
      </c>
      <c r="O2905" t="b">
        <v>0</v>
      </c>
      <c r="P2905" t="s">
        <v>1086</v>
      </c>
      <c r="Q2905" s="7">
        <f t="shared" si="272"/>
        <v>0.77999999999999992</v>
      </c>
      <c r="R2905" s="9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5895</v>
      </c>
      <c r="C2906" s="3" t="s">
        <v>5896</v>
      </c>
      <c r="D2906">
        <v>1500</v>
      </c>
      <c r="E2906">
        <v>75</v>
      </c>
      <c r="F2906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s="15">
        <f t="shared" si="270"/>
        <v>41952.5</v>
      </c>
      <c r="L2906" s="15">
        <f t="shared" si="271"/>
        <v>41940.967951388891</v>
      </c>
      <c r="M2906" t="b">
        <v>0</v>
      </c>
      <c r="N2906">
        <v>4</v>
      </c>
      <c r="O2906" t="b">
        <v>0</v>
      </c>
      <c r="P2906" t="s">
        <v>1086</v>
      </c>
      <c r="Q2906" s="7">
        <f t="shared" si="272"/>
        <v>5</v>
      </c>
      <c r="R2906" s="9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5897</v>
      </c>
      <c r="C2907" s="3" t="s">
        <v>5898</v>
      </c>
      <c r="D2907">
        <v>3500</v>
      </c>
      <c r="E2907">
        <v>622</v>
      </c>
      <c r="F2907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s="15">
        <f t="shared" si="270"/>
        <v>42620.056863425925</v>
      </c>
      <c r="L2907" s="15">
        <f t="shared" si="271"/>
        <v>42606.056863425925</v>
      </c>
      <c r="M2907" t="b">
        <v>0</v>
      </c>
      <c r="N2907">
        <v>17</v>
      </c>
      <c r="O2907" t="b">
        <v>0</v>
      </c>
      <c r="P2907" t="s">
        <v>1086</v>
      </c>
      <c r="Q2907" s="7">
        <f t="shared" si="272"/>
        <v>17.771428571428572</v>
      </c>
      <c r="R2907" s="9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5899</v>
      </c>
      <c r="C2908" s="3" t="s">
        <v>5900</v>
      </c>
      <c r="D2908">
        <v>6000</v>
      </c>
      <c r="E2908">
        <v>565</v>
      </c>
      <c r="F290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s="15">
        <f t="shared" si="270"/>
        <v>42217.041666666672</v>
      </c>
      <c r="L2908" s="15">
        <f t="shared" si="271"/>
        <v>42199.648912037039</v>
      </c>
      <c r="M2908" t="b">
        <v>0</v>
      </c>
      <c r="N2908">
        <v>7</v>
      </c>
      <c r="O2908" t="b">
        <v>0</v>
      </c>
      <c r="P2908" t="s">
        <v>1086</v>
      </c>
      <c r="Q2908" s="7">
        <f t="shared" si="272"/>
        <v>9.4166666666666661</v>
      </c>
      <c r="R2908" s="9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5901</v>
      </c>
      <c r="C2909" s="3" t="s">
        <v>5902</v>
      </c>
      <c r="D2909">
        <v>2500</v>
      </c>
      <c r="E2909">
        <v>2</v>
      </c>
      <c r="F2909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s="15">
        <f t="shared" si="270"/>
        <v>42504.877743055556</v>
      </c>
      <c r="L2909" s="15">
        <f t="shared" si="271"/>
        <v>42444.877743055556</v>
      </c>
      <c r="M2909" t="b">
        <v>0</v>
      </c>
      <c r="N2909">
        <v>2</v>
      </c>
      <c r="O2909" t="b">
        <v>0</v>
      </c>
      <c r="P2909" t="s">
        <v>1086</v>
      </c>
      <c r="Q2909" s="7">
        <f t="shared" si="272"/>
        <v>0.08</v>
      </c>
      <c r="R2909" s="9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5903</v>
      </c>
      <c r="C2910" s="3" t="s">
        <v>5904</v>
      </c>
      <c r="D2910">
        <v>9600</v>
      </c>
      <c r="E2910">
        <v>264</v>
      </c>
      <c r="F2910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s="15">
        <f t="shared" si="270"/>
        <v>42529.73170138889</v>
      </c>
      <c r="L2910" s="15">
        <f t="shared" si="271"/>
        <v>42499.73170138889</v>
      </c>
      <c r="M2910" t="b">
        <v>0</v>
      </c>
      <c r="N2910">
        <v>5</v>
      </c>
      <c r="O2910" t="b">
        <v>0</v>
      </c>
      <c r="P2910" t="s">
        <v>1086</v>
      </c>
      <c r="Q2910" s="7">
        <f t="shared" si="272"/>
        <v>2.75</v>
      </c>
      <c r="R2910" s="9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5905</v>
      </c>
      <c r="C2911" s="3" t="s">
        <v>5906</v>
      </c>
      <c r="D2911">
        <v>180000</v>
      </c>
      <c r="E2911">
        <v>20</v>
      </c>
      <c r="F2911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s="15">
        <f t="shared" si="270"/>
        <v>41968.823611111111</v>
      </c>
      <c r="L2911" s="15">
        <f t="shared" si="271"/>
        <v>41929.266215277778</v>
      </c>
      <c r="M2911" t="b">
        <v>0</v>
      </c>
      <c r="N2911">
        <v>1</v>
      </c>
      <c r="O2911" t="b">
        <v>0</v>
      </c>
      <c r="P2911" t="s">
        <v>1086</v>
      </c>
      <c r="Q2911" s="7">
        <f t="shared" si="272"/>
        <v>1.1111111111111112E-2</v>
      </c>
      <c r="R2911" s="9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5907</v>
      </c>
      <c r="C2912" s="3" t="s">
        <v>5908</v>
      </c>
      <c r="D2912">
        <v>30000</v>
      </c>
      <c r="E2912">
        <v>1</v>
      </c>
      <c r="F2912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s="15">
        <f t="shared" si="270"/>
        <v>42167.841284722221</v>
      </c>
      <c r="L2912" s="15">
        <f t="shared" si="271"/>
        <v>42107.841284722221</v>
      </c>
      <c r="M2912" t="b">
        <v>0</v>
      </c>
      <c r="N2912">
        <v>1</v>
      </c>
      <c r="O2912" t="b">
        <v>0</v>
      </c>
      <c r="P2912" t="s">
        <v>1086</v>
      </c>
      <c r="Q2912" s="7">
        <f t="shared" si="272"/>
        <v>3.3333333333333335E-3</v>
      </c>
      <c r="R2912" s="9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5909</v>
      </c>
      <c r="C2913" s="3" t="s">
        <v>5910</v>
      </c>
      <c r="D2913">
        <v>1800</v>
      </c>
      <c r="E2913">
        <v>657</v>
      </c>
      <c r="F2913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s="15">
        <f t="shared" si="270"/>
        <v>42182.768819444449</v>
      </c>
      <c r="L2913" s="15">
        <f t="shared" si="271"/>
        <v>42142.768819444449</v>
      </c>
      <c r="M2913" t="b">
        <v>0</v>
      </c>
      <c r="N2913">
        <v>14</v>
      </c>
      <c r="O2913" t="b">
        <v>0</v>
      </c>
      <c r="P2913" t="s">
        <v>1086</v>
      </c>
      <c r="Q2913" s="7">
        <f t="shared" si="272"/>
        <v>36.5</v>
      </c>
      <c r="R2913" s="9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5911</v>
      </c>
      <c r="C2914" s="3" t="s">
        <v>5912</v>
      </c>
      <c r="D2914">
        <v>14440</v>
      </c>
      <c r="E2914">
        <v>2030</v>
      </c>
      <c r="F2914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s="15">
        <f t="shared" si="270"/>
        <v>42384.131643518514</v>
      </c>
      <c r="L2914" s="15">
        <f t="shared" si="271"/>
        <v>42354.131643518514</v>
      </c>
      <c r="M2914" t="b">
        <v>0</v>
      </c>
      <c r="N2914">
        <v>26</v>
      </c>
      <c r="O2914" t="b">
        <v>0</v>
      </c>
      <c r="P2914" t="s">
        <v>1086</v>
      </c>
      <c r="Q2914" s="7">
        <f t="shared" si="272"/>
        <v>14.058171745152354</v>
      </c>
      <c r="R2914" s="9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5913</v>
      </c>
      <c r="C2915" s="3" t="s">
        <v>5914</v>
      </c>
      <c r="D2915">
        <v>10000</v>
      </c>
      <c r="E2915">
        <v>2</v>
      </c>
      <c r="F2915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s="15">
        <f t="shared" si="270"/>
        <v>41888.922905092593</v>
      </c>
      <c r="L2915" s="15">
        <f t="shared" si="271"/>
        <v>41828.922905092593</v>
      </c>
      <c r="M2915" t="b">
        <v>0</v>
      </c>
      <c r="N2915">
        <v>2</v>
      </c>
      <c r="O2915" t="b">
        <v>0</v>
      </c>
      <c r="P2915" t="s">
        <v>1086</v>
      </c>
      <c r="Q2915" s="7">
        <f t="shared" si="272"/>
        <v>0.02</v>
      </c>
      <c r="R2915" s="9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5915</v>
      </c>
      <c r="C2916" s="3" t="s">
        <v>5916</v>
      </c>
      <c r="D2916">
        <v>25000</v>
      </c>
      <c r="E2916">
        <v>1</v>
      </c>
      <c r="F2916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s="15">
        <f t="shared" si="270"/>
        <v>42077.865671296298</v>
      </c>
      <c r="L2916" s="15">
        <f t="shared" si="271"/>
        <v>42017.907337962963</v>
      </c>
      <c r="M2916" t="b">
        <v>0</v>
      </c>
      <c r="N2916">
        <v>1</v>
      </c>
      <c r="O2916" t="b">
        <v>0</v>
      </c>
      <c r="P2916" t="s">
        <v>1086</v>
      </c>
      <c r="Q2916" s="7">
        <f t="shared" si="272"/>
        <v>4.0000000000000001E-3</v>
      </c>
      <c r="R2916" s="9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5917</v>
      </c>
      <c r="C2917" s="3" t="s">
        <v>5918</v>
      </c>
      <c r="D2917">
        <v>1000</v>
      </c>
      <c r="E2917">
        <v>611</v>
      </c>
      <c r="F2917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s="15">
        <f t="shared" si="270"/>
        <v>42445.356365740736</v>
      </c>
      <c r="L2917" s="15">
        <f t="shared" si="271"/>
        <v>42415.398032407407</v>
      </c>
      <c r="M2917" t="b">
        <v>0</v>
      </c>
      <c r="N2917">
        <v>3</v>
      </c>
      <c r="O2917" t="b">
        <v>0</v>
      </c>
      <c r="P2917" t="s">
        <v>1086</v>
      </c>
      <c r="Q2917" s="7">
        <f t="shared" si="272"/>
        <v>61.1</v>
      </c>
      <c r="R2917" s="9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5919</v>
      </c>
      <c r="C2918" s="3" t="s">
        <v>5920</v>
      </c>
      <c r="D2918">
        <v>1850</v>
      </c>
      <c r="E2918">
        <v>145</v>
      </c>
      <c r="F291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s="15">
        <f t="shared" si="270"/>
        <v>41778.476724537039</v>
      </c>
      <c r="L2918" s="15">
        <f t="shared" si="271"/>
        <v>41755.476724537039</v>
      </c>
      <c r="M2918" t="b">
        <v>0</v>
      </c>
      <c r="N2918">
        <v>7</v>
      </c>
      <c r="O2918" t="b">
        <v>0</v>
      </c>
      <c r="P2918" t="s">
        <v>1086</v>
      </c>
      <c r="Q2918" s="7">
        <f t="shared" si="272"/>
        <v>7.8378378378378386</v>
      </c>
      <c r="R2918" s="9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5921</v>
      </c>
      <c r="C2919" s="3" t="s">
        <v>5922</v>
      </c>
      <c r="D2919">
        <v>2000</v>
      </c>
      <c r="E2919">
        <v>437</v>
      </c>
      <c r="F2919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s="15">
        <f t="shared" si="270"/>
        <v>42263.234340277777</v>
      </c>
      <c r="L2919" s="15">
        <f t="shared" si="271"/>
        <v>42245.234340277777</v>
      </c>
      <c r="M2919" t="b">
        <v>0</v>
      </c>
      <c r="N2919">
        <v>9</v>
      </c>
      <c r="O2919" t="b">
        <v>0</v>
      </c>
      <c r="P2919" t="s">
        <v>1086</v>
      </c>
      <c r="Q2919" s="7">
        <f t="shared" si="272"/>
        <v>21.85</v>
      </c>
      <c r="R2919" s="9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5923</v>
      </c>
      <c r="C2920" s="3" t="s">
        <v>5924</v>
      </c>
      <c r="D2920">
        <v>5000</v>
      </c>
      <c r="E2920">
        <v>1362</v>
      </c>
      <c r="F2920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s="15">
        <f t="shared" si="270"/>
        <v>42306.629710648151</v>
      </c>
      <c r="L2920" s="15">
        <f t="shared" si="271"/>
        <v>42278.629710648151</v>
      </c>
      <c r="M2920" t="b">
        <v>0</v>
      </c>
      <c r="N2920">
        <v>20</v>
      </c>
      <c r="O2920" t="b">
        <v>0</v>
      </c>
      <c r="P2920" t="s">
        <v>1086</v>
      </c>
      <c r="Q2920" s="7">
        <f t="shared" si="272"/>
        <v>27.24</v>
      </c>
      <c r="R2920" s="9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5925</v>
      </c>
      <c r="C2921" s="3" t="s">
        <v>5926</v>
      </c>
      <c r="D2921">
        <v>600</v>
      </c>
      <c r="E2921">
        <v>51</v>
      </c>
      <c r="F2921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s="15">
        <f t="shared" si="270"/>
        <v>41856.61954861111</v>
      </c>
      <c r="L2921" s="15">
        <f t="shared" si="271"/>
        <v>41826.61954861111</v>
      </c>
      <c r="M2921" t="b">
        <v>0</v>
      </c>
      <c r="N2921">
        <v>6</v>
      </c>
      <c r="O2921" t="b">
        <v>0</v>
      </c>
      <c r="P2921" t="s">
        <v>1086</v>
      </c>
      <c r="Q2921" s="7">
        <f t="shared" si="272"/>
        <v>8.5</v>
      </c>
      <c r="R2921" s="9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5927</v>
      </c>
      <c r="C2922" s="3" t="s">
        <v>5928</v>
      </c>
      <c r="D2922">
        <v>2500</v>
      </c>
      <c r="E2922">
        <v>671</v>
      </c>
      <c r="F2922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s="15">
        <f t="shared" si="270"/>
        <v>42088.750810185185</v>
      </c>
      <c r="L2922" s="15">
        <f t="shared" si="271"/>
        <v>42058.792476851857</v>
      </c>
      <c r="M2922" t="b">
        <v>0</v>
      </c>
      <c r="N2922">
        <v>13</v>
      </c>
      <c r="O2922" t="b">
        <v>0</v>
      </c>
      <c r="P2922" t="s">
        <v>1086</v>
      </c>
      <c r="Q2922" s="7">
        <f t="shared" si="272"/>
        <v>26.840000000000003</v>
      </c>
      <c r="R2922" s="9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5929</v>
      </c>
      <c r="C2923" s="3" t="s">
        <v>5930</v>
      </c>
      <c r="D2923">
        <v>100</v>
      </c>
      <c r="E2923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s="15">
        <f t="shared" si="270"/>
        <v>41907.886620370373</v>
      </c>
      <c r="L2923" s="15">
        <f t="shared" si="271"/>
        <v>41877.886620370373</v>
      </c>
      <c r="M2923" t="b">
        <v>0</v>
      </c>
      <c r="N2923">
        <v>3</v>
      </c>
      <c r="O2923" t="b">
        <v>1</v>
      </c>
      <c r="P2923" t="s">
        <v>5931</v>
      </c>
      <c r="Q2923" s="7">
        <f t="shared" si="272"/>
        <v>129</v>
      </c>
      <c r="R2923" s="9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5932</v>
      </c>
      <c r="C2924" s="3" t="s">
        <v>5933</v>
      </c>
      <c r="D2924">
        <v>500</v>
      </c>
      <c r="E2924">
        <v>500</v>
      </c>
      <c r="F2924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s="15">
        <f t="shared" si="270"/>
        <v>42142.874155092592</v>
      </c>
      <c r="L2924" s="15">
        <f t="shared" si="271"/>
        <v>42097.874155092592</v>
      </c>
      <c r="M2924" t="b">
        <v>0</v>
      </c>
      <c r="N2924">
        <v>6</v>
      </c>
      <c r="O2924" t="b">
        <v>1</v>
      </c>
      <c r="P2924" t="s">
        <v>5931</v>
      </c>
      <c r="Q2924" s="7">
        <f t="shared" si="272"/>
        <v>100</v>
      </c>
      <c r="R2924" s="9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5934</v>
      </c>
      <c r="C2925" s="3" t="s">
        <v>5935</v>
      </c>
      <c r="D2925">
        <v>300</v>
      </c>
      <c r="E2925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s="15">
        <f t="shared" si="270"/>
        <v>42028.125</v>
      </c>
      <c r="L2925" s="15">
        <f t="shared" si="271"/>
        <v>42013.15253472222</v>
      </c>
      <c r="M2925" t="b">
        <v>0</v>
      </c>
      <c r="N2925">
        <v>10</v>
      </c>
      <c r="O2925" t="b">
        <v>1</v>
      </c>
      <c r="P2925" t="s">
        <v>5931</v>
      </c>
      <c r="Q2925" s="7">
        <f t="shared" si="272"/>
        <v>100</v>
      </c>
      <c r="R2925" s="9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5936</v>
      </c>
      <c r="C2926" s="3" t="s">
        <v>5937</v>
      </c>
      <c r="D2926">
        <v>25000</v>
      </c>
      <c r="E2926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s="15">
        <f t="shared" si="270"/>
        <v>42133.165972222225</v>
      </c>
      <c r="L2926" s="15">
        <f t="shared" si="271"/>
        <v>42103.556828703702</v>
      </c>
      <c r="M2926" t="b">
        <v>0</v>
      </c>
      <c r="N2926">
        <v>147</v>
      </c>
      <c r="O2926" t="b">
        <v>1</v>
      </c>
      <c r="P2926" t="s">
        <v>5931</v>
      </c>
      <c r="Q2926" s="7">
        <f t="shared" si="272"/>
        <v>103.2</v>
      </c>
      <c r="R2926" s="9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5938</v>
      </c>
      <c r="C2927" s="3" t="s">
        <v>5939</v>
      </c>
      <c r="D2927">
        <v>45000</v>
      </c>
      <c r="E2927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s="15">
        <f t="shared" si="270"/>
        <v>41893.584120370375</v>
      </c>
      <c r="L2927" s="15">
        <f t="shared" si="271"/>
        <v>41863.584120370375</v>
      </c>
      <c r="M2927" t="b">
        <v>0</v>
      </c>
      <c r="N2927">
        <v>199</v>
      </c>
      <c r="O2927" t="b">
        <v>1</v>
      </c>
      <c r="P2927" t="s">
        <v>5931</v>
      </c>
      <c r="Q2927" s="7">
        <f t="shared" si="272"/>
        <v>102.44597777777777</v>
      </c>
      <c r="R2927" s="9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5940</v>
      </c>
      <c r="C2928" s="3" t="s">
        <v>5941</v>
      </c>
      <c r="D2928">
        <v>3000</v>
      </c>
      <c r="E2928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s="15">
        <f t="shared" si="270"/>
        <v>42058.765960648147</v>
      </c>
      <c r="L2928" s="15">
        <f t="shared" si="271"/>
        <v>42044.765960648147</v>
      </c>
      <c r="M2928" t="b">
        <v>0</v>
      </c>
      <c r="N2928">
        <v>50</v>
      </c>
      <c r="O2928" t="b">
        <v>1</v>
      </c>
      <c r="P2928" t="s">
        <v>5931</v>
      </c>
      <c r="Q2928" s="7">
        <f t="shared" si="272"/>
        <v>125</v>
      </c>
      <c r="R2928" s="9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5942</v>
      </c>
      <c r="C2929" s="3" t="s">
        <v>5943</v>
      </c>
      <c r="D2929">
        <v>1800</v>
      </c>
      <c r="E2929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s="15">
        <f t="shared" si="270"/>
        <v>41835.208333333336</v>
      </c>
      <c r="L2929" s="15">
        <f t="shared" si="271"/>
        <v>41806.669317129628</v>
      </c>
      <c r="M2929" t="b">
        <v>0</v>
      </c>
      <c r="N2929">
        <v>21</v>
      </c>
      <c r="O2929" t="b">
        <v>1</v>
      </c>
      <c r="P2929" t="s">
        <v>5931</v>
      </c>
      <c r="Q2929" s="7">
        <f t="shared" si="272"/>
        <v>130.83333333333334</v>
      </c>
      <c r="R2929" s="9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5944</v>
      </c>
      <c r="C2930" s="3" t="s">
        <v>5945</v>
      </c>
      <c r="D2930">
        <v>1000</v>
      </c>
      <c r="E2930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s="15">
        <f t="shared" si="270"/>
        <v>42433.998217592598</v>
      </c>
      <c r="L2930" s="15">
        <f t="shared" si="271"/>
        <v>42403.998217592598</v>
      </c>
      <c r="M2930" t="b">
        <v>0</v>
      </c>
      <c r="N2930">
        <v>24</v>
      </c>
      <c r="O2930" t="b">
        <v>1</v>
      </c>
      <c r="P2930" t="s">
        <v>5931</v>
      </c>
      <c r="Q2930" s="7">
        <f t="shared" si="272"/>
        <v>100</v>
      </c>
      <c r="R2930" s="9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5946</v>
      </c>
      <c r="C2931" s="3" t="s">
        <v>5947</v>
      </c>
      <c r="D2931">
        <v>8000</v>
      </c>
      <c r="E2931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s="15">
        <f t="shared" si="270"/>
        <v>41784.564328703702</v>
      </c>
      <c r="L2931" s="15">
        <f t="shared" si="271"/>
        <v>41754.564328703702</v>
      </c>
      <c r="M2931" t="b">
        <v>0</v>
      </c>
      <c r="N2931">
        <v>32</v>
      </c>
      <c r="O2931" t="b">
        <v>1</v>
      </c>
      <c r="P2931" t="s">
        <v>5931</v>
      </c>
      <c r="Q2931" s="7">
        <f t="shared" si="272"/>
        <v>102.06937499999999</v>
      </c>
      <c r="R2931" s="9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5948</v>
      </c>
      <c r="C2932" s="3" t="s">
        <v>5949</v>
      </c>
      <c r="D2932">
        <v>10000</v>
      </c>
      <c r="E2932">
        <v>10092</v>
      </c>
      <c r="F2932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s="15">
        <f t="shared" si="270"/>
        <v>42131.584074074075</v>
      </c>
      <c r="L2932" s="15">
        <f t="shared" si="271"/>
        <v>42101.584074074075</v>
      </c>
      <c r="M2932" t="b">
        <v>0</v>
      </c>
      <c r="N2932">
        <v>62</v>
      </c>
      <c r="O2932" t="b">
        <v>1</v>
      </c>
      <c r="P2932" t="s">
        <v>5931</v>
      </c>
      <c r="Q2932" s="7">
        <f t="shared" si="272"/>
        <v>100.92000000000002</v>
      </c>
      <c r="R2932" s="9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5950</v>
      </c>
      <c r="C2933" s="3" t="s">
        <v>5951</v>
      </c>
      <c r="D2933">
        <v>750</v>
      </c>
      <c r="E2933">
        <v>795</v>
      </c>
      <c r="F2933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s="15">
        <f t="shared" si="270"/>
        <v>41897.255555555559</v>
      </c>
      <c r="L2933" s="15">
        <f t="shared" si="271"/>
        <v>41872.291238425925</v>
      </c>
      <c r="M2933" t="b">
        <v>0</v>
      </c>
      <c r="N2933">
        <v>9</v>
      </c>
      <c r="O2933" t="b">
        <v>1</v>
      </c>
      <c r="P2933" t="s">
        <v>5931</v>
      </c>
      <c r="Q2933" s="7">
        <f t="shared" si="272"/>
        <v>106</v>
      </c>
      <c r="R2933" s="9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5952</v>
      </c>
      <c r="C2934" s="3" t="s">
        <v>5953</v>
      </c>
      <c r="D2934">
        <v>3100</v>
      </c>
      <c r="E2934">
        <v>3258</v>
      </c>
      <c r="F2934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s="15">
        <f t="shared" si="270"/>
        <v>42056.458333333328</v>
      </c>
      <c r="L2934" s="15">
        <f t="shared" si="271"/>
        <v>42025.164780092593</v>
      </c>
      <c r="M2934" t="b">
        <v>0</v>
      </c>
      <c r="N2934">
        <v>38</v>
      </c>
      <c r="O2934" t="b">
        <v>1</v>
      </c>
      <c r="P2934" t="s">
        <v>5931</v>
      </c>
      <c r="Q2934" s="7">
        <f t="shared" si="272"/>
        <v>105.0967741935484</v>
      </c>
      <c r="R2934" s="9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5954</v>
      </c>
      <c r="C2935" s="3" t="s">
        <v>5955</v>
      </c>
      <c r="D2935">
        <v>2500</v>
      </c>
      <c r="E2935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s="15">
        <f t="shared" si="270"/>
        <v>42525.956631944442</v>
      </c>
      <c r="L2935" s="15">
        <f t="shared" si="271"/>
        <v>42495.956631944442</v>
      </c>
      <c r="M2935" t="b">
        <v>0</v>
      </c>
      <c r="N2935">
        <v>54</v>
      </c>
      <c r="O2935" t="b">
        <v>1</v>
      </c>
      <c r="P2935" t="s">
        <v>5931</v>
      </c>
      <c r="Q2935" s="7">
        <f t="shared" si="272"/>
        <v>102.76</v>
      </c>
      <c r="R2935" s="9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5956</v>
      </c>
      <c r="C2936" s="3" t="s">
        <v>5957</v>
      </c>
      <c r="D2936">
        <v>2500</v>
      </c>
      <c r="E2936">
        <v>2700</v>
      </c>
      <c r="F2936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s="15">
        <f t="shared" si="270"/>
        <v>41805.636157407411</v>
      </c>
      <c r="L2936" s="15">
        <f t="shared" si="271"/>
        <v>41775.636157407411</v>
      </c>
      <c r="M2936" t="b">
        <v>0</v>
      </c>
      <c r="N2936">
        <v>37</v>
      </c>
      <c r="O2936" t="b">
        <v>1</v>
      </c>
      <c r="P2936" t="s">
        <v>5931</v>
      </c>
      <c r="Q2936" s="7">
        <f t="shared" si="272"/>
        <v>108</v>
      </c>
      <c r="R2936" s="9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5958</v>
      </c>
      <c r="C2937" s="3" t="s">
        <v>5959</v>
      </c>
      <c r="D2937">
        <v>3500</v>
      </c>
      <c r="E2937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s="15">
        <f t="shared" si="270"/>
        <v>42611.708333333328</v>
      </c>
      <c r="L2937" s="15">
        <f t="shared" si="271"/>
        <v>42553.583425925928</v>
      </c>
      <c r="M2937" t="b">
        <v>0</v>
      </c>
      <c r="N2937">
        <v>39</v>
      </c>
      <c r="O2937" t="b">
        <v>1</v>
      </c>
      <c r="P2937" t="s">
        <v>5931</v>
      </c>
      <c r="Q2937" s="7">
        <f t="shared" si="272"/>
        <v>100.88571428571429</v>
      </c>
      <c r="R2937" s="9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5960</v>
      </c>
      <c r="C2938" s="3" t="s">
        <v>5961</v>
      </c>
      <c r="D2938">
        <v>1000</v>
      </c>
      <c r="E2938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s="15">
        <f t="shared" si="270"/>
        <v>41925.207638888889</v>
      </c>
      <c r="L2938" s="15">
        <f t="shared" si="271"/>
        <v>41912.650729166664</v>
      </c>
      <c r="M2938" t="b">
        <v>0</v>
      </c>
      <c r="N2938">
        <v>34</v>
      </c>
      <c r="O2938" t="b">
        <v>1</v>
      </c>
      <c r="P2938" t="s">
        <v>5931</v>
      </c>
      <c r="Q2938" s="7">
        <f t="shared" si="272"/>
        <v>128</v>
      </c>
      <c r="R2938" s="9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5962</v>
      </c>
      <c r="C2939" s="3" t="s">
        <v>5963</v>
      </c>
      <c r="D2939">
        <v>1500</v>
      </c>
      <c r="E2939">
        <v>2000</v>
      </c>
      <c r="F2939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s="15">
        <f t="shared" si="270"/>
        <v>41833.457326388889</v>
      </c>
      <c r="L2939" s="15">
        <f t="shared" si="271"/>
        <v>41803.457326388889</v>
      </c>
      <c r="M2939" t="b">
        <v>0</v>
      </c>
      <c r="N2939">
        <v>55</v>
      </c>
      <c r="O2939" t="b">
        <v>1</v>
      </c>
      <c r="P2939" t="s">
        <v>5931</v>
      </c>
      <c r="Q2939" s="7">
        <f t="shared" si="272"/>
        <v>133.33333333333331</v>
      </c>
      <c r="R2939" s="9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5964</v>
      </c>
      <c r="C2940" s="3" t="s">
        <v>5965</v>
      </c>
      <c r="D2940">
        <v>4000</v>
      </c>
      <c r="E2940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s="15">
        <f t="shared" si="270"/>
        <v>42034.703865740739</v>
      </c>
      <c r="L2940" s="15">
        <f t="shared" si="271"/>
        <v>42004.703865740739</v>
      </c>
      <c r="M2940" t="b">
        <v>0</v>
      </c>
      <c r="N2940">
        <v>32</v>
      </c>
      <c r="O2940" t="b">
        <v>1</v>
      </c>
      <c r="P2940" t="s">
        <v>5931</v>
      </c>
      <c r="Q2940" s="7">
        <f t="shared" si="272"/>
        <v>101.375</v>
      </c>
      <c r="R2940" s="9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5966</v>
      </c>
      <c r="C2941" s="3" t="s">
        <v>5967</v>
      </c>
      <c r="D2941">
        <v>8000</v>
      </c>
      <c r="E2941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s="15">
        <f t="shared" si="270"/>
        <v>41879.041666666664</v>
      </c>
      <c r="L2941" s="15">
        <f t="shared" si="271"/>
        <v>41845.809166666666</v>
      </c>
      <c r="M2941" t="b">
        <v>0</v>
      </c>
      <c r="N2941">
        <v>25</v>
      </c>
      <c r="O2941" t="b">
        <v>1</v>
      </c>
      <c r="P2941" t="s">
        <v>5931</v>
      </c>
      <c r="Q2941" s="7">
        <f t="shared" si="272"/>
        <v>102.875</v>
      </c>
      <c r="R2941" s="9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5968</v>
      </c>
      <c r="C2942" s="3" t="s">
        <v>5969</v>
      </c>
      <c r="D2942">
        <v>2500</v>
      </c>
      <c r="E2942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s="15">
        <f t="shared" si="270"/>
        <v>42022.773356481484</v>
      </c>
      <c r="L2942" s="15">
        <f t="shared" si="271"/>
        <v>41982.773356481484</v>
      </c>
      <c r="M2942" t="b">
        <v>0</v>
      </c>
      <c r="N2942">
        <v>33</v>
      </c>
      <c r="O2942" t="b">
        <v>1</v>
      </c>
      <c r="P2942" t="s">
        <v>5931</v>
      </c>
      <c r="Q2942" s="7">
        <f t="shared" si="272"/>
        <v>107.24000000000001</v>
      </c>
      <c r="R2942" s="9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5970</v>
      </c>
      <c r="C2943" s="3" t="s">
        <v>5971</v>
      </c>
      <c r="D2943">
        <v>25000</v>
      </c>
      <c r="E2943">
        <v>1</v>
      </c>
      <c r="F2943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s="15">
        <f t="shared" si="270"/>
        <v>42064.960127314815</v>
      </c>
      <c r="L2943" s="15">
        <f t="shared" si="271"/>
        <v>42034.960127314815</v>
      </c>
      <c r="M2943" t="b">
        <v>0</v>
      </c>
      <c r="N2943">
        <v>1</v>
      </c>
      <c r="O2943" t="b">
        <v>0</v>
      </c>
      <c r="P2943" t="s">
        <v>5489</v>
      </c>
      <c r="Q2943" s="7">
        <f t="shared" si="272"/>
        <v>4.0000000000000001E-3</v>
      </c>
      <c r="R2943" s="9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5972</v>
      </c>
      <c r="C2944" s="3" t="s">
        <v>5973</v>
      </c>
      <c r="D2944">
        <v>200000</v>
      </c>
      <c r="E2944">
        <v>40850</v>
      </c>
      <c r="F2944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s="15">
        <f t="shared" si="270"/>
        <v>42354.845833333333</v>
      </c>
      <c r="L2944" s="15">
        <f t="shared" si="271"/>
        <v>42334.803923611107</v>
      </c>
      <c r="M2944" t="b">
        <v>0</v>
      </c>
      <c r="N2944">
        <v>202</v>
      </c>
      <c r="O2944" t="b">
        <v>0</v>
      </c>
      <c r="P2944" t="s">
        <v>5489</v>
      </c>
      <c r="Q2944" s="7">
        <f t="shared" si="272"/>
        <v>20.424999999999997</v>
      </c>
      <c r="R2944" s="9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5974</v>
      </c>
      <c r="C2945" s="3" t="s">
        <v>5975</v>
      </c>
      <c r="D2945">
        <v>3000</v>
      </c>
      <c r="E2945">
        <v>0</v>
      </c>
      <c r="F2945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s="15">
        <f t="shared" si="270"/>
        <v>42107.129398148143</v>
      </c>
      <c r="L2945" s="15">
        <f t="shared" si="271"/>
        <v>42077.129398148143</v>
      </c>
      <c r="M2945" t="b">
        <v>0</v>
      </c>
      <c r="N2945">
        <v>0</v>
      </c>
      <c r="O2945" t="b">
        <v>0</v>
      </c>
      <c r="P2945" t="s">
        <v>5489</v>
      </c>
      <c r="Q2945" s="7">
        <f t="shared" si="272"/>
        <v>0</v>
      </c>
      <c r="R2945" s="9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5976</v>
      </c>
      <c r="C2946" s="3" t="s">
        <v>5977</v>
      </c>
      <c r="D2946">
        <v>10000</v>
      </c>
      <c r="E2946">
        <v>100</v>
      </c>
      <c r="F2946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s="15">
        <f t="shared" si="270"/>
        <v>42162.9143287037</v>
      </c>
      <c r="L2946" s="15">
        <f t="shared" si="271"/>
        <v>42132.9143287037</v>
      </c>
      <c r="M2946" t="b">
        <v>0</v>
      </c>
      <c r="N2946">
        <v>1</v>
      </c>
      <c r="O2946" t="b">
        <v>0</v>
      </c>
      <c r="P2946" t="s">
        <v>5489</v>
      </c>
      <c r="Q2946" s="7">
        <f t="shared" si="272"/>
        <v>1</v>
      </c>
      <c r="R2946" s="9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5978</v>
      </c>
      <c r="C2947" s="3" t="s">
        <v>5979</v>
      </c>
      <c r="D2947">
        <v>50000</v>
      </c>
      <c r="E2947">
        <v>0</v>
      </c>
      <c r="F2947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s="15">
        <f t="shared" ref="K2947:K3010" si="276">(I2947/86400)+DATE(1970,1,1)</f>
        <v>42148.139583333337</v>
      </c>
      <c r="L2947" s="15">
        <f t="shared" ref="L2947:L3010" si="277">(J2947/86400)+DATE(1970,1,1)</f>
        <v>42118.139583333337</v>
      </c>
      <c r="M2947" t="b">
        <v>0</v>
      </c>
      <c r="N2947">
        <v>0</v>
      </c>
      <c r="O2947" t="b">
        <v>0</v>
      </c>
      <c r="P2947" t="s">
        <v>5489</v>
      </c>
      <c r="Q2947" s="7">
        <f t="shared" ref="Q2947:Q3010" si="278">(E2947/D2947)*100</f>
        <v>0</v>
      </c>
      <c r="R2947" s="9" t="e">
        <f t="shared" ref="R2947:R3010" si="279">E2947/N2947</f>
        <v>#DIV/0!</v>
      </c>
      <c r="S2947" t="str">
        <f t="shared" ref="S2947:S3010" si="280">LEFT(P2947,FIND("/",P2947)-1)</f>
        <v>theater</v>
      </c>
      <c r="T2947" t="str">
        <f t="shared" ref="T2947:T3010" si="281">REPLACE(P2947,1,FIND("/",P2947),"")</f>
        <v>spaces</v>
      </c>
    </row>
    <row r="2948" spans="1:20" ht="48" x14ac:dyDescent="0.2">
      <c r="A2948">
        <v>2946</v>
      </c>
      <c r="B2948" s="3" t="s">
        <v>5980</v>
      </c>
      <c r="C2948" s="3" t="s">
        <v>5981</v>
      </c>
      <c r="D2948">
        <v>2000</v>
      </c>
      <c r="E2948">
        <v>2</v>
      </c>
      <c r="F294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s="15">
        <f t="shared" si="276"/>
        <v>42597.531157407408</v>
      </c>
      <c r="L2948" s="15">
        <f t="shared" si="277"/>
        <v>42567.531157407408</v>
      </c>
      <c r="M2948" t="b">
        <v>0</v>
      </c>
      <c r="N2948">
        <v>2</v>
      </c>
      <c r="O2948" t="b">
        <v>0</v>
      </c>
      <c r="P2948" t="s">
        <v>5489</v>
      </c>
      <c r="Q2948" s="7">
        <f t="shared" si="278"/>
        <v>0.1</v>
      </c>
      <c r="R2948" s="9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5982</v>
      </c>
      <c r="C2949" s="3" t="s">
        <v>5983</v>
      </c>
      <c r="D2949">
        <v>25000</v>
      </c>
      <c r="E2949">
        <v>1072</v>
      </c>
      <c r="F2949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s="15">
        <f t="shared" si="276"/>
        <v>42698.71597222222</v>
      </c>
      <c r="L2949" s="15">
        <f t="shared" si="277"/>
        <v>42649.562118055561</v>
      </c>
      <c r="M2949" t="b">
        <v>0</v>
      </c>
      <c r="N2949">
        <v>13</v>
      </c>
      <c r="O2949" t="b">
        <v>0</v>
      </c>
      <c r="P2949" t="s">
        <v>5489</v>
      </c>
      <c r="Q2949" s="7">
        <f t="shared" si="278"/>
        <v>4.2880000000000003</v>
      </c>
      <c r="R2949" s="9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5984</v>
      </c>
      <c r="C2950" s="3" t="s">
        <v>5985</v>
      </c>
      <c r="D2950">
        <v>500000</v>
      </c>
      <c r="E2950">
        <v>24</v>
      </c>
      <c r="F2950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s="15">
        <f t="shared" si="276"/>
        <v>42157.649224537032</v>
      </c>
      <c r="L2950" s="15">
        <f t="shared" si="277"/>
        <v>42097.649224537032</v>
      </c>
      <c r="M2950" t="b">
        <v>0</v>
      </c>
      <c r="N2950">
        <v>9</v>
      </c>
      <c r="O2950" t="b">
        <v>0</v>
      </c>
      <c r="P2950" t="s">
        <v>5489</v>
      </c>
      <c r="Q2950" s="7">
        <f t="shared" si="278"/>
        <v>4.8000000000000004E-3</v>
      </c>
      <c r="R2950" s="9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5986</v>
      </c>
      <c r="C2951" s="3" t="s">
        <v>5987</v>
      </c>
      <c r="D2951">
        <v>1000</v>
      </c>
      <c r="E2951">
        <v>25</v>
      </c>
      <c r="F2951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s="15">
        <f t="shared" si="276"/>
        <v>42327.864780092597</v>
      </c>
      <c r="L2951" s="15">
        <f t="shared" si="277"/>
        <v>42297.823113425926</v>
      </c>
      <c r="M2951" t="b">
        <v>0</v>
      </c>
      <c r="N2951">
        <v>2</v>
      </c>
      <c r="O2951" t="b">
        <v>0</v>
      </c>
      <c r="P2951" t="s">
        <v>5489</v>
      </c>
      <c r="Q2951" s="7">
        <f t="shared" si="278"/>
        <v>2.5</v>
      </c>
      <c r="R2951" s="9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5988</v>
      </c>
      <c r="C2952" s="3" t="s">
        <v>5989</v>
      </c>
      <c r="D2952">
        <v>5000000</v>
      </c>
      <c r="E2952">
        <v>0</v>
      </c>
      <c r="F2952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s="15">
        <f t="shared" si="276"/>
        <v>42392.36518518519</v>
      </c>
      <c r="L2952" s="15">
        <f t="shared" si="277"/>
        <v>42362.36518518519</v>
      </c>
      <c r="M2952" t="b">
        <v>0</v>
      </c>
      <c r="N2952">
        <v>0</v>
      </c>
      <c r="O2952" t="b">
        <v>0</v>
      </c>
      <c r="P2952" t="s">
        <v>5489</v>
      </c>
      <c r="Q2952" s="7">
        <f t="shared" si="278"/>
        <v>0</v>
      </c>
      <c r="R2952" s="9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5990</v>
      </c>
      <c r="C2953" s="3" t="s">
        <v>5991</v>
      </c>
      <c r="D2953">
        <v>50000</v>
      </c>
      <c r="E2953">
        <v>1096</v>
      </c>
      <c r="F2953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s="15">
        <f t="shared" si="276"/>
        <v>41917.802928240737</v>
      </c>
      <c r="L2953" s="15">
        <f t="shared" si="277"/>
        <v>41872.802928240737</v>
      </c>
      <c r="M2953" t="b">
        <v>0</v>
      </c>
      <c r="N2953">
        <v>58</v>
      </c>
      <c r="O2953" t="b">
        <v>0</v>
      </c>
      <c r="P2953" t="s">
        <v>5489</v>
      </c>
      <c r="Q2953" s="7">
        <f t="shared" si="278"/>
        <v>2.1919999999999997</v>
      </c>
      <c r="R2953" s="9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5992</v>
      </c>
      <c r="C2954" s="3" t="s">
        <v>5993</v>
      </c>
      <c r="D2954">
        <v>20000</v>
      </c>
      <c r="E2954">
        <v>1605</v>
      </c>
      <c r="F2954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s="15">
        <f t="shared" si="276"/>
        <v>42660.166666666672</v>
      </c>
      <c r="L2954" s="15">
        <f t="shared" si="277"/>
        <v>42628.690266203703</v>
      </c>
      <c r="M2954" t="b">
        <v>0</v>
      </c>
      <c r="N2954">
        <v>8</v>
      </c>
      <c r="O2954" t="b">
        <v>0</v>
      </c>
      <c r="P2954" t="s">
        <v>5489</v>
      </c>
      <c r="Q2954" s="7">
        <f t="shared" si="278"/>
        <v>8.0250000000000004</v>
      </c>
      <c r="R2954" s="9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5994</v>
      </c>
      <c r="C2955" s="3" t="s">
        <v>5995</v>
      </c>
      <c r="D2955">
        <v>400000</v>
      </c>
      <c r="E2955">
        <v>605</v>
      </c>
      <c r="F2955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s="15">
        <f t="shared" si="276"/>
        <v>42285.791909722218</v>
      </c>
      <c r="L2955" s="15">
        <f t="shared" si="277"/>
        <v>42255.791909722218</v>
      </c>
      <c r="M2955" t="b">
        <v>0</v>
      </c>
      <c r="N2955">
        <v>3</v>
      </c>
      <c r="O2955" t="b">
        <v>0</v>
      </c>
      <c r="P2955" t="s">
        <v>5489</v>
      </c>
      <c r="Q2955" s="7">
        <f t="shared" si="278"/>
        <v>0.15125</v>
      </c>
      <c r="R2955" s="9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5996</v>
      </c>
      <c r="C2956" s="3" t="s">
        <v>5997</v>
      </c>
      <c r="D2956">
        <v>15000</v>
      </c>
      <c r="E2956">
        <v>0</v>
      </c>
      <c r="F2956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s="15">
        <f t="shared" si="276"/>
        <v>42810.541701388887</v>
      </c>
      <c r="L2956" s="15">
        <f t="shared" si="277"/>
        <v>42790.583368055552</v>
      </c>
      <c r="M2956" t="b">
        <v>0</v>
      </c>
      <c r="N2956">
        <v>0</v>
      </c>
      <c r="O2956" t="b">
        <v>0</v>
      </c>
      <c r="P2956" t="s">
        <v>5489</v>
      </c>
      <c r="Q2956" s="7">
        <f t="shared" si="278"/>
        <v>0</v>
      </c>
      <c r="R2956" s="9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5998</v>
      </c>
      <c r="C2957" s="3" t="s">
        <v>5999</v>
      </c>
      <c r="D2957">
        <v>1200</v>
      </c>
      <c r="E2957">
        <v>715</v>
      </c>
      <c r="F2957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s="15">
        <f t="shared" si="276"/>
        <v>42171.741307870368</v>
      </c>
      <c r="L2957" s="15">
        <f t="shared" si="277"/>
        <v>42141.741307870368</v>
      </c>
      <c r="M2957" t="b">
        <v>0</v>
      </c>
      <c r="N2957">
        <v>11</v>
      </c>
      <c r="O2957" t="b">
        <v>0</v>
      </c>
      <c r="P2957" t="s">
        <v>5489</v>
      </c>
      <c r="Q2957" s="7">
        <f t="shared" si="278"/>
        <v>59.583333333333336</v>
      </c>
      <c r="R2957" s="9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6000</v>
      </c>
      <c r="C2958" s="3" t="s">
        <v>6001</v>
      </c>
      <c r="D2958">
        <v>7900</v>
      </c>
      <c r="E2958">
        <v>1322</v>
      </c>
      <c r="F295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s="15">
        <f t="shared" si="276"/>
        <v>42494.958912037036</v>
      </c>
      <c r="L2958" s="15">
        <f t="shared" si="277"/>
        <v>42464.958912037036</v>
      </c>
      <c r="M2958" t="b">
        <v>0</v>
      </c>
      <c r="N2958">
        <v>20</v>
      </c>
      <c r="O2958" t="b">
        <v>0</v>
      </c>
      <c r="P2958" t="s">
        <v>5489</v>
      </c>
      <c r="Q2958" s="7">
        <f t="shared" si="278"/>
        <v>16.734177215189874</v>
      </c>
      <c r="R2958" s="9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6002</v>
      </c>
      <c r="C2959" s="3" t="s">
        <v>6003</v>
      </c>
      <c r="D2959">
        <v>15000</v>
      </c>
      <c r="E2959">
        <v>280</v>
      </c>
      <c r="F2959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s="15">
        <f t="shared" si="276"/>
        <v>42090.969583333332</v>
      </c>
      <c r="L2959" s="15">
        <f t="shared" si="277"/>
        <v>42031.011249999996</v>
      </c>
      <c r="M2959" t="b">
        <v>0</v>
      </c>
      <c r="N2959">
        <v>3</v>
      </c>
      <c r="O2959" t="b">
        <v>0</v>
      </c>
      <c r="P2959" t="s">
        <v>5489</v>
      </c>
      <c r="Q2959" s="7">
        <f t="shared" si="278"/>
        <v>1.8666666666666669</v>
      </c>
      <c r="R2959" s="9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6004</v>
      </c>
      <c r="C2960" s="3" t="s">
        <v>6005</v>
      </c>
      <c r="D2960">
        <v>80000</v>
      </c>
      <c r="E2960">
        <v>0</v>
      </c>
      <c r="F2960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s="15">
        <f t="shared" si="276"/>
        <v>42498.73746527778</v>
      </c>
      <c r="L2960" s="15">
        <f t="shared" si="277"/>
        <v>42438.779131944444</v>
      </c>
      <c r="M2960" t="b">
        <v>0</v>
      </c>
      <c r="N2960">
        <v>0</v>
      </c>
      <c r="O2960" t="b">
        <v>0</v>
      </c>
      <c r="P2960" t="s">
        <v>5489</v>
      </c>
      <c r="Q2960" s="7">
        <f t="shared" si="278"/>
        <v>0</v>
      </c>
      <c r="R2960" s="9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6006</v>
      </c>
      <c r="C2961" s="3" t="s">
        <v>6007</v>
      </c>
      <c r="D2961">
        <v>10000</v>
      </c>
      <c r="E2961">
        <v>0</v>
      </c>
      <c r="F2961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s="15">
        <f t="shared" si="276"/>
        <v>42528.008391203708</v>
      </c>
      <c r="L2961" s="15">
        <f t="shared" si="277"/>
        <v>42498.008391203708</v>
      </c>
      <c r="M2961" t="b">
        <v>0</v>
      </c>
      <c r="N2961">
        <v>0</v>
      </c>
      <c r="O2961" t="b">
        <v>0</v>
      </c>
      <c r="P2961" t="s">
        <v>5489</v>
      </c>
      <c r="Q2961" s="7">
        <f t="shared" si="278"/>
        <v>0</v>
      </c>
      <c r="R2961" s="9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6008</v>
      </c>
      <c r="C2962" s="3" t="s">
        <v>6009</v>
      </c>
      <c r="D2962">
        <v>30000000</v>
      </c>
      <c r="E2962">
        <v>0</v>
      </c>
      <c r="F2962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s="15">
        <f t="shared" si="276"/>
        <v>41893.757210648146</v>
      </c>
      <c r="L2962" s="15">
        <f t="shared" si="277"/>
        <v>41863.757210648146</v>
      </c>
      <c r="M2962" t="b">
        <v>0</v>
      </c>
      <c r="N2962">
        <v>0</v>
      </c>
      <c r="O2962" t="b">
        <v>0</v>
      </c>
      <c r="P2962" t="s">
        <v>5489</v>
      </c>
      <c r="Q2962" s="7">
        <f t="shared" si="278"/>
        <v>0</v>
      </c>
      <c r="R2962" s="9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6010</v>
      </c>
      <c r="C2963" s="3" t="s">
        <v>6011</v>
      </c>
      <c r="D2963">
        <v>5000</v>
      </c>
      <c r="E2963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s="15">
        <f t="shared" si="276"/>
        <v>42089.166666666672</v>
      </c>
      <c r="L2963" s="15">
        <f t="shared" si="277"/>
        <v>42061.212488425925</v>
      </c>
      <c r="M2963" t="b">
        <v>0</v>
      </c>
      <c r="N2963">
        <v>108</v>
      </c>
      <c r="O2963" t="b">
        <v>1</v>
      </c>
      <c r="P2963" t="s">
        <v>1086</v>
      </c>
      <c r="Q2963" s="7">
        <f t="shared" si="278"/>
        <v>109.62</v>
      </c>
      <c r="R2963" s="9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6012</v>
      </c>
      <c r="C2964" s="3" t="s">
        <v>6013</v>
      </c>
      <c r="D2964">
        <v>1000</v>
      </c>
      <c r="E2964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s="15">
        <f t="shared" si="276"/>
        <v>42064.290972222225</v>
      </c>
      <c r="L2964" s="15">
        <f t="shared" si="277"/>
        <v>42036.24428240741</v>
      </c>
      <c r="M2964" t="b">
        <v>0</v>
      </c>
      <c r="N2964">
        <v>20</v>
      </c>
      <c r="O2964" t="b">
        <v>1</v>
      </c>
      <c r="P2964" t="s">
        <v>1086</v>
      </c>
      <c r="Q2964" s="7">
        <f t="shared" si="278"/>
        <v>121.8</v>
      </c>
      <c r="R2964" s="9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6014</v>
      </c>
      <c r="C2965" s="3" t="s">
        <v>6015</v>
      </c>
      <c r="D2965">
        <v>10000</v>
      </c>
      <c r="E2965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s="15">
        <f t="shared" si="276"/>
        <v>42187.470185185186</v>
      </c>
      <c r="L2965" s="15">
        <f t="shared" si="277"/>
        <v>42157.470185185186</v>
      </c>
      <c r="M2965" t="b">
        <v>0</v>
      </c>
      <c r="N2965">
        <v>98</v>
      </c>
      <c r="O2965" t="b">
        <v>1</v>
      </c>
      <c r="P2965" t="s">
        <v>1086</v>
      </c>
      <c r="Q2965" s="7">
        <f t="shared" si="278"/>
        <v>106.85</v>
      </c>
      <c r="R2965" s="9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6016</v>
      </c>
      <c r="C2966" s="3" t="s">
        <v>6017</v>
      </c>
      <c r="D2966">
        <v>5000</v>
      </c>
      <c r="E2966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s="15">
        <f t="shared" si="276"/>
        <v>41857.897222222222</v>
      </c>
      <c r="L2966" s="15">
        <f t="shared" si="277"/>
        <v>41827.909942129627</v>
      </c>
      <c r="M2966" t="b">
        <v>0</v>
      </c>
      <c r="N2966">
        <v>196</v>
      </c>
      <c r="O2966" t="b">
        <v>1</v>
      </c>
      <c r="P2966" t="s">
        <v>1086</v>
      </c>
      <c r="Q2966" s="7">
        <f t="shared" si="278"/>
        <v>100.71379999999999</v>
      </c>
      <c r="R2966" s="9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6018</v>
      </c>
      <c r="C2967" s="3" t="s">
        <v>6019</v>
      </c>
      <c r="D2967">
        <v>1500</v>
      </c>
      <c r="E2967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s="15">
        <f t="shared" si="276"/>
        <v>42192.729548611111</v>
      </c>
      <c r="L2967" s="15">
        <f t="shared" si="277"/>
        <v>42162.729548611111</v>
      </c>
      <c r="M2967" t="b">
        <v>0</v>
      </c>
      <c r="N2967">
        <v>39</v>
      </c>
      <c r="O2967" t="b">
        <v>1</v>
      </c>
      <c r="P2967" t="s">
        <v>1086</v>
      </c>
      <c r="Q2967" s="7">
        <f t="shared" si="278"/>
        <v>109.00000000000001</v>
      </c>
      <c r="R2967" s="9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6020</v>
      </c>
      <c r="C2968" s="3" t="s">
        <v>6021</v>
      </c>
      <c r="D2968">
        <v>10000</v>
      </c>
      <c r="E2968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s="15">
        <f t="shared" si="276"/>
        <v>42263.738564814819</v>
      </c>
      <c r="L2968" s="15">
        <f t="shared" si="277"/>
        <v>42233.738564814819</v>
      </c>
      <c r="M2968" t="b">
        <v>0</v>
      </c>
      <c r="N2968">
        <v>128</v>
      </c>
      <c r="O2968" t="b">
        <v>1</v>
      </c>
      <c r="P2968" t="s">
        <v>1086</v>
      </c>
      <c r="Q2968" s="7">
        <f t="shared" si="278"/>
        <v>113.63000000000001</v>
      </c>
      <c r="R2968" s="9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6022</v>
      </c>
      <c r="C2969" s="3" t="s">
        <v>6023</v>
      </c>
      <c r="D2969">
        <v>5000</v>
      </c>
      <c r="E2969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s="15">
        <f t="shared" si="276"/>
        <v>42072.156157407408</v>
      </c>
      <c r="L2969" s="15">
        <f t="shared" si="277"/>
        <v>42042.197824074072</v>
      </c>
      <c r="M2969" t="b">
        <v>0</v>
      </c>
      <c r="N2969">
        <v>71</v>
      </c>
      <c r="O2969" t="b">
        <v>1</v>
      </c>
      <c r="P2969" t="s">
        <v>1086</v>
      </c>
      <c r="Q2969" s="7">
        <f t="shared" si="278"/>
        <v>113.92</v>
      </c>
      <c r="R2969" s="9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6024</v>
      </c>
      <c r="C2970" s="3" t="s">
        <v>6025</v>
      </c>
      <c r="D2970">
        <v>3500</v>
      </c>
      <c r="E2970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s="15">
        <f t="shared" si="276"/>
        <v>42599.165972222225</v>
      </c>
      <c r="L2970" s="15">
        <f t="shared" si="277"/>
        <v>42585.523842592593</v>
      </c>
      <c r="M2970" t="b">
        <v>0</v>
      </c>
      <c r="N2970">
        <v>47</v>
      </c>
      <c r="O2970" t="b">
        <v>1</v>
      </c>
      <c r="P2970" t="s">
        <v>1086</v>
      </c>
      <c r="Q2970" s="7">
        <f t="shared" si="278"/>
        <v>106</v>
      </c>
      <c r="R2970" s="9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6026</v>
      </c>
      <c r="C2971" s="3" t="s">
        <v>6027</v>
      </c>
      <c r="D2971">
        <v>1000</v>
      </c>
      <c r="E2971">
        <v>1625</v>
      </c>
      <c r="F2971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s="15">
        <f t="shared" si="276"/>
        <v>42127.952083333337</v>
      </c>
      <c r="L2971" s="15">
        <f t="shared" si="277"/>
        <v>42097.786493055552</v>
      </c>
      <c r="M2971" t="b">
        <v>0</v>
      </c>
      <c r="N2971">
        <v>17</v>
      </c>
      <c r="O2971" t="b">
        <v>1</v>
      </c>
      <c r="P2971" t="s">
        <v>1086</v>
      </c>
      <c r="Q2971" s="7">
        <f t="shared" si="278"/>
        <v>162.5</v>
      </c>
      <c r="R2971" s="9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6028</v>
      </c>
      <c r="C2972" s="3" t="s">
        <v>6029</v>
      </c>
      <c r="D2972">
        <v>6000</v>
      </c>
      <c r="E2972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s="15">
        <f t="shared" si="276"/>
        <v>41838.669571759259</v>
      </c>
      <c r="L2972" s="15">
        <f t="shared" si="277"/>
        <v>41808.669571759259</v>
      </c>
      <c r="M2972" t="b">
        <v>0</v>
      </c>
      <c r="N2972">
        <v>91</v>
      </c>
      <c r="O2972" t="b">
        <v>1</v>
      </c>
      <c r="P2972" t="s">
        <v>1086</v>
      </c>
      <c r="Q2972" s="7">
        <f t="shared" si="278"/>
        <v>106</v>
      </c>
      <c r="R2972" s="9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6030</v>
      </c>
      <c r="C2973" s="3" t="s">
        <v>6031</v>
      </c>
      <c r="D2973">
        <v>3200</v>
      </c>
      <c r="E2973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s="15">
        <f t="shared" si="276"/>
        <v>41882.658310185187</v>
      </c>
      <c r="L2973" s="15">
        <f t="shared" si="277"/>
        <v>41852.658310185187</v>
      </c>
      <c r="M2973" t="b">
        <v>0</v>
      </c>
      <c r="N2973">
        <v>43</v>
      </c>
      <c r="O2973" t="b">
        <v>1</v>
      </c>
      <c r="P2973" t="s">
        <v>1086</v>
      </c>
      <c r="Q2973" s="7">
        <f t="shared" si="278"/>
        <v>100.15624999999999</v>
      </c>
      <c r="R2973" s="9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6032</v>
      </c>
      <c r="C2974" s="3" t="s">
        <v>6033</v>
      </c>
      <c r="D2974">
        <v>2000</v>
      </c>
      <c r="E2974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s="15">
        <f t="shared" si="276"/>
        <v>42709.041666666672</v>
      </c>
      <c r="L2974" s="15">
        <f t="shared" si="277"/>
        <v>42694.110185185185</v>
      </c>
      <c r="M2974" t="b">
        <v>0</v>
      </c>
      <c r="N2974">
        <v>17</v>
      </c>
      <c r="O2974" t="b">
        <v>1</v>
      </c>
      <c r="P2974" t="s">
        <v>1086</v>
      </c>
      <c r="Q2974" s="7">
        <f t="shared" si="278"/>
        <v>105.35000000000001</v>
      </c>
      <c r="R2974" s="9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6034</v>
      </c>
      <c r="C2975" s="3" t="s">
        <v>6035</v>
      </c>
      <c r="D2975">
        <v>5000</v>
      </c>
      <c r="E2975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s="15">
        <f t="shared" si="276"/>
        <v>42370.166666666672</v>
      </c>
      <c r="L2975" s="15">
        <f t="shared" si="277"/>
        <v>42341.818379629629</v>
      </c>
      <c r="M2975" t="b">
        <v>0</v>
      </c>
      <c r="N2975">
        <v>33</v>
      </c>
      <c r="O2975" t="b">
        <v>1</v>
      </c>
      <c r="P2975" t="s">
        <v>1086</v>
      </c>
      <c r="Q2975" s="7">
        <f t="shared" si="278"/>
        <v>174.8</v>
      </c>
      <c r="R2975" s="9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6036</v>
      </c>
      <c r="C2976" s="3" t="s">
        <v>6037</v>
      </c>
      <c r="D2976">
        <v>5000</v>
      </c>
      <c r="E2976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s="15">
        <f t="shared" si="276"/>
        <v>41908.065972222219</v>
      </c>
      <c r="L2976" s="15">
        <f t="shared" si="277"/>
        <v>41880.061006944445</v>
      </c>
      <c r="M2976" t="b">
        <v>0</v>
      </c>
      <c r="N2976">
        <v>87</v>
      </c>
      <c r="O2976" t="b">
        <v>1</v>
      </c>
      <c r="P2976" t="s">
        <v>1086</v>
      </c>
      <c r="Q2976" s="7">
        <f t="shared" si="278"/>
        <v>102</v>
      </c>
      <c r="R2976" s="9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6038</v>
      </c>
      <c r="C2977" s="3" t="s">
        <v>6039</v>
      </c>
      <c r="D2977">
        <v>8000</v>
      </c>
      <c r="E2977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s="15">
        <f t="shared" si="276"/>
        <v>41970.125</v>
      </c>
      <c r="L2977" s="15">
        <f t="shared" si="277"/>
        <v>41941.683865740742</v>
      </c>
      <c r="M2977" t="b">
        <v>0</v>
      </c>
      <c r="N2977">
        <v>113</v>
      </c>
      <c r="O2977" t="b">
        <v>1</v>
      </c>
      <c r="P2977" t="s">
        <v>1086</v>
      </c>
      <c r="Q2977" s="7">
        <f t="shared" si="278"/>
        <v>100.125</v>
      </c>
      <c r="R2977" s="9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6040</v>
      </c>
      <c r="C2978" s="3" t="s">
        <v>6041</v>
      </c>
      <c r="D2978">
        <v>70</v>
      </c>
      <c r="E2978">
        <v>120</v>
      </c>
      <c r="F297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s="15">
        <f t="shared" si="276"/>
        <v>42442.5</v>
      </c>
      <c r="L2978" s="15">
        <f t="shared" si="277"/>
        <v>42425.730671296296</v>
      </c>
      <c r="M2978" t="b">
        <v>0</v>
      </c>
      <c r="N2978">
        <v>14</v>
      </c>
      <c r="O2978" t="b">
        <v>1</v>
      </c>
      <c r="P2978" t="s">
        <v>1086</v>
      </c>
      <c r="Q2978" s="7">
        <f t="shared" si="278"/>
        <v>171.42857142857142</v>
      </c>
      <c r="R2978" s="9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6042</v>
      </c>
      <c r="C2979" s="3" t="s">
        <v>6043</v>
      </c>
      <c r="D2979">
        <v>3000</v>
      </c>
      <c r="E2979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s="15">
        <f t="shared" si="276"/>
        <v>42086.093055555553</v>
      </c>
      <c r="L2979" s="15">
        <f t="shared" si="277"/>
        <v>42026.88118055556</v>
      </c>
      <c r="M2979" t="b">
        <v>0</v>
      </c>
      <c r="N2979">
        <v>30</v>
      </c>
      <c r="O2979" t="b">
        <v>1</v>
      </c>
      <c r="P2979" t="s">
        <v>1086</v>
      </c>
      <c r="Q2979" s="7">
        <f t="shared" si="278"/>
        <v>113.56666666666666</v>
      </c>
      <c r="R2979" s="9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6044</v>
      </c>
      <c r="C2980" s="3" t="s">
        <v>6045</v>
      </c>
      <c r="D2980">
        <v>750</v>
      </c>
      <c r="E2980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s="15">
        <f t="shared" si="276"/>
        <v>41932.249305555553</v>
      </c>
      <c r="L2980" s="15">
        <f t="shared" si="277"/>
        <v>41922.640590277777</v>
      </c>
      <c r="M2980" t="b">
        <v>0</v>
      </c>
      <c r="N2980">
        <v>16</v>
      </c>
      <c r="O2980" t="b">
        <v>1</v>
      </c>
      <c r="P2980" t="s">
        <v>1086</v>
      </c>
      <c r="Q2980" s="7">
        <f t="shared" si="278"/>
        <v>129.46666666666667</v>
      </c>
      <c r="R2980" s="9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6046</v>
      </c>
      <c r="C2981" s="3" t="s">
        <v>6047</v>
      </c>
      <c r="D2981">
        <v>5000</v>
      </c>
      <c r="E2981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s="15">
        <f t="shared" si="276"/>
        <v>42010.25</v>
      </c>
      <c r="L2981" s="15">
        <f t="shared" si="277"/>
        <v>41993.824340277773</v>
      </c>
      <c r="M2981" t="b">
        <v>0</v>
      </c>
      <c r="N2981">
        <v>46</v>
      </c>
      <c r="O2981" t="b">
        <v>1</v>
      </c>
      <c r="P2981" t="s">
        <v>1086</v>
      </c>
      <c r="Q2981" s="7">
        <f t="shared" si="278"/>
        <v>101.4</v>
      </c>
      <c r="R2981" s="9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6048</v>
      </c>
      <c r="C2982" s="3" t="s">
        <v>6049</v>
      </c>
      <c r="D2982">
        <v>3000</v>
      </c>
      <c r="E2982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s="15">
        <f t="shared" si="276"/>
        <v>42240.083333333328</v>
      </c>
      <c r="L2982" s="15">
        <f t="shared" si="277"/>
        <v>42219.915856481486</v>
      </c>
      <c r="M2982" t="b">
        <v>0</v>
      </c>
      <c r="N2982">
        <v>24</v>
      </c>
      <c r="O2982" t="b">
        <v>1</v>
      </c>
      <c r="P2982" t="s">
        <v>1086</v>
      </c>
      <c r="Q2982" s="7">
        <f t="shared" si="278"/>
        <v>109.16666666666666</v>
      </c>
      <c r="R2982" s="9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6050</v>
      </c>
      <c r="C2983" s="3" t="s">
        <v>6051</v>
      </c>
      <c r="D2983">
        <v>4000</v>
      </c>
      <c r="E2983">
        <v>5157</v>
      </c>
      <c r="F2983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s="15">
        <f t="shared" si="276"/>
        <v>42270.559675925921</v>
      </c>
      <c r="L2983" s="15">
        <f t="shared" si="277"/>
        <v>42225.559675925921</v>
      </c>
      <c r="M2983" t="b">
        <v>1</v>
      </c>
      <c r="N2983">
        <v>97</v>
      </c>
      <c r="O2983" t="b">
        <v>1</v>
      </c>
      <c r="P2983" t="s">
        <v>5489</v>
      </c>
      <c r="Q2983" s="7">
        <f t="shared" si="278"/>
        <v>128.92500000000001</v>
      </c>
      <c r="R2983" s="9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6052</v>
      </c>
      <c r="C2984" s="3" t="s">
        <v>6053</v>
      </c>
      <c r="D2984">
        <v>5000</v>
      </c>
      <c r="E2984">
        <v>5103</v>
      </c>
      <c r="F2984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s="15">
        <f t="shared" si="276"/>
        <v>42411.686840277776</v>
      </c>
      <c r="L2984" s="15">
        <f t="shared" si="277"/>
        <v>42381.686840277776</v>
      </c>
      <c r="M2984" t="b">
        <v>1</v>
      </c>
      <c r="N2984">
        <v>59</v>
      </c>
      <c r="O2984" t="b">
        <v>1</v>
      </c>
      <c r="P2984" t="s">
        <v>5489</v>
      </c>
      <c r="Q2984" s="7">
        <f t="shared" si="278"/>
        <v>102.06</v>
      </c>
      <c r="R2984" s="9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6054</v>
      </c>
      <c r="C2985" s="3" t="s">
        <v>6055</v>
      </c>
      <c r="D2985">
        <v>116000</v>
      </c>
      <c r="E2985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s="15">
        <f t="shared" si="276"/>
        <v>41954.674027777779</v>
      </c>
      <c r="L2985" s="15">
        <f t="shared" si="277"/>
        <v>41894.632361111115</v>
      </c>
      <c r="M2985" t="b">
        <v>1</v>
      </c>
      <c r="N2985">
        <v>1095</v>
      </c>
      <c r="O2985" t="b">
        <v>1</v>
      </c>
      <c r="P2985" t="s">
        <v>5489</v>
      </c>
      <c r="Q2985" s="7">
        <f t="shared" si="278"/>
        <v>146.53957758620692</v>
      </c>
      <c r="R2985" s="9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6056</v>
      </c>
      <c r="C2986" s="3" t="s">
        <v>6057</v>
      </c>
      <c r="D2986">
        <v>25000</v>
      </c>
      <c r="E2986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s="15">
        <f t="shared" si="276"/>
        <v>42606.278715277775</v>
      </c>
      <c r="L2986" s="15">
        <f t="shared" si="277"/>
        <v>42576.278715277775</v>
      </c>
      <c r="M2986" t="b">
        <v>1</v>
      </c>
      <c r="N2986">
        <v>218</v>
      </c>
      <c r="O2986" t="b">
        <v>1</v>
      </c>
      <c r="P2986" t="s">
        <v>5489</v>
      </c>
      <c r="Q2986" s="7">
        <f t="shared" si="278"/>
        <v>100.352</v>
      </c>
      <c r="R2986" s="9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6058</v>
      </c>
      <c r="C2987" s="3" t="s">
        <v>6059</v>
      </c>
      <c r="D2987">
        <v>10000</v>
      </c>
      <c r="E2987">
        <v>12165</v>
      </c>
      <c r="F2987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s="15">
        <f t="shared" si="276"/>
        <v>42674.166666666672</v>
      </c>
      <c r="L2987" s="15">
        <f t="shared" si="277"/>
        <v>42654.973703703705</v>
      </c>
      <c r="M2987" t="b">
        <v>0</v>
      </c>
      <c r="N2987">
        <v>111</v>
      </c>
      <c r="O2987" t="b">
        <v>1</v>
      </c>
      <c r="P2987" t="s">
        <v>5489</v>
      </c>
      <c r="Q2987" s="7">
        <f t="shared" si="278"/>
        <v>121.64999999999999</v>
      </c>
      <c r="R2987" s="9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6060</v>
      </c>
      <c r="C2988" s="3" t="s">
        <v>6061</v>
      </c>
      <c r="D2988">
        <v>2400</v>
      </c>
      <c r="E2988">
        <v>2532</v>
      </c>
      <c r="F298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s="15">
        <f t="shared" si="276"/>
        <v>42491.458402777775</v>
      </c>
      <c r="L2988" s="15">
        <f t="shared" si="277"/>
        <v>42431.500069444446</v>
      </c>
      <c r="M2988" t="b">
        <v>0</v>
      </c>
      <c r="N2988">
        <v>56</v>
      </c>
      <c r="O2988" t="b">
        <v>1</v>
      </c>
      <c r="P2988" t="s">
        <v>5489</v>
      </c>
      <c r="Q2988" s="7">
        <f t="shared" si="278"/>
        <v>105.5</v>
      </c>
      <c r="R2988" s="9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6062</v>
      </c>
      <c r="C2989" s="3" t="s">
        <v>6063</v>
      </c>
      <c r="D2989">
        <v>25000</v>
      </c>
      <c r="E2989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s="15">
        <f t="shared" si="276"/>
        <v>42656</v>
      </c>
      <c r="L2989" s="15">
        <f t="shared" si="277"/>
        <v>42627.307303240741</v>
      </c>
      <c r="M2989" t="b">
        <v>0</v>
      </c>
      <c r="N2989">
        <v>265</v>
      </c>
      <c r="O2989" t="b">
        <v>1</v>
      </c>
      <c r="P2989" t="s">
        <v>5489</v>
      </c>
      <c r="Q2989" s="7">
        <f t="shared" si="278"/>
        <v>110.4008</v>
      </c>
      <c r="R2989" s="9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6064</v>
      </c>
      <c r="C2990" s="3" t="s">
        <v>6065</v>
      </c>
      <c r="D2990">
        <v>1000</v>
      </c>
      <c r="E2990">
        <v>1000</v>
      </c>
      <c r="F2990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s="15">
        <f t="shared" si="276"/>
        <v>42541.36204861111</v>
      </c>
      <c r="L2990" s="15">
        <f t="shared" si="277"/>
        <v>42511.36204861111</v>
      </c>
      <c r="M2990" t="b">
        <v>0</v>
      </c>
      <c r="N2990">
        <v>28</v>
      </c>
      <c r="O2990" t="b">
        <v>1</v>
      </c>
      <c r="P2990" t="s">
        <v>5489</v>
      </c>
      <c r="Q2990" s="7">
        <f t="shared" si="278"/>
        <v>100</v>
      </c>
      <c r="R2990" s="9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6066</v>
      </c>
      <c r="C2991" s="3" t="s">
        <v>6067</v>
      </c>
      <c r="D2991">
        <v>20000</v>
      </c>
      <c r="E2991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s="15">
        <f t="shared" si="276"/>
        <v>42359.207638888889</v>
      </c>
      <c r="L2991" s="15">
        <f t="shared" si="277"/>
        <v>42337.02039351852</v>
      </c>
      <c r="M2991" t="b">
        <v>0</v>
      </c>
      <c r="N2991">
        <v>364</v>
      </c>
      <c r="O2991" t="b">
        <v>1</v>
      </c>
      <c r="P2991" t="s">
        <v>5489</v>
      </c>
      <c r="Q2991" s="7">
        <f t="shared" si="278"/>
        <v>176.535</v>
      </c>
      <c r="R2991" s="9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6068</v>
      </c>
      <c r="C2992" s="3" t="s">
        <v>6069</v>
      </c>
      <c r="D2992">
        <v>10000</v>
      </c>
      <c r="E2992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s="15">
        <f t="shared" si="276"/>
        <v>42376.57430555555</v>
      </c>
      <c r="L2992" s="15">
        <f t="shared" si="277"/>
        <v>42341.57430555555</v>
      </c>
      <c r="M2992" t="b">
        <v>0</v>
      </c>
      <c r="N2992">
        <v>27</v>
      </c>
      <c r="O2992" t="b">
        <v>1</v>
      </c>
      <c r="P2992" t="s">
        <v>5489</v>
      </c>
      <c r="Q2992" s="7">
        <f t="shared" si="278"/>
        <v>100</v>
      </c>
      <c r="R2992" s="9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6070</v>
      </c>
      <c r="C2993" s="3" t="s">
        <v>6071</v>
      </c>
      <c r="D2993">
        <v>8500</v>
      </c>
      <c r="E2993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s="15">
        <f t="shared" si="276"/>
        <v>42762.837152777778</v>
      </c>
      <c r="L2993" s="15">
        <f t="shared" si="277"/>
        <v>42740.837152777778</v>
      </c>
      <c r="M2993" t="b">
        <v>0</v>
      </c>
      <c r="N2993">
        <v>93</v>
      </c>
      <c r="O2993" t="b">
        <v>1</v>
      </c>
      <c r="P2993" t="s">
        <v>5489</v>
      </c>
      <c r="Q2993" s="7">
        <f t="shared" si="278"/>
        <v>103.29411764705883</v>
      </c>
      <c r="R2993" s="9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6072</v>
      </c>
      <c r="C2994" s="3" t="s">
        <v>6073</v>
      </c>
      <c r="D2994">
        <v>3000</v>
      </c>
      <c r="E2994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s="15">
        <f t="shared" si="276"/>
        <v>42652.767476851848</v>
      </c>
      <c r="L2994" s="15">
        <f t="shared" si="277"/>
        <v>42622.767476851848</v>
      </c>
      <c r="M2994" t="b">
        <v>0</v>
      </c>
      <c r="N2994">
        <v>64</v>
      </c>
      <c r="O2994" t="b">
        <v>1</v>
      </c>
      <c r="P2994" t="s">
        <v>5489</v>
      </c>
      <c r="Q2994" s="7">
        <f t="shared" si="278"/>
        <v>104.5</v>
      </c>
      <c r="R2994" s="9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6074</v>
      </c>
      <c r="C2995" s="3" t="s">
        <v>6075</v>
      </c>
      <c r="D2995">
        <v>1000</v>
      </c>
      <c r="E2995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s="15">
        <f t="shared" si="276"/>
        <v>42420.838738425926</v>
      </c>
      <c r="L2995" s="15">
        <f t="shared" si="277"/>
        <v>42390.838738425926</v>
      </c>
      <c r="M2995" t="b">
        <v>0</v>
      </c>
      <c r="N2995">
        <v>22</v>
      </c>
      <c r="O2995" t="b">
        <v>1</v>
      </c>
      <c r="P2995" t="s">
        <v>5489</v>
      </c>
      <c r="Q2995" s="7">
        <f t="shared" si="278"/>
        <v>100.29999999999998</v>
      </c>
      <c r="R2995" s="9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6076</v>
      </c>
      <c r="C2996" s="3" t="s">
        <v>6077</v>
      </c>
      <c r="D2996">
        <v>300</v>
      </c>
      <c r="E2996">
        <v>1373.24</v>
      </c>
      <c r="F2996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s="15">
        <f t="shared" si="276"/>
        <v>41915.478842592594</v>
      </c>
      <c r="L2996" s="15">
        <f t="shared" si="277"/>
        <v>41885.478842592594</v>
      </c>
      <c r="M2996" t="b">
        <v>0</v>
      </c>
      <c r="N2996">
        <v>59</v>
      </c>
      <c r="O2996" t="b">
        <v>1</v>
      </c>
      <c r="P2996" t="s">
        <v>5489</v>
      </c>
      <c r="Q2996" s="7">
        <f t="shared" si="278"/>
        <v>457.74666666666673</v>
      </c>
      <c r="R2996" s="9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6078</v>
      </c>
      <c r="C2997" s="3" t="s">
        <v>6079</v>
      </c>
      <c r="D2997">
        <v>15000</v>
      </c>
      <c r="E2997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s="15">
        <f t="shared" si="276"/>
        <v>42754.665173611109</v>
      </c>
      <c r="L2997" s="15">
        <f t="shared" si="277"/>
        <v>42724.665173611109</v>
      </c>
      <c r="M2997" t="b">
        <v>0</v>
      </c>
      <c r="N2997">
        <v>249</v>
      </c>
      <c r="O2997" t="b">
        <v>1</v>
      </c>
      <c r="P2997" t="s">
        <v>5489</v>
      </c>
      <c r="Q2997" s="7">
        <f t="shared" si="278"/>
        <v>104.96000000000001</v>
      </c>
      <c r="R2997" s="9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6080</v>
      </c>
      <c r="C2998" s="3" t="s">
        <v>6081</v>
      </c>
      <c r="D2998">
        <v>35000</v>
      </c>
      <c r="E2998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s="15">
        <f t="shared" si="276"/>
        <v>42150.912499999999</v>
      </c>
      <c r="L2998" s="15">
        <f t="shared" si="277"/>
        <v>42090.912499999999</v>
      </c>
      <c r="M2998" t="b">
        <v>0</v>
      </c>
      <c r="N2998">
        <v>392</v>
      </c>
      <c r="O2998" t="b">
        <v>1</v>
      </c>
      <c r="P2998" t="s">
        <v>5489</v>
      </c>
      <c r="Q2998" s="7">
        <f t="shared" si="278"/>
        <v>171.94285714285715</v>
      </c>
      <c r="R2998" s="9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6082</v>
      </c>
      <c r="C2999" s="3" t="s">
        <v>6083</v>
      </c>
      <c r="D2999">
        <v>10000</v>
      </c>
      <c r="E2999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s="15">
        <f t="shared" si="276"/>
        <v>42793.207638888889</v>
      </c>
      <c r="L2999" s="15">
        <f t="shared" si="277"/>
        <v>42775.733715277776</v>
      </c>
      <c r="M2999" t="b">
        <v>0</v>
      </c>
      <c r="N2999">
        <v>115</v>
      </c>
      <c r="O2999" t="b">
        <v>1</v>
      </c>
      <c r="P2999" t="s">
        <v>5489</v>
      </c>
      <c r="Q2999" s="7">
        <f t="shared" si="278"/>
        <v>103.73000000000002</v>
      </c>
      <c r="R2999" s="9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6084</v>
      </c>
      <c r="C3000" s="3" t="s">
        <v>6085</v>
      </c>
      <c r="D3000">
        <v>50000</v>
      </c>
      <c r="E3000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s="15">
        <f t="shared" si="276"/>
        <v>41806.184027777781</v>
      </c>
      <c r="L3000" s="15">
        <f t="shared" si="277"/>
        <v>41778.193622685183</v>
      </c>
      <c r="M3000" t="b">
        <v>0</v>
      </c>
      <c r="N3000">
        <v>433</v>
      </c>
      <c r="O3000" t="b">
        <v>1</v>
      </c>
      <c r="P3000" t="s">
        <v>5489</v>
      </c>
      <c r="Q3000" s="7">
        <f t="shared" si="278"/>
        <v>103.029</v>
      </c>
      <c r="R3000" s="9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6086</v>
      </c>
      <c r="C3001" s="3" t="s">
        <v>6087</v>
      </c>
      <c r="D3001">
        <v>1350</v>
      </c>
      <c r="E3001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s="15">
        <f t="shared" si="276"/>
        <v>42795.083333333328</v>
      </c>
      <c r="L3001" s="15">
        <f t="shared" si="277"/>
        <v>42780.740277777775</v>
      </c>
      <c r="M3001" t="b">
        <v>0</v>
      </c>
      <c r="N3001">
        <v>20</v>
      </c>
      <c r="O3001" t="b">
        <v>1</v>
      </c>
      <c r="P3001" t="s">
        <v>5489</v>
      </c>
      <c r="Q3001" s="7">
        <f t="shared" si="278"/>
        <v>118.88888888888889</v>
      </c>
      <c r="R3001" s="9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6088</v>
      </c>
      <c r="C3002" s="3" t="s">
        <v>6089</v>
      </c>
      <c r="D3002">
        <v>500</v>
      </c>
      <c r="E3002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s="15">
        <f t="shared" si="276"/>
        <v>42766.75</v>
      </c>
      <c r="L3002" s="15">
        <f t="shared" si="277"/>
        <v>42752.827199074076</v>
      </c>
      <c r="M3002" t="b">
        <v>0</v>
      </c>
      <c r="N3002">
        <v>8</v>
      </c>
      <c r="O3002" t="b">
        <v>1</v>
      </c>
      <c r="P3002" t="s">
        <v>5489</v>
      </c>
      <c r="Q3002" s="7">
        <f t="shared" si="278"/>
        <v>100</v>
      </c>
      <c r="R3002" s="9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6090</v>
      </c>
      <c r="C3003" s="3" t="s">
        <v>6091</v>
      </c>
      <c r="D3003">
        <v>7214</v>
      </c>
      <c r="E3003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s="15">
        <f t="shared" si="276"/>
        <v>42564.895625000005</v>
      </c>
      <c r="L3003" s="15">
        <f t="shared" si="277"/>
        <v>42534.895625000005</v>
      </c>
      <c r="M3003" t="b">
        <v>0</v>
      </c>
      <c r="N3003">
        <v>175</v>
      </c>
      <c r="O3003" t="b">
        <v>1</v>
      </c>
      <c r="P3003" t="s">
        <v>5489</v>
      </c>
      <c r="Q3003" s="7">
        <f t="shared" si="278"/>
        <v>318.69988910451895</v>
      </c>
      <c r="R3003" s="9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6092</v>
      </c>
      <c r="C3004" s="3" t="s">
        <v>6093</v>
      </c>
      <c r="D3004">
        <v>7000</v>
      </c>
      <c r="E3004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s="15">
        <f t="shared" si="276"/>
        <v>41269.83625</v>
      </c>
      <c r="L3004" s="15">
        <f t="shared" si="277"/>
        <v>41239.83625</v>
      </c>
      <c r="M3004" t="b">
        <v>0</v>
      </c>
      <c r="N3004">
        <v>104</v>
      </c>
      <c r="O3004" t="b">
        <v>1</v>
      </c>
      <c r="P3004" t="s">
        <v>5489</v>
      </c>
      <c r="Q3004" s="7">
        <f t="shared" si="278"/>
        <v>108.50614285714286</v>
      </c>
      <c r="R3004" s="9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6094</v>
      </c>
      <c r="C3005" s="3" t="s">
        <v>6095</v>
      </c>
      <c r="D3005">
        <v>3000</v>
      </c>
      <c r="E3005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s="15">
        <f t="shared" si="276"/>
        <v>42430.249305555553</v>
      </c>
      <c r="L3005" s="15">
        <f t="shared" si="277"/>
        <v>42398.849259259259</v>
      </c>
      <c r="M3005" t="b">
        <v>0</v>
      </c>
      <c r="N3005">
        <v>17</v>
      </c>
      <c r="O3005" t="b">
        <v>1</v>
      </c>
      <c r="P3005" t="s">
        <v>5489</v>
      </c>
      <c r="Q3005" s="7">
        <f t="shared" si="278"/>
        <v>101.16666666666667</v>
      </c>
      <c r="R3005" s="9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6096</v>
      </c>
      <c r="C3006" s="3" t="s">
        <v>6097</v>
      </c>
      <c r="D3006">
        <v>40000</v>
      </c>
      <c r="E3006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s="15">
        <f t="shared" si="276"/>
        <v>41958.922731481478</v>
      </c>
      <c r="L3006" s="15">
        <f t="shared" si="277"/>
        <v>41928.881064814814</v>
      </c>
      <c r="M3006" t="b">
        <v>0</v>
      </c>
      <c r="N3006">
        <v>277</v>
      </c>
      <c r="O3006" t="b">
        <v>1</v>
      </c>
      <c r="P3006" t="s">
        <v>5489</v>
      </c>
      <c r="Q3006" s="7">
        <f t="shared" si="278"/>
        <v>112.815</v>
      </c>
      <c r="R3006" s="9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6098</v>
      </c>
      <c r="C3007" s="3" t="s">
        <v>6099</v>
      </c>
      <c r="D3007">
        <v>10600</v>
      </c>
      <c r="E3007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s="15">
        <f t="shared" si="276"/>
        <v>41918.674826388888</v>
      </c>
      <c r="L3007" s="15">
        <f t="shared" si="277"/>
        <v>41888.674826388888</v>
      </c>
      <c r="M3007" t="b">
        <v>0</v>
      </c>
      <c r="N3007">
        <v>118</v>
      </c>
      <c r="O3007" t="b">
        <v>1</v>
      </c>
      <c r="P3007" t="s">
        <v>5489</v>
      </c>
      <c r="Q3007" s="7">
        <f t="shared" si="278"/>
        <v>120.49622641509434</v>
      </c>
      <c r="R3007" s="9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6100</v>
      </c>
      <c r="C3008" s="3" t="s">
        <v>6101</v>
      </c>
      <c r="D3008">
        <v>8000</v>
      </c>
      <c r="E3008">
        <v>8620</v>
      </c>
      <c r="F300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s="15">
        <f t="shared" si="276"/>
        <v>41987.756840277776</v>
      </c>
      <c r="L3008" s="15">
        <f t="shared" si="277"/>
        <v>41957.756840277776</v>
      </c>
      <c r="M3008" t="b">
        <v>0</v>
      </c>
      <c r="N3008">
        <v>97</v>
      </c>
      <c r="O3008" t="b">
        <v>1</v>
      </c>
      <c r="P3008" t="s">
        <v>5489</v>
      </c>
      <c r="Q3008" s="7">
        <f t="shared" si="278"/>
        <v>107.74999999999999</v>
      </c>
      <c r="R3008" s="9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6102</v>
      </c>
      <c r="C3009" s="3" t="s">
        <v>6103</v>
      </c>
      <c r="D3009">
        <v>600</v>
      </c>
      <c r="E3009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s="15">
        <f t="shared" si="276"/>
        <v>42119.216238425928</v>
      </c>
      <c r="L3009" s="15">
        <f t="shared" si="277"/>
        <v>42098.216238425928</v>
      </c>
      <c r="M3009" t="b">
        <v>0</v>
      </c>
      <c r="N3009">
        <v>20</v>
      </c>
      <c r="O3009" t="b">
        <v>1</v>
      </c>
      <c r="P3009" t="s">
        <v>5489</v>
      </c>
      <c r="Q3009" s="7">
        <f t="shared" si="278"/>
        <v>180</v>
      </c>
      <c r="R3009" s="9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6104</v>
      </c>
      <c r="C3010" s="3" t="s">
        <v>6105</v>
      </c>
      <c r="D3010">
        <v>3000</v>
      </c>
      <c r="E3010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s="15">
        <f t="shared" si="276"/>
        <v>42390.212025462963</v>
      </c>
      <c r="L3010" s="15">
        <f t="shared" si="277"/>
        <v>42360.212025462963</v>
      </c>
      <c r="M3010" t="b">
        <v>0</v>
      </c>
      <c r="N3010">
        <v>26</v>
      </c>
      <c r="O3010" t="b">
        <v>1</v>
      </c>
      <c r="P3010" t="s">
        <v>5489</v>
      </c>
      <c r="Q3010" s="7">
        <f t="shared" si="278"/>
        <v>101.16666666666667</v>
      </c>
      <c r="R3010" s="9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6106</v>
      </c>
      <c r="C3011" s="3" t="s">
        <v>6107</v>
      </c>
      <c r="D3011">
        <v>25000</v>
      </c>
      <c r="E3011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s="15">
        <f t="shared" ref="K3011:K3074" si="282">(I3011/86400)+DATE(1970,1,1)</f>
        <v>41969.611574074079</v>
      </c>
      <c r="L3011" s="15">
        <f t="shared" ref="L3011:L3074" si="283">(J3011/86400)+DATE(1970,1,1)</f>
        <v>41939.569907407407</v>
      </c>
      <c r="M3011" t="b">
        <v>0</v>
      </c>
      <c r="N3011">
        <v>128</v>
      </c>
      <c r="O3011" t="b">
        <v>1</v>
      </c>
      <c r="P3011" t="s">
        <v>5489</v>
      </c>
      <c r="Q3011" s="7">
        <f t="shared" ref="Q3011:Q3074" si="284">(E3011/D3011)*100</f>
        <v>119.756</v>
      </c>
      <c r="R3011" s="9">
        <f t="shared" ref="R3011:R3074" si="285">E3011/N3011</f>
        <v>233.8984375</v>
      </c>
      <c r="S3011" t="str">
        <f t="shared" ref="S3011:S3074" si="286">LEFT(P3011,FIND("/",P3011)-1)</f>
        <v>theater</v>
      </c>
      <c r="T3011" t="str">
        <f t="shared" ref="T3011:T3074" si="287">REPLACE(P3011,1,FIND("/",P3011),"")</f>
        <v>spaces</v>
      </c>
    </row>
    <row r="3012" spans="1:20" ht="48" x14ac:dyDescent="0.2">
      <c r="A3012">
        <v>3010</v>
      </c>
      <c r="B3012" s="3" t="s">
        <v>6108</v>
      </c>
      <c r="C3012" s="3" t="s">
        <v>6109</v>
      </c>
      <c r="D3012">
        <v>1500</v>
      </c>
      <c r="E3012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s="15">
        <f t="shared" si="282"/>
        <v>42056.832395833335</v>
      </c>
      <c r="L3012" s="15">
        <f t="shared" si="283"/>
        <v>41996.832395833335</v>
      </c>
      <c r="M3012" t="b">
        <v>0</v>
      </c>
      <c r="N3012">
        <v>15</v>
      </c>
      <c r="O3012" t="b">
        <v>1</v>
      </c>
      <c r="P3012" t="s">
        <v>5489</v>
      </c>
      <c r="Q3012" s="7">
        <f t="shared" si="284"/>
        <v>158</v>
      </c>
      <c r="R3012" s="9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6110</v>
      </c>
      <c r="C3013" s="3" t="s">
        <v>6111</v>
      </c>
      <c r="D3013">
        <v>300</v>
      </c>
      <c r="E3013">
        <v>371</v>
      </c>
      <c r="F3013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s="15">
        <f t="shared" si="282"/>
        <v>42361.957638888889</v>
      </c>
      <c r="L3013" s="15">
        <f t="shared" si="283"/>
        <v>42334.468935185185</v>
      </c>
      <c r="M3013" t="b">
        <v>0</v>
      </c>
      <c r="N3013">
        <v>25</v>
      </c>
      <c r="O3013" t="b">
        <v>1</v>
      </c>
      <c r="P3013" t="s">
        <v>5489</v>
      </c>
      <c r="Q3013" s="7">
        <f t="shared" si="284"/>
        <v>123.66666666666666</v>
      </c>
      <c r="R3013" s="9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6112</v>
      </c>
      <c r="C3014" s="3" t="s">
        <v>6113</v>
      </c>
      <c r="D3014">
        <v>4000</v>
      </c>
      <c r="E3014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s="15">
        <f t="shared" si="282"/>
        <v>42045.702893518523</v>
      </c>
      <c r="L3014" s="15">
        <f t="shared" si="283"/>
        <v>42024.702893518523</v>
      </c>
      <c r="M3014" t="b">
        <v>0</v>
      </c>
      <c r="N3014">
        <v>55</v>
      </c>
      <c r="O3014" t="b">
        <v>1</v>
      </c>
      <c r="P3014" t="s">
        <v>5489</v>
      </c>
      <c r="Q3014" s="7">
        <f t="shared" si="284"/>
        <v>117.12499999999999</v>
      </c>
      <c r="R3014" s="9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6114</v>
      </c>
      <c r="C3015" s="3" t="s">
        <v>6115</v>
      </c>
      <c r="D3015">
        <v>10000</v>
      </c>
      <c r="E3015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s="15">
        <f t="shared" si="282"/>
        <v>42176.836215277777</v>
      </c>
      <c r="L3015" s="15">
        <f t="shared" si="283"/>
        <v>42146.836215277777</v>
      </c>
      <c r="M3015" t="b">
        <v>0</v>
      </c>
      <c r="N3015">
        <v>107</v>
      </c>
      <c r="O3015" t="b">
        <v>1</v>
      </c>
      <c r="P3015" t="s">
        <v>5489</v>
      </c>
      <c r="Q3015" s="7">
        <f t="shared" si="284"/>
        <v>156.96</v>
      </c>
      <c r="R3015" s="9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6116</v>
      </c>
      <c r="C3016" s="3" t="s">
        <v>6117</v>
      </c>
      <c r="D3016">
        <v>25000</v>
      </c>
      <c r="E3016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s="15">
        <f t="shared" si="282"/>
        <v>41948.208333333336</v>
      </c>
      <c r="L3016" s="15">
        <f t="shared" si="283"/>
        <v>41920.123611111107</v>
      </c>
      <c r="M3016" t="b">
        <v>0</v>
      </c>
      <c r="N3016">
        <v>557</v>
      </c>
      <c r="O3016" t="b">
        <v>1</v>
      </c>
      <c r="P3016" t="s">
        <v>5489</v>
      </c>
      <c r="Q3016" s="7">
        <f t="shared" si="284"/>
        <v>113.104</v>
      </c>
      <c r="R3016" s="9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6118</v>
      </c>
      <c r="C3017" s="3" t="s">
        <v>6119</v>
      </c>
      <c r="D3017">
        <v>3400</v>
      </c>
      <c r="E3017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s="15">
        <f t="shared" si="282"/>
        <v>41801.166666666664</v>
      </c>
      <c r="L3017" s="15">
        <f t="shared" si="283"/>
        <v>41785.72729166667</v>
      </c>
      <c r="M3017" t="b">
        <v>0</v>
      </c>
      <c r="N3017">
        <v>40</v>
      </c>
      <c r="O3017" t="b">
        <v>1</v>
      </c>
      <c r="P3017" t="s">
        <v>5489</v>
      </c>
      <c r="Q3017" s="7">
        <f t="shared" si="284"/>
        <v>103.17647058823529</v>
      </c>
      <c r="R3017" s="9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6120</v>
      </c>
      <c r="C3018" s="3" t="s">
        <v>6121</v>
      </c>
      <c r="D3018">
        <v>8500</v>
      </c>
      <c r="E3018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s="15">
        <f t="shared" si="282"/>
        <v>41838.548055555555</v>
      </c>
      <c r="L3018" s="15">
        <f t="shared" si="283"/>
        <v>41778.548055555555</v>
      </c>
      <c r="M3018" t="b">
        <v>0</v>
      </c>
      <c r="N3018">
        <v>36</v>
      </c>
      <c r="O3018" t="b">
        <v>1</v>
      </c>
      <c r="P3018" t="s">
        <v>5489</v>
      </c>
      <c r="Q3018" s="7">
        <f t="shared" si="284"/>
        <v>102.61176470588236</v>
      </c>
      <c r="R3018" s="9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6122</v>
      </c>
      <c r="C3019" s="3" t="s">
        <v>6123</v>
      </c>
      <c r="D3019">
        <v>22000</v>
      </c>
      <c r="E3019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s="15">
        <f t="shared" si="282"/>
        <v>41871.850034722222</v>
      </c>
      <c r="L3019" s="15">
        <f t="shared" si="283"/>
        <v>41841.850034722222</v>
      </c>
      <c r="M3019" t="b">
        <v>0</v>
      </c>
      <c r="N3019">
        <v>159</v>
      </c>
      <c r="O3019" t="b">
        <v>1</v>
      </c>
      <c r="P3019" t="s">
        <v>5489</v>
      </c>
      <c r="Q3019" s="7">
        <f t="shared" si="284"/>
        <v>105.84090909090908</v>
      </c>
      <c r="R3019" s="9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6124</v>
      </c>
      <c r="C3020" s="3" t="s">
        <v>6125</v>
      </c>
      <c r="D3020">
        <v>4200</v>
      </c>
      <c r="E3020">
        <v>4230</v>
      </c>
      <c r="F3020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s="15">
        <f t="shared" si="282"/>
        <v>42205.916666666672</v>
      </c>
      <c r="L3020" s="15">
        <f t="shared" si="283"/>
        <v>42163.298333333332</v>
      </c>
      <c r="M3020" t="b">
        <v>0</v>
      </c>
      <c r="N3020">
        <v>41</v>
      </c>
      <c r="O3020" t="b">
        <v>1</v>
      </c>
      <c r="P3020" t="s">
        <v>5489</v>
      </c>
      <c r="Q3020" s="7">
        <f t="shared" si="284"/>
        <v>100.71428571428571</v>
      </c>
      <c r="R3020" s="9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6126</v>
      </c>
      <c r="C3021" s="3" t="s">
        <v>6127</v>
      </c>
      <c r="D3021">
        <v>15000</v>
      </c>
      <c r="E3021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s="15">
        <f t="shared" si="282"/>
        <v>41786.125</v>
      </c>
      <c r="L3021" s="15">
        <f t="shared" si="283"/>
        <v>41758.833564814813</v>
      </c>
      <c r="M3021" t="b">
        <v>0</v>
      </c>
      <c r="N3021">
        <v>226</v>
      </c>
      <c r="O3021" t="b">
        <v>1</v>
      </c>
      <c r="P3021" t="s">
        <v>5489</v>
      </c>
      <c r="Q3021" s="7">
        <f t="shared" si="284"/>
        <v>121.23333333333332</v>
      </c>
      <c r="R3021" s="9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6128</v>
      </c>
      <c r="C3022" s="3" t="s">
        <v>6129</v>
      </c>
      <c r="D3022">
        <v>7000</v>
      </c>
      <c r="E3022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s="15">
        <f t="shared" si="282"/>
        <v>42230.846446759257</v>
      </c>
      <c r="L3022" s="15">
        <f t="shared" si="283"/>
        <v>42170.846446759257</v>
      </c>
      <c r="M3022" t="b">
        <v>0</v>
      </c>
      <c r="N3022">
        <v>30</v>
      </c>
      <c r="O3022" t="b">
        <v>1</v>
      </c>
      <c r="P3022" t="s">
        <v>5489</v>
      </c>
      <c r="Q3022" s="7">
        <f t="shared" si="284"/>
        <v>100.57142857142858</v>
      </c>
      <c r="R3022" s="9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6130</v>
      </c>
      <c r="C3023" s="3" t="s">
        <v>6131</v>
      </c>
      <c r="D3023">
        <v>4500</v>
      </c>
      <c r="E3023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s="15">
        <f t="shared" si="282"/>
        <v>42696.249305555553</v>
      </c>
      <c r="L3023" s="15">
        <f t="shared" si="283"/>
        <v>42660.618854166663</v>
      </c>
      <c r="M3023" t="b">
        <v>0</v>
      </c>
      <c r="N3023">
        <v>103</v>
      </c>
      <c r="O3023" t="b">
        <v>1</v>
      </c>
      <c r="P3023" t="s">
        <v>5489</v>
      </c>
      <c r="Q3023" s="7">
        <f t="shared" si="284"/>
        <v>116.02222222222223</v>
      </c>
      <c r="R3023" s="9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6132</v>
      </c>
      <c r="C3024" s="3" t="s">
        <v>6133</v>
      </c>
      <c r="D3024">
        <v>10000</v>
      </c>
      <c r="E3024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s="15">
        <f t="shared" si="282"/>
        <v>42609.95380787037</v>
      </c>
      <c r="L3024" s="15">
        <f t="shared" si="283"/>
        <v>42564.95380787037</v>
      </c>
      <c r="M3024" t="b">
        <v>0</v>
      </c>
      <c r="N3024">
        <v>62</v>
      </c>
      <c r="O3024" t="b">
        <v>1</v>
      </c>
      <c r="P3024" t="s">
        <v>5489</v>
      </c>
      <c r="Q3024" s="7">
        <f t="shared" si="284"/>
        <v>100.88</v>
      </c>
      <c r="R3024" s="9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6134</v>
      </c>
      <c r="C3025" s="3" t="s">
        <v>6135</v>
      </c>
      <c r="D3025">
        <v>700</v>
      </c>
      <c r="E3025">
        <v>721</v>
      </c>
      <c r="F3025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s="15">
        <f t="shared" si="282"/>
        <v>42166.675763888888</v>
      </c>
      <c r="L3025" s="15">
        <f t="shared" si="283"/>
        <v>42121.675763888888</v>
      </c>
      <c r="M3025" t="b">
        <v>0</v>
      </c>
      <c r="N3025">
        <v>6</v>
      </c>
      <c r="O3025" t="b">
        <v>1</v>
      </c>
      <c r="P3025" t="s">
        <v>5489</v>
      </c>
      <c r="Q3025" s="7">
        <f t="shared" si="284"/>
        <v>103</v>
      </c>
      <c r="R3025" s="9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6136</v>
      </c>
      <c r="C3026" s="3" t="s">
        <v>6137</v>
      </c>
      <c r="D3026">
        <v>5000</v>
      </c>
      <c r="E3026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s="15">
        <f t="shared" si="282"/>
        <v>41188.993923611109</v>
      </c>
      <c r="L3026" s="15">
        <f t="shared" si="283"/>
        <v>41158.993923611109</v>
      </c>
      <c r="M3026" t="b">
        <v>0</v>
      </c>
      <c r="N3026">
        <v>182</v>
      </c>
      <c r="O3026" t="b">
        <v>1</v>
      </c>
      <c r="P3026" t="s">
        <v>5489</v>
      </c>
      <c r="Q3026" s="7">
        <f t="shared" si="284"/>
        <v>246.42</v>
      </c>
      <c r="R3026" s="9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6138</v>
      </c>
      <c r="C3027" s="3" t="s">
        <v>6139</v>
      </c>
      <c r="D3027">
        <v>2500</v>
      </c>
      <c r="E3027">
        <v>7555</v>
      </c>
      <c r="F3027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s="15">
        <f t="shared" si="282"/>
        <v>41789.666666666664</v>
      </c>
      <c r="L3027" s="15">
        <f t="shared" si="283"/>
        <v>41761.509409722225</v>
      </c>
      <c r="M3027" t="b">
        <v>0</v>
      </c>
      <c r="N3027">
        <v>145</v>
      </c>
      <c r="O3027" t="b">
        <v>1</v>
      </c>
      <c r="P3027" t="s">
        <v>5489</v>
      </c>
      <c r="Q3027" s="7">
        <f t="shared" si="284"/>
        <v>302.2</v>
      </c>
      <c r="R3027" s="9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6140</v>
      </c>
      <c r="C3028" s="3" t="s">
        <v>6141</v>
      </c>
      <c r="D3028">
        <v>900</v>
      </c>
      <c r="E3028">
        <v>1290</v>
      </c>
      <c r="F302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s="15">
        <f t="shared" si="282"/>
        <v>42797.459398148145</v>
      </c>
      <c r="L3028" s="15">
        <f t="shared" si="283"/>
        <v>42783.459398148145</v>
      </c>
      <c r="M3028" t="b">
        <v>0</v>
      </c>
      <c r="N3028">
        <v>25</v>
      </c>
      <c r="O3028" t="b">
        <v>1</v>
      </c>
      <c r="P3028" t="s">
        <v>5489</v>
      </c>
      <c r="Q3028" s="7">
        <f t="shared" si="284"/>
        <v>143.33333333333334</v>
      </c>
      <c r="R3028" s="9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6142</v>
      </c>
      <c r="C3029" s="3" t="s">
        <v>6143</v>
      </c>
      <c r="D3029">
        <v>40000</v>
      </c>
      <c r="E3029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s="15">
        <f t="shared" si="282"/>
        <v>42083.662627314814</v>
      </c>
      <c r="L3029" s="15">
        <f t="shared" si="283"/>
        <v>42053.704293981486</v>
      </c>
      <c r="M3029" t="b">
        <v>0</v>
      </c>
      <c r="N3029">
        <v>320</v>
      </c>
      <c r="O3029" t="b">
        <v>1</v>
      </c>
      <c r="P3029" t="s">
        <v>5489</v>
      </c>
      <c r="Q3029" s="7">
        <f t="shared" si="284"/>
        <v>131.44</v>
      </c>
      <c r="R3029" s="9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6144</v>
      </c>
      <c r="C3030" s="3" t="s">
        <v>6145</v>
      </c>
      <c r="D3030">
        <v>5000</v>
      </c>
      <c r="E3030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s="15">
        <f t="shared" si="282"/>
        <v>42597.264178240745</v>
      </c>
      <c r="L3030" s="15">
        <f t="shared" si="283"/>
        <v>42567.264178240745</v>
      </c>
      <c r="M3030" t="b">
        <v>0</v>
      </c>
      <c r="N3030">
        <v>99</v>
      </c>
      <c r="O3030" t="b">
        <v>1</v>
      </c>
      <c r="P3030" t="s">
        <v>5489</v>
      </c>
      <c r="Q3030" s="7">
        <f t="shared" si="284"/>
        <v>168.01999999999998</v>
      </c>
      <c r="R3030" s="9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6146</v>
      </c>
      <c r="C3031" s="3" t="s">
        <v>6147</v>
      </c>
      <c r="D3031">
        <v>30000</v>
      </c>
      <c r="E3031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s="15">
        <f t="shared" si="282"/>
        <v>41961.190972222219</v>
      </c>
      <c r="L3031" s="15">
        <f t="shared" si="283"/>
        <v>41932.708877314813</v>
      </c>
      <c r="M3031" t="b">
        <v>0</v>
      </c>
      <c r="N3031">
        <v>348</v>
      </c>
      <c r="O3031" t="b">
        <v>1</v>
      </c>
      <c r="P3031" t="s">
        <v>5489</v>
      </c>
      <c r="Q3031" s="7">
        <f t="shared" si="284"/>
        <v>109.67666666666666</v>
      </c>
      <c r="R3031" s="9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6148</v>
      </c>
      <c r="C3032" s="3" t="s">
        <v>6149</v>
      </c>
      <c r="D3032">
        <v>1750</v>
      </c>
      <c r="E3032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s="15">
        <f t="shared" si="282"/>
        <v>42263.747349537036</v>
      </c>
      <c r="L3032" s="15">
        <f t="shared" si="283"/>
        <v>42233.747349537036</v>
      </c>
      <c r="M3032" t="b">
        <v>0</v>
      </c>
      <c r="N3032">
        <v>41</v>
      </c>
      <c r="O3032" t="b">
        <v>1</v>
      </c>
      <c r="P3032" t="s">
        <v>5489</v>
      </c>
      <c r="Q3032" s="7">
        <f t="shared" si="284"/>
        <v>106.6857142857143</v>
      </c>
      <c r="R3032" s="9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6150</v>
      </c>
      <c r="C3033" s="3" t="s">
        <v>6151</v>
      </c>
      <c r="D3033">
        <v>1500</v>
      </c>
      <c r="E3033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s="15">
        <f t="shared" si="282"/>
        <v>42657.882488425923</v>
      </c>
      <c r="L3033" s="15">
        <f t="shared" si="283"/>
        <v>42597.882488425923</v>
      </c>
      <c r="M3033" t="b">
        <v>0</v>
      </c>
      <c r="N3033">
        <v>29</v>
      </c>
      <c r="O3033" t="b">
        <v>1</v>
      </c>
      <c r="P3033" t="s">
        <v>5489</v>
      </c>
      <c r="Q3033" s="7">
        <f t="shared" si="284"/>
        <v>100</v>
      </c>
      <c r="R3033" s="9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6152</v>
      </c>
      <c r="C3034" s="3" t="s">
        <v>6153</v>
      </c>
      <c r="D3034">
        <v>1000</v>
      </c>
      <c r="E3034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s="15">
        <f t="shared" si="282"/>
        <v>42258.044664351852</v>
      </c>
      <c r="L3034" s="15">
        <f t="shared" si="283"/>
        <v>42228.044664351852</v>
      </c>
      <c r="M3034" t="b">
        <v>0</v>
      </c>
      <c r="N3034">
        <v>25</v>
      </c>
      <c r="O3034" t="b">
        <v>1</v>
      </c>
      <c r="P3034" t="s">
        <v>5489</v>
      </c>
      <c r="Q3034" s="7">
        <f t="shared" si="284"/>
        <v>127.2</v>
      </c>
      <c r="R3034" s="9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6154</v>
      </c>
      <c r="C3035" s="3" t="s">
        <v>6155</v>
      </c>
      <c r="D3035">
        <v>3000</v>
      </c>
      <c r="E3035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s="15">
        <f t="shared" si="282"/>
        <v>42600.110243055555</v>
      </c>
      <c r="L3035" s="15">
        <f t="shared" si="283"/>
        <v>42570.110243055555</v>
      </c>
      <c r="M3035" t="b">
        <v>0</v>
      </c>
      <c r="N3035">
        <v>23</v>
      </c>
      <c r="O3035" t="b">
        <v>1</v>
      </c>
      <c r="P3035" t="s">
        <v>5489</v>
      </c>
      <c r="Q3035" s="7">
        <f t="shared" si="284"/>
        <v>146.53333333333333</v>
      </c>
      <c r="R3035" s="9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6156</v>
      </c>
      <c r="C3036" s="3" t="s">
        <v>6157</v>
      </c>
      <c r="D3036">
        <v>100000</v>
      </c>
      <c r="E3036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s="15">
        <f t="shared" si="282"/>
        <v>42675.165972222225</v>
      </c>
      <c r="L3036" s="15">
        <f t="shared" si="283"/>
        <v>42644.535358796296</v>
      </c>
      <c r="M3036" t="b">
        <v>0</v>
      </c>
      <c r="N3036">
        <v>1260</v>
      </c>
      <c r="O3036" t="b">
        <v>1</v>
      </c>
      <c r="P3036" t="s">
        <v>5489</v>
      </c>
      <c r="Q3036" s="7">
        <f t="shared" si="284"/>
        <v>112.53599999999999</v>
      </c>
      <c r="R3036" s="9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6158</v>
      </c>
      <c r="C3037" s="3" t="s">
        <v>6159</v>
      </c>
      <c r="D3037">
        <v>25000</v>
      </c>
      <c r="E3037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s="15">
        <f t="shared" si="282"/>
        <v>41398.560289351852</v>
      </c>
      <c r="L3037" s="15">
        <f t="shared" si="283"/>
        <v>41368.560289351852</v>
      </c>
      <c r="M3037" t="b">
        <v>0</v>
      </c>
      <c r="N3037">
        <v>307</v>
      </c>
      <c r="O3037" t="b">
        <v>1</v>
      </c>
      <c r="P3037" t="s">
        <v>5489</v>
      </c>
      <c r="Q3037" s="7">
        <f t="shared" si="284"/>
        <v>108.78684000000001</v>
      </c>
      <c r="R3037" s="9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6160</v>
      </c>
      <c r="C3038" s="3" t="s">
        <v>6161</v>
      </c>
      <c r="D3038">
        <v>25000</v>
      </c>
      <c r="E3038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s="15">
        <f t="shared" si="282"/>
        <v>41502.499305555553</v>
      </c>
      <c r="L3038" s="15">
        <f t="shared" si="283"/>
        <v>41466.785231481481</v>
      </c>
      <c r="M3038" t="b">
        <v>0</v>
      </c>
      <c r="N3038">
        <v>329</v>
      </c>
      <c r="O3038" t="b">
        <v>1</v>
      </c>
      <c r="P3038" t="s">
        <v>5489</v>
      </c>
      <c r="Q3038" s="7">
        <f t="shared" si="284"/>
        <v>126.732</v>
      </c>
      <c r="R3038" s="9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6162</v>
      </c>
      <c r="C3039" s="3" t="s">
        <v>6163</v>
      </c>
      <c r="D3039">
        <v>500</v>
      </c>
      <c r="E3039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s="15">
        <f t="shared" si="282"/>
        <v>40453.207638888889</v>
      </c>
      <c r="L3039" s="15">
        <f t="shared" si="283"/>
        <v>40378.893206018518</v>
      </c>
      <c r="M3039" t="b">
        <v>0</v>
      </c>
      <c r="N3039">
        <v>32</v>
      </c>
      <c r="O3039" t="b">
        <v>1</v>
      </c>
      <c r="P3039" t="s">
        <v>5489</v>
      </c>
      <c r="Q3039" s="7">
        <f t="shared" si="284"/>
        <v>213.20000000000002</v>
      </c>
      <c r="R3039" s="9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6164</v>
      </c>
      <c r="C3040" s="3" t="s">
        <v>6165</v>
      </c>
      <c r="D3040">
        <v>1000</v>
      </c>
      <c r="E3040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s="15">
        <f t="shared" si="282"/>
        <v>42433.252280092594</v>
      </c>
      <c r="L3040" s="15">
        <f t="shared" si="283"/>
        <v>42373.252280092594</v>
      </c>
      <c r="M3040" t="b">
        <v>0</v>
      </c>
      <c r="N3040">
        <v>27</v>
      </c>
      <c r="O3040" t="b">
        <v>1</v>
      </c>
      <c r="P3040" t="s">
        <v>5489</v>
      </c>
      <c r="Q3040" s="7">
        <f t="shared" si="284"/>
        <v>100.49999999999999</v>
      </c>
      <c r="R3040" s="9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6166</v>
      </c>
      <c r="C3041" s="3" t="s">
        <v>6167</v>
      </c>
      <c r="D3041">
        <v>20000</v>
      </c>
      <c r="E3041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s="15">
        <f t="shared" si="282"/>
        <v>41637.332638888889</v>
      </c>
      <c r="L3041" s="15">
        <f t="shared" si="283"/>
        <v>41610.794421296298</v>
      </c>
      <c r="M3041" t="b">
        <v>0</v>
      </c>
      <c r="N3041">
        <v>236</v>
      </c>
      <c r="O3041" t="b">
        <v>1</v>
      </c>
      <c r="P3041" t="s">
        <v>5489</v>
      </c>
      <c r="Q3041" s="7">
        <f t="shared" si="284"/>
        <v>108.71389999999998</v>
      </c>
      <c r="R3041" s="9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6168</v>
      </c>
      <c r="C3042" s="3" t="s">
        <v>6169</v>
      </c>
      <c r="D3042">
        <v>3000</v>
      </c>
      <c r="E3042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s="15">
        <f t="shared" si="282"/>
        <v>42181.958333333328</v>
      </c>
      <c r="L3042" s="15">
        <f t="shared" si="283"/>
        <v>42177.791909722218</v>
      </c>
      <c r="M3042" t="b">
        <v>0</v>
      </c>
      <c r="N3042">
        <v>42</v>
      </c>
      <c r="O3042" t="b">
        <v>1</v>
      </c>
      <c r="P3042" t="s">
        <v>5489</v>
      </c>
      <c r="Q3042" s="7">
        <f t="shared" si="284"/>
        <v>107.5</v>
      </c>
      <c r="R3042" s="9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6170</v>
      </c>
      <c r="C3043" s="3" t="s">
        <v>6171</v>
      </c>
      <c r="D3043">
        <v>8300</v>
      </c>
      <c r="E3043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s="15">
        <f t="shared" si="282"/>
        <v>42389.868611111116</v>
      </c>
      <c r="L3043" s="15">
        <f t="shared" si="283"/>
        <v>42359.868611111116</v>
      </c>
      <c r="M3043" t="b">
        <v>0</v>
      </c>
      <c r="N3043">
        <v>95</v>
      </c>
      <c r="O3043" t="b">
        <v>1</v>
      </c>
      <c r="P3043" t="s">
        <v>5489</v>
      </c>
      <c r="Q3043" s="7">
        <f t="shared" si="284"/>
        <v>110.48192771084338</v>
      </c>
      <c r="R3043" s="9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6172</v>
      </c>
      <c r="C3044" s="3" t="s">
        <v>6173</v>
      </c>
      <c r="D3044">
        <v>1500</v>
      </c>
      <c r="E3044">
        <v>1920</v>
      </c>
      <c r="F3044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s="15">
        <f t="shared" si="282"/>
        <v>42283.688043981485</v>
      </c>
      <c r="L3044" s="15">
        <f t="shared" si="283"/>
        <v>42253.688043981485</v>
      </c>
      <c r="M3044" t="b">
        <v>0</v>
      </c>
      <c r="N3044">
        <v>37</v>
      </c>
      <c r="O3044" t="b">
        <v>1</v>
      </c>
      <c r="P3044" t="s">
        <v>5489</v>
      </c>
      <c r="Q3044" s="7">
        <f t="shared" si="284"/>
        <v>128</v>
      </c>
      <c r="R3044" s="9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6174</v>
      </c>
      <c r="C3045" s="3" t="s">
        <v>6175</v>
      </c>
      <c r="D3045">
        <v>15000</v>
      </c>
      <c r="E3045">
        <v>16501</v>
      </c>
      <c r="F3045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s="15">
        <f t="shared" si="282"/>
        <v>42110.118055555555</v>
      </c>
      <c r="L3045" s="15">
        <f t="shared" si="283"/>
        <v>42083.070590277777</v>
      </c>
      <c r="M3045" t="b">
        <v>0</v>
      </c>
      <c r="N3045">
        <v>128</v>
      </c>
      <c r="O3045" t="b">
        <v>1</v>
      </c>
      <c r="P3045" t="s">
        <v>5489</v>
      </c>
      <c r="Q3045" s="7">
        <f t="shared" si="284"/>
        <v>110.00666666666667</v>
      </c>
      <c r="R3045" s="9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6176</v>
      </c>
      <c r="C3046" s="3" t="s">
        <v>6177</v>
      </c>
      <c r="D3046">
        <v>12000</v>
      </c>
      <c r="E3046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s="15">
        <f t="shared" si="282"/>
        <v>42402.7268287037</v>
      </c>
      <c r="L3046" s="15">
        <f t="shared" si="283"/>
        <v>42387.7268287037</v>
      </c>
      <c r="M3046" t="b">
        <v>0</v>
      </c>
      <c r="N3046">
        <v>156</v>
      </c>
      <c r="O3046" t="b">
        <v>1</v>
      </c>
      <c r="P3046" t="s">
        <v>5489</v>
      </c>
      <c r="Q3046" s="7">
        <f t="shared" si="284"/>
        <v>109.34166666666667</v>
      </c>
      <c r="R3046" s="9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6178</v>
      </c>
      <c r="C3047" s="3" t="s">
        <v>6179</v>
      </c>
      <c r="D3047">
        <v>4000</v>
      </c>
      <c r="E3047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s="15">
        <f t="shared" si="282"/>
        <v>41873.155729166669</v>
      </c>
      <c r="L3047" s="15">
        <f t="shared" si="283"/>
        <v>41843.155729166669</v>
      </c>
      <c r="M3047" t="b">
        <v>0</v>
      </c>
      <c r="N3047">
        <v>64</v>
      </c>
      <c r="O3047" t="b">
        <v>1</v>
      </c>
      <c r="P3047" t="s">
        <v>5489</v>
      </c>
      <c r="Q3047" s="7">
        <f t="shared" si="284"/>
        <v>132.70650000000001</v>
      </c>
      <c r="R3047" s="9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6180</v>
      </c>
      <c r="C3048" s="3" t="s">
        <v>6181</v>
      </c>
      <c r="D3048">
        <v>7900</v>
      </c>
      <c r="E3048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s="15">
        <f t="shared" si="282"/>
        <v>41892.202777777777</v>
      </c>
      <c r="L3048" s="15">
        <f t="shared" si="283"/>
        <v>41862.803078703706</v>
      </c>
      <c r="M3048" t="b">
        <v>0</v>
      </c>
      <c r="N3048">
        <v>58</v>
      </c>
      <c r="O3048" t="b">
        <v>1</v>
      </c>
      <c r="P3048" t="s">
        <v>5489</v>
      </c>
      <c r="Q3048" s="7">
        <f t="shared" si="284"/>
        <v>190.84810126582278</v>
      </c>
      <c r="R3048" s="9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6182</v>
      </c>
      <c r="C3049" s="3" t="s">
        <v>6183</v>
      </c>
      <c r="D3049">
        <v>500</v>
      </c>
      <c r="E3049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s="15">
        <f t="shared" si="282"/>
        <v>42487.552777777775</v>
      </c>
      <c r="L3049" s="15">
        <f t="shared" si="283"/>
        <v>42443.989050925928</v>
      </c>
      <c r="M3049" t="b">
        <v>0</v>
      </c>
      <c r="N3049">
        <v>20</v>
      </c>
      <c r="O3049" t="b">
        <v>1</v>
      </c>
      <c r="P3049" t="s">
        <v>5489</v>
      </c>
      <c r="Q3049" s="7">
        <f t="shared" si="284"/>
        <v>149</v>
      </c>
      <c r="R3049" s="9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6184</v>
      </c>
      <c r="C3050" s="3" t="s">
        <v>6185</v>
      </c>
      <c r="D3050">
        <v>5000</v>
      </c>
      <c r="E3050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s="15">
        <f t="shared" si="282"/>
        <v>42004.890277777777</v>
      </c>
      <c r="L3050" s="15">
        <f t="shared" si="283"/>
        <v>41975.901180555556</v>
      </c>
      <c r="M3050" t="b">
        <v>0</v>
      </c>
      <c r="N3050">
        <v>47</v>
      </c>
      <c r="O3050" t="b">
        <v>1</v>
      </c>
      <c r="P3050" t="s">
        <v>5489</v>
      </c>
      <c r="Q3050" s="7">
        <f t="shared" si="284"/>
        <v>166.4</v>
      </c>
      <c r="R3050" s="9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6186</v>
      </c>
      <c r="C3051" s="3" t="s">
        <v>6187</v>
      </c>
      <c r="D3051">
        <v>3750</v>
      </c>
      <c r="E3051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s="15">
        <f t="shared" si="282"/>
        <v>42169.014525462961</v>
      </c>
      <c r="L3051" s="15">
        <f t="shared" si="283"/>
        <v>42139.014525462961</v>
      </c>
      <c r="M3051" t="b">
        <v>0</v>
      </c>
      <c r="N3051">
        <v>54</v>
      </c>
      <c r="O3051" t="b">
        <v>1</v>
      </c>
      <c r="P3051" t="s">
        <v>5489</v>
      </c>
      <c r="Q3051" s="7">
        <f t="shared" si="284"/>
        <v>106.66666666666667</v>
      </c>
      <c r="R3051" s="9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6188</v>
      </c>
      <c r="C3052" s="3" t="s">
        <v>6189</v>
      </c>
      <c r="D3052">
        <v>600</v>
      </c>
      <c r="E3052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s="15">
        <f t="shared" si="282"/>
        <v>42495.16851851852</v>
      </c>
      <c r="L3052" s="15">
        <f t="shared" si="283"/>
        <v>42465.16851851852</v>
      </c>
      <c r="M3052" t="b">
        <v>0</v>
      </c>
      <c r="N3052">
        <v>9</v>
      </c>
      <c r="O3052" t="b">
        <v>1</v>
      </c>
      <c r="P3052" t="s">
        <v>5489</v>
      </c>
      <c r="Q3052" s="7">
        <f t="shared" si="284"/>
        <v>106</v>
      </c>
      <c r="R3052" s="9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6190</v>
      </c>
      <c r="C3053" s="3" t="s">
        <v>6191</v>
      </c>
      <c r="D3053">
        <v>3500</v>
      </c>
      <c r="E3053">
        <v>827</v>
      </c>
      <c r="F3053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s="15">
        <f t="shared" si="282"/>
        <v>42774.416030092594</v>
      </c>
      <c r="L3053" s="15">
        <f t="shared" si="283"/>
        <v>42744.416030092594</v>
      </c>
      <c r="M3053" t="b">
        <v>1</v>
      </c>
      <c r="N3053">
        <v>35</v>
      </c>
      <c r="O3053" t="b">
        <v>0</v>
      </c>
      <c r="P3053" t="s">
        <v>5489</v>
      </c>
      <c r="Q3053" s="7">
        <f t="shared" si="284"/>
        <v>23.62857142857143</v>
      </c>
      <c r="R3053" s="9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6192</v>
      </c>
      <c r="C3054" s="3" t="s">
        <v>6193</v>
      </c>
      <c r="D3054">
        <v>50000</v>
      </c>
      <c r="E3054">
        <v>75</v>
      </c>
      <c r="F3054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s="15">
        <f t="shared" si="282"/>
        <v>42152.665972222225</v>
      </c>
      <c r="L3054" s="15">
        <f t="shared" si="283"/>
        <v>42122.670069444444</v>
      </c>
      <c r="M3054" t="b">
        <v>0</v>
      </c>
      <c r="N3054">
        <v>2</v>
      </c>
      <c r="O3054" t="b">
        <v>0</v>
      </c>
      <c r="P3054" t="s">
        <v>5489</v>
      </c>
      <c r="Q3054" s="7">
        <f t="shared" si="284"/>
        <v>0.15</v>
      </c>
      <c r="R3054" s="9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6194</v>
      </c>
      <c r="C3055" s="3" t="s">
        <v>6195</v>
      </c>
      <c r="D3055">
        <v>10000</v>
      </c>
      <c r="E3055">
        <v>40</v>
      </c>
      <c r="F3055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s="15">
        <f t="shared" si="282"/>
        <v>41914.165972222225</v>
      </c>
      <c r="L3055" s="15">
        <f t="shared" si="283"/>
        <v>41862.761724537035</v>
      </c>
      <c r="M3055" t="b">
        <v>0</v>
      </c>
      <c r="N3055">
        <v>3</v>
      </c>
      <c r="O3055" t="b">
        <v>0</v>
      </c>
      <c r="P3055" t="s">
        <v>5489</v>
      </c>
      <c r="Q3055" s="7">
        <f t="shared" si="284"/>
        <v>0.4</v>
      </c>
      <c r="R3055" s="9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6196</v>
      </c>
      <c r="C3056" s="3" t="s">
        <v>6197</v>
      </c>
      <c r="D3056">
        <v>300</v>
      </c>
      <c r="E3056">
        <v>0</v>
      </c>
      <c r="F3056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s="15">
        <f t="shared" si="282"/>
        <v>42065.044444444444</v>
      </c>
      <c r="L3056" s="15">
        <f t="shared" si="283"/>
        <v>42027.832800925928</v>
      </c>
      <c r="M3056" t="b">
        <v>0</v>
      </c>
      <c r="N3056">
        <v>0</v>
      </c>
      <c r="O3056" t="b">
        <v>0</v>
      </c>
      <c r="P3056" t="s">
        <v>5489</v>
      </c>
      <c r="Q3056" s="7">
        <f t="shared" si="284"/>
        <v>0</v>
      </c>
      <c r="R3056" s="9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6198</v>
      </c>
      <c r="C3057" s="3" t="s">
        <v>6199</v>
      </c>
      <c r="D3057">
        <v>20000</v>
      </c>
      <c r="E3057">
        <v>1</v>
      </c>
      <c r="F3057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s="15">
        <f t="shared" si="282"/>
        <v>42013.95821759259</v>
      </c>
      <c r="L3057" s="15">
        <f t="shared" si="283"/>
        <v>41953.95821759259</v>
      </c>
      <c r="M3057" t="b">
        <v>0</v>
      </c>
      <c r="N3057">
        <v>1</v>
      </c>
      <c r="O3057" t="b">
        <v>0</v>
      </c>
      <c r="P3057" t="s">
        <v>5489</v>
      </c>
      <c r="Q3057" s="7">
        <f t="shared" si="284"/>
        <v>5.0000000000000001E-3</v>
      </c>
      <c r="R3057" s="9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6200</v>
      </c>
      <c r="C3058" s="3" t="s">
        <v>6201</v>
      </c>
      <c r="D3058">
        <v>25000</v>
      </c>
      <c r="E3058">
        <v>0</v>
      </c>
      <c r="F305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s="15">
        <f t="shared" si="282"/>
        <v>41911.636388888888</v>
      </c>
      <c r="L3058" s="15">
        <f t="shared" si="283"/>
        <v>41851.636388888888</v>
      </c>
      <c r="M3058" t="b">
        <v>0</v>
      </c>
      <c r="N3058">
        <v>0</v>
      </c>
      <c r="O3058" t="b">
        <v>0</v>
      </c>
      <c r="P3058" t="s">
        <v>5489</v>
      </c>
      <c r="Q3058" s="7">
        <f t="shared" si="284"/>
        <v>0</v>
      </c>
      <c r="R3058" s="9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6202</v>
      </c>
      <c r="C3059" s="3" t="s">
        <v>6203</v>
      </c>
      <c r="D3059">
        <v>50000</v>
      </c>
      <c r="E3059">
        <v>0</v>
      </c>
      <c r="F3059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s="15">
        <f t="shared" si="282"/>
        <v>42463.608923611115</v>
      </c>
      <c r="L3059" s="15">
        <f t="shared" si="283"/>
        <v>42433.650590277779</v>
      </c>
      <c r="M3059" t="b">
        <v>0</v>
      </c>
      <c r="N3059">
        <v>0</v>
      </c>
      <c r="O3059" t="b">
        <v>0</v>
      </c>
      <c r="P3059" t="s">
        <v>5489</v>
      </c>
      <c r="Q3059" s="7">
        <f t="shared" si="284"/>
        <v>0</v>
      </c>
      <c r="R3059" s="9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6204</v>
      </c>
      <c r="C3060" s="3" t="s">
        <v>6205</v>
      </c>
      <c r="D3060">
        <v>18000</v>
      </c>
      <c r="E3060">
        <v>3</v>
      </c>
      <c r="F3060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s="15">
        <f t="shared" si="282"/>
        <v>42510.374305555553</v>
      </c>
      <c r="L3060" s="15">
        <f t="shared" si="283"/>
        <v>42460.374305555553</v>
      </c>
      <c r="M3060" t="b">
        <v>0</v>
      </c>
      <c r="N3060">
        <v>3</v>
      </c>
      <c r="O3060" t="b">
        <v>0</v>
      </c>
      <c r="P3060" t="s">
        <v>5489</v>
      </c>
      <c r="Q3060" s="7">
        <f t="shared" si="284"/>
        <v>1.6666666666666666E-2</v>
      </c>
      <c r="R3060" s="9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6206</v>
      </c>
      <c r="C3061" s="3" t="s">
        <v>6207</v>
      </c>
      <c r="D3061">
        <v>15000</v>
      </c>
      <c r="E3061">
        <v>451</v>
      </c>
      <c r="F3061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s="15">
        <f t="shared" si="282"/>
        <v>41859.935717592591</v>
      </c>
      <c r="L3061" s="15">
        <f t="shared" si="283"/>
        <v>41829.935717592591</v>
      </c>
      <c r="M3061" t="b">
        <v>0</v>
      </c>
      <c r="N3061">
        <v>11</v>
      </c>
      <c r="O3061" t="b">
        <v>0</v>
      </c>
      <c r="P3061" t="s">
        <v>5489</v>
      </c>
      <c r="Q3061" s="7">
        <f t="shared" si="284"/>
        <v>3.0066666666666664</v>
      </c>
      <c r="R3061" s="9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6208</v>
      </c>
      <c r="C3062" s="3" t="s">
        <v>6209</v>
      </c>
      <c r="D3062">
        <v>220000</v>
      </c>
      <c r="E3062">
        <v>335</v>
      </c>
      <c r="F3062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s="15">
        <f t="shared" si="282"/>
        <v>42275.274699074071</v>
      </c>
      <c r="L3062" s="15">
        <f t="shared" si="283"/>
        <v>42245.274699074071</v>
      </c>
      <c r="M3062" t="b">
        <v>0</v>
      </c>
      <c r="N3062">
        <v>6</v>
      </c>
      <c r="O3062" t="b">
        <v>0</v>
      </c>
      <c r="P3062" t="s">
        <v>5489</v>
      </c>
      <c r="Q3062" s="7">
        <f t="shared" si="284"/>
        <v>0.15227272727272728</v>
      </c>
      <c r="R3062" s="9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6210</v>
      </c>
      <c r="C3063" s="3" t="s">
        <v>6211</v>
      </c>
      <c r="D3063">
        <v>1000000</v>
      </c>
      <c r="E3063">
        <v>0</v>
      </c>
      <c r="F3063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s="15">
        <f t="shared" si="282"/>
        <v>41864.784120370372</v>
      </c>
      <c r="L3063" s="15">
        <f t="shared" si="283"/>
        <v>41834.784120370372</v>
      </c>
      <c r="M3063" t="b">
        <v>0</v>
      </c>
      <c r="N3063">
        <v>0</v>
      </c>
      <c r="O3063" t="b">
        <v>0</v>
      </c>
      <c r="P3063" t="s">
        <v>5489</v>
      </c>
      <c r="Q3063" s="7">
        <f t="shared" si="284"/>
        <v>0</v>
      </c>
      <c r="R3063" s="9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6212</v>
      </c>
      <c r="C3064" s="3" t="s">
        <v>6213</v>
      </c>
      <c r="D3064">
        <v>10000</v>
      </c>
      <c r="E3064">
        <v>6684</v>
      </c>
      <c r="F3064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s="15">
        <f t="shared" si="282"/>
        <v>42277.75</v>
      </c>
      <c r="L3064" s="15">
        <f t="shared" si="283"/>
        <v>42248.535787037035</v>
      </c>
      <c r="M3064" t="b">
        <v>0</v>
      </c>
      <c r="N3064">
        <v>67</v>
      </c>
      <c r="O3064" t="b">
        <v>0</v>
      </c>
      <c r="P3064" t="s">
        <v>5489</v>
      </c>
      <c r="Q3064" s="7">
        <f t="shared" si="284"/>
        <v>66.84</v>
      </c>
      <c r="R3064" s="9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6214</v>
      </c>
      <c r="C3065" s="3" t="s">
        <v>6215</v>
      </c>
      <c r="D3065">
        <v>3000</v>
      </c>
      <c r="E3065">
        <v>587</v>
      </c>
      <c r="F3065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s="15">
        <f t="shared" si="282"/>
        <v>42665.922893518524</v>
      </c>
      <c r="L3065" s="15">
        <f t="shared" si="283"/>
        <v>42630.922893518524</v>
      </c>
      <c r="M3065" t="b">
        <v>0</v>
      </c>
      <c r="N3065">
        <v>23</v>
      </c>
      <c r="O3065" t="b">
        <v>0</v>
      </c>
      <c r="P3065" t="s">
        <v>5489</v>
      </c>
      <c r="Q3065" s="7">
        <f t="shared" si="284"/>
        <v>19.566666666666666</v>
      </c>
      <c r="R3065" s="9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6216</v>
      </c>
      <c r="C3066" s="3" t="s">
        <v>6217</v>
      </c>
      <c r="D3066">
        <v>75000</v>
      </c>
      <c r="E3066">
        <v>8471</v>
      </c>
      <c r="F3066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s="15">
        <f t="shared" si="282"/>
        <v>42330.290972222225</v>
      </c>
      <c r="L3066" s="15">
        <f t="shared" si="283"/>
        <v>42299.130162037036</v>
      </c>
      <c r="M3066" t="b">
        <v>0</v>
      </c>
      <c r="N3066">
        <v>72</v>
      </c>
      <c r="O3066" t="b">
        <v>0</v>
      </c>
      <c r="P3066" t="s">
        <v>5489</v>
      </c>
      <c r="Q3066" s="7">
        <f t="shared" si="284"/>
        <v>11.294666666666666</v>
      </c>
      <c r="R3066" s="9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6218</v>
      </c>
      <c r="C3067" s="3" t="s">
        <v>6219</v>
      </c>
      <c r="D3067">
        <v>25000</v>
      </c>
      <c r="E3067">
        <v>10</v>
      </c>
      <c r="F3067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s="15">
        <f t="shared" si="282"/>
        <v>41850.055231481485</v>
      </c>
      <c r="L3067" s="15">
        <f t="shared" si="283"/>
        <v>41825.055231481485</v>
      </c>
      <c r="M3067" t="b">
        <v>0</v>
      </c>
      <c r="N3067">
        <v>2</v>
      </c>
      <c r="O3067" t="b">
        <v>0</v>
      </c>
      <c r="P3067" t="s">
        <v>5489</v>
      </c>
      <c r="Q3067" s="7">
        <f t="shared" si="284"/>
        <v>0.04</v>
      </c>
      <c r="R3067" s="9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6220</v>
      </c>
      <c r="C3068" s="3" t="s">
        <v>6221</v>
      </c>
      <c r="D3068">
        <v>350000</v>
      </c>
      <c r="E3068">
        <v>41950</v>
      </c>
      <c r="F306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s="15">
        <f t="shared" si="282"/>
        <v>42561.228437500002</v>
      </c>
      <c r="L3068" s="15">
        <f t="shared" si="283"/>
        <v>42531.228437500002</v>
      </c>
      <c r="M3068" t="b">
        <v>0</v>
      </c>
      <c r="N3068">
        <v>15</v>
      </c>
      <c r="O3068" t="b">
        <v>0</v>
      </c>
      <c r="P3068" t="s">
        <v>5489</v>
      </c>
      <c r="Q3068" s="7">
        <f t="shared" si="284"/>
        <v>11.985714285714286</v>
      </c>
      <c r="R3068" s="9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6222</v>
      </c>
      <c r="C3069" s="3" t="s">
        <v>6223</v>
      </c>
      <c r="D3069">
        <v>8000</v>
      </c>
      <c r="E3069">
        <v>200</v>
      </c>
      <c r="F3069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s="15">
        <f t="shared" si="282"/>
        <v>42256.938414351855</v>
      </c>
      <c r="L3069" s="15">
        <f t="shared" si="283"/>
        <v>42226.938414351855</v>
      </c>
      <c r="M3069" t="b">
        <v>0</v>
      </c>
      <c r="N3069">
        <v>1</v>
      </c>
      <c r="O3069" t="b">
        <v>0</v>
      </c>
      <c r="P3069" t="s">
        <v>5489</v>
      </c>
      <c r="Q3069" s="7">
        <f t="shared" si="284"/>
        <v>2.5</v>
      </c>
      <c r="R3069" s="9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6224</v>
      </c>
      <c r="C3070" s="3" t="s">
        <v>6225</v>
      </c>
      <c r="D3070">
        <v>250000</v>
      </c>
      <c r="E3070">
        <v>175</v>
      </c>
      <c r="F3070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s="15">
        <f t="shared" si="282"/>
        <v>42293.691574074073</v>
      </c>
      <c r="L3070" s="15">
        <f t="shared" si="283"/>
        <v>42263.691574074073</v>
      </c>
      <c r="M3070" t="b">
        <v>0</v>
      </c>
      <c r="N3070">
        <v>2</v>
      </c>
      <c r="O3070" t="b">
        <v>0</v>
      </c>
      <c r="P3070" t="s">
        <v>5489</v>
      </c>
      <c r="Q3070" s="7">
        <f t="shared" si="284"/>
        <v>6.9999999999999993E-2</v>
      </c>
      <c r="R3070" s="9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6226</v>
      </c>
      <c r="C3071" s="3" t="s">
        <v>6227</v>
      </c>
      <c r="D3071">
        <v>1000</v>
      </c>
      <c r="E3071">
        <v>141</v>
      </c>
      <c r="F3071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s="15">
        <f t="shared" si="282"/>
        <v>41987.833726851852</v>
      </c>
      <c r="L3071" s="15">
        <f t="shared" si="283"/>
        <v>41957.833726851852</v>
      </c>
      <c r="M3071" t="b">
        <v>0</v>
      </c>
      <c r="N3071">
        <v>7</v>
      </c>
      <c r="O3071" t="b">
        <v>0</v>
      </c>
      <c r="P3071" t="s">
        <v>5489</v>
      </c>
      <c r="Q3071" s="7">
        <f t="shared" si="284"/>
        <v>14.099999999999998</v>
      </c>
      <c r="R3071" s="9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6228</v>
      </c>
      <c r="C3072" s="3" t="s">
        <v>6229</v>
      </c>
      <c r="D3072">
        <v>10000</v>
      </c>
      <c r="E3072">
        <v>334</v>
      </c>
      <c r="F3072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s="15">
        <f t="shared" si="282"/>
        <v>42711.733437499999</v>
      </c>
      <c r="L3072" s="15">
        <f t="shared" si="283"/>
        <v>42690.733437499999</v>
      </c>
      <c r="M3072" t="b">
        <v>0</v>
      </c>
      <c r="N3072">
        <v>16</v>
      </c>
      <c r="O3072" t="b">
        <v>0</v>
      </c>
      <c r="P3072" t="s">
        <v>5489</v>
      </c>
      <c r="Q3072" s="7">
        <f t="shared" si="284"/>
        <v>3.34</v>
      </c>
      <c r="R3072" s="9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6230</v>
      </c>
      <c r="C3073" s="3" t="s">
        <v>6231</v>
      </c>
      <c r="D3073">
        <v>12000</v>
      </c>
      <c r="E3073">
        <v>7173</v>
      </c>
      <c r="F3073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s="15">
        <f t="shared" si="282"/>
        <v>42115.249305555553</v>
      </c>
      <c r="L3073" s="15">
        <f t="shared" si="283"/>
        <v>42097.732418981483</v>
      </c>
      <c r="M3073" t="b">
        <v>0</v>
      </c>
      <c r="N3073">
        <v>117</v>
      </c>
      <c r="O3073" t="b">
        <v>0</v>
      </c>
      <c r="P3073" t="s">
        <v>5489</v>
      </c>
      <c r="Q3073" s="7">
        <f t="shared" si="284"/>
        <v>59.774999999999999</v>
      </c>
      <c r="R3073" s="9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6232</v>
      </c>
      <c r="C3074" s="3" t="s">
        <v>6233</v>
      </c>
      <c r="D3074">
        <v>12000</v>
      </c>
      <c r="E3074">
        <v>2</v>
      </c>
      <c r="F3074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s="15">
        <f t="shared" si="282"/>
        <v>42673.073611111111</v>
      </c>
      <c r="L3074" s="15">
        <f t="shared" si="283"/>
        <v>42658.690532407403</v>
      </c>
      <c r="M3074" t="b">
        <v>0</v>
      </c>
      <c r="N3074">
        <v>2</v>
      </c>
      <c r="O3074" t="b">
        <v>0</v>
      </c>
      <c r="P3074" t="s">
        <v>5489</v>
      </c>
      <c r="Q3074" s="7">
        <f t="shared" si="284"/>
        <v>1.6666666666666666E-2</v>
      </c>
      <c r="R3074" s="9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6234</v>
      </c>
      <c r="C3075" s="3" t="s">
        <v>6235</v>
      </c>
      <c r="D3075">
        <v>2800000</v>
      </c>
      <c r="E3075">
        <v>645</v>
      </c>
      <c r="F3075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s="15">
        <f t="shared" ref="K3075:K3138" si="288">(I3075/86400)+DATE(1970,1,1)</f>
        <v>42169.804861111115</v>
      </c>
      <c r="L3075" s="15">
        <f t="shared" ref="L3075:L3138" si="289">(J3075/86400)+DATE(1970,1,1)</f>
        <v>42111.684027777781</v>
      </c>
      <c r="M3075" t="b">
        <v>0</v>
      </c>
      <c r="N3075">
        <v>7</v>
      </c>
      <c r="O3075" t="b">
        <v>0</v>
      </c>
      <c r="P3075" t="s">
        <v>5489</v>
      </c>
      <c r="Q3075" s="7">
        <f t="shared" ref="Q3075:Q3138" si="290">(E3075/D3075)*100</f>
        <v>2.3035714285714284E-2</v>
      </c>
      <c r="R3075" s="9">
        <f t="shared" ref="R3075:R3138" si="291">E3075/N3075</f>
        <v>92.142857142857139</v>
      </c>
      <c r="S3075" t="str">
        <f t="shared" ref="S3075:S3138" si="292">LEFT(P3075,FIND("/",P3075)-1)</f>
        <v>theater</v>
      </c>
      <c r="T3075" t="str">
        <f t="shared" ref="T3075:T3138" si="293">REPLACE(P3075,1,FIND("/",P3075),"")</f>
        <v>spaces</v>
      </c>
    </row>
    <row r="3076" spans="1:20" ht="64" x14ac:dyDescent="0.2">
      <c r="A3076">
        <v>3074</v>
      </c>
      <c r="B3076" s="3" t="s">
        <v>6236</v>
      </c>
      <c r="C3076" s="3" t="s">
        <v>6237</v>
      </c>
      <c r="D3076">
        <v>25000</v>
      </c>
      <c r="E3076">
        <v>22</v>
      </c>
      <c r="F3076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s="15">
        <f t="shared" si="288"/>
        <v>42439.571284722224</v>
      </c>
      <c r="L3076" s="15">
        <f t="shared" si="289"/>
        <v>42409.571284722224</v>
      </c>
      <c r="M3076" t="b">
        <v>0</v>
      </c>
      <c r="N3076">
        <v>3</v>
      </c>
      <c r="O3076" t="b">
        <v>0</v>
      </c>
      <c r="P3076" t="s">
        <v>5489</v>
      </c>
      <c r="Q3076" s="7">
        <f t="shared" si="290"/>
        <v>8.8000000000000009E-2</v>
      </c>
      <c r="R3076" s="9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6238</v>
      </c>
      <c r="C3077" s="3" t="s">
        <v>6239</v>
      </c>
      <c r="D3077">
        <v>15000</v>
      </c>
      <c r="E3077">
        <v>1296</v>
      </c>
      <c r="F3077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s="15">
        <f t="shared" si="288"/>
        <v>42601.102314814816</v>
      </c>
      <c r="L3077" s="15">
        <f t="shared" si="289"/>
        <v>42551.102314814816</v>
      </c>
      <c r="M3077" t="b">
        <v>0</v>
      </c>
      <c r="N3077">
        <v>20</v>
      </c>
      <c r="O3077" t="b">
        <v>0</v>
      </c>
      <c r="P3077" t="s">
        <v>5489</v>
      </c>
      <c r="Q3077" s="7">
        <f t="shared" si="290"/>
        <v>8.64</v>
      </c>
      <c r="R3077" s="9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6240</v>
      </c>
      <c r="C3078" s="3" t="s">
        <v>6241</v>
      </c>
      <c r="D3078">
        <v>10000</v>
      </c>
      <c r="E3078">
        <v>1506</v>
      </c>
      <c r="F307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s="15">
        <f t="shared" si="288"/>
        <v>42286.651886574073</v>
      </c>
      <c r="L3078" s="15">
        <f t="shared" si="289"/>
        <v>42226.651886574073</v>
      </c>
      <c r="M3078" t="b">
        <v>0</v>
      </c>
      <c r="N3078">
        <v>50</v>
      </c>
      <c r="O3078" t="b">
        <v>0</v>
      </c>
      <c r="P3078" t="s">
        <v>5489</v>
      </c>
      <c r="Q3078" s="7">
        <f t="shared" si="290"/>
        <v>15.06</v>
      </c>
      <c r="R3078" s="9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6242</v>
      </c>
      <c r="C3079" s="3" t="s">
        <v>6243</v>
      </c>
      <c r="D3079">
        <v>22000</v>
      </c>
      <c r="E3079">
        <v>105</v>
      </c>
      <c r="F3079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s="15">
        <f t="shared" si="288"/>
        <v>42796.956921296296</v>
      </c>
      <c r="L3079" s="15">
        <f t="shared" si="289"/>
        <v>42766.956921296296</v>
      </c>
      <c r="M3079" t="b">
        <v>0</v>
      </c>
      <c r="N3079">
        <v>2</v>
      </c>
      <c r="O3079" t="b">
        <v>0</v>
      </c>
      <c r="P3079" t="s">
        <v>5489</v>
      </c>
      <c r="Q3079" s="7">
        <f t="shared" si="290"/>
        <v>0.47727272727272729</v>
      </c>
      <c r="R3079" s="9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6244</v>
      </c>
      <c r="C3080" s="3" t="s">
        <v>6245</v>
      </c>
      <c r="D3080">
        <v>60000</v>
      </c>
      <c r="E3080">
        <v>71</v>
      </c>
      <c r="F3080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s="15">
        <f t="shared" si="288"/>
        <v>42061.138831018514</v>
      </c>
      <c r="L3080" s="15">
        <f t="shared" si="289"/>
        <v>42031.138831018514</v>
      </c>
      <c r="M3080" t="b">
        <v>0</v>
      </c>
      <c r="N3080">
        <v>3</v>
      </c>
      <c r="O3080" t="b">
        <v>0</v>
      </c>
      <c r="P3080" t="s">
        <v>5489</v>
      </c>
      <c r="Q3080" s="7">
        <f t="shared" si="290"/>
        <v>0.11833333333333333</v>
      </c>
      <c r="R3080" s="9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6246</v>
      </c>
      <c r="C3081" s="3" t="s">
        <v>6247</v>
      </c>
      <c r="D3081">
        <v>1333666</v>
      </c>
      <c r="E3081">
        <v>11226</v>
      </c>
      <c r="F3081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s="15">
        <f t="shared" si="288"/>
        <v>42085.671701388885</v>
      </c>
      <c r="L3081" s="15">
        <f t="shared" si="289"/>
        <v>42055.713368055556</v>
      </c>
      <c r="M3081" t="b">
        <v>0</v>
      </c>
      <c r="N3081">
        <v>27</v>
      </c>
      <c r="O3081" t="b">
        <v>0</v>
      </c>
      <c r="P3081" t="s">
        <v>5489</v>
      </c>
      <c r="Q3081" s="7">
        <f t="shared" si="290"/>
        <v>0.8417399858735245</v>
      </c>
      <c r="R3081" s="9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6248</v>
      </c>
      <c r="C3082" s="3" t="s">
        <v>6249</v>
      </c>
      <c r="D3082">
        <v>2000000</v>
      </c>
      <c r="E3082">
        <v>376</v>
      </c>
      <c r="F3082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s="15">
        <f t="shared" si="288"/>
        <v>42000.0699537037</v>
      </c>
      <c r="L3082" s="15">
        <f t="shared" si="289"/>
        <v>41940.028287037036</v>
      </c>
      <c r="M3082" t="b">
        <v>0</v>
      </c>
      <c r="N3082">
        <v>7</v>
      </c>
      <c r="O3082" t="b">
        <v>0</v>
      </c>
      <c r="P3082" t="s">
        <v>5489</v>
      </c>
      <c r="Q3082" s="7">
        <f t="shared" si="290"/>
        <v>1.8799999999999997E-2</v>
      </c>
      <c r="R3082" s="9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6250</v>
      </c>
      <c r="C3083" s="3" t="s">
        <v>6251</v>
      </c>
      <c r="D3083">
        <v>1000000</v>
      </c>
      <c r="E3083">
        <v>2103</v>
      </c>
      <c r="F3083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s="15">
        <f t="shared" si="288"/>
        <v>42267.181608796294</v>
      </c>
      <c r="L3083" s="15">
        <f t="shared" si="289"/>
        <v>42237.181608796294</v>
      </c>
      <c r="M3083" t="b">
        <v>0</v>
      </c>
      <c r="N3083">
        <v>5</v>
      </c>
      <c r="O3083" t="b">
        <v>0</v>
      </c>
      <c r="P3083" t="s">
        <v>5489</v>
      </c>
      <c r="Q3083" s="7">
        <f t="shared" si="290"/>
        <v>0.21029999999999999</v>
      </c>
      <c r="R3083" s="9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6252</v>
      </c>
      <c r="C3084" s="3" t="s">
        <v>6253</v>
      </c>
      <c r="D3084">
        <v>9000</v>
      </c>
      <c r="E3084">
        <v>0</v>
      </c>
      <c r="F3084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s="15">
        <f t="shared" si="288"/>
        <v>42323.96465277778</v>
      </c>
      <c r="L3084" s="15">
        <f t="shared" si="289"/>
        <v>42293.922986111109</v>
      </c>
      <c r="M3084" t="b">
        <v>0</v>
      </c>
      <c r="N3084">
        <v>0</v>
      </c>
      <c r="O3084" t="b">
        <v>0</v>
      </c>
      <c r="P3084" t="s">
        <v>5489</v>
      </c>
      <c r="Q3084" s="7">
        <f t="shared" si="290"/>
        <v>0</v>
      </c>
      <c r="R3084" s="9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6254</v>
      </c>
      <c r="C3085" s="3" t="s">
        <v>6255</v>
      </c>
      <c r="D3085">
        <v>20000</v>
      </c>
      <c r="E3085">
        <v>56</v>
      </c>
      <c r="F3085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s="15">
        <f t="shared" si="288"/>
        <v>41883.208333333336</v>
      </c>
      <c r="L3085" s="15">
        <f t="shared" si="289"/>
        <v>41853.563402777778</v>
      </c>
      <c r="M3085" t="b">
        <v>0</v>
      </c>
      <c r="N3085">
        <v>3</v>
      </c>
      <c r="O3085" t="b">
        <v>0</v>
      </c>
      <c r="P3085" t="s">
        <v>5489</v>
      </c>
      <c r="Q3085" s="7">
        <f t="shared" si="290"/>
        <v>0.27999999999999997</v>
      </c>
      <c r="R3085" s="9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6256</v>
      </c>
      <c r="C3086" s="3" t="s">
        <v>6257</v>
      </c>
      <c r="D3086">
        <v>4059</v>
      </c>
      <c r="E3086">
        <v>470</v>
      </c>
      <c r="F3086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s="15">
        <f t="shared" si="288"/>
        <v>42129.783333333333</v>
      </c>
      <c r="L3086" s="15">
        <f t="shared" si="289"/>
        <v>42100.723738425921</v>
      </c>
      <c r="M3086" t="b">
        <v>0</v>
      </c>
      <c r="N3086">
        <v>6</v>
      </c>
      <c r="O3086" t="b">
        <v>0</v>
      </c>
      <c r="P3086" t="s">
        <v>5489</v>
      </c>
      <c r="Q3086" s="7">
        <f t="shared" si="290"/>
        <v>11.57920670115792</v>
      </c>
      <c r="R3086" s="9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6258</v>
      </c>
      <c r="C3087" s="3" t="s">
        <v>6259</v>
      </c>
      <c r="D3087">
        <v>25000</v>
      </c>
      <c r="E3087">
        <v>610</v>
      </c>
      <c r="F3087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s="15">
        <f t="shared" si="288"/>
        <v>42276.883784722224</v>
      </c>
      <c r="L3087" s="15">
        <f t="shared" si="289"/>
        <v>42246.883784722224</v>
      </c>
      <c r="M3087" t="b">
        <v>0</v>
      </c>
      <c r="N3087">
        <v>9</v>
      </c>
      <c r="O3087" t="b">
        <v>0</v>
      </c>
      <c r="P3087" t="s">
        <v>5489</v>
      </c>
      <c r="Q3087" s="7">
        <f t="shared" si="290"/>
        <v>2.44</v>
      </c>
      <c r="R3087" s="9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6260</v>
      </c>
      <c r="C3088" s="3" t="s">
        <v>6261</v>
      </c>
      <c r="D3088">
        <v>20000</v>
      </c>
      <c r="E3088">
        <v>50</v>
      </c>
      <c r="F308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s="15">
        <f t="shared" si="288"/>
        <v>42233.67082175926</v>
      </c>
      <c r="L3088" s="15">
        <f t="shared" si="289"/>
        <v>42173.67082175926</v>
      </c>
      <c r="M3088" t="b">
        <v>0</v>
      </c>
      <c r="N3088">
        <v>3</v>
      </c>
      <c r="O3088" t="b">
        <v>0</v>
      </c>
      <c r="P3088" t="s">
        <v>5489</v>
      </c>
      <c r="Q3088" s="7">
        <f t="shared" si="290"/>
        <v>0.25</v>
      </c>
      <c r="R3088" s="9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6262</v>
      </c>
      <c r="C3089" s="3" t="s">
        <v>6263</v>
      </c>
      <c r="D3089">
        <v>20000</v>
      </c>
      <c r="E3089">
        <v>125</v>
      </c>
      <c r="F3089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s="15">
        <f t="shared" si="288"/>
        <v>42725.192013888889</v>
      </c>
      <c r="L3089" s="15">
        <f t="shared" si="289"/>
        <v>42665.150347222225</v>
      </c>
      <c r="M3089" t="b">
        <v>0</v>
      </c>
      <c r="N3089">
        <v>2</v>
      </c>
      <c r="O3089" t="b">
        <v>0</v>
      </c>
      <c r="P3089" t="s">
        <v>5489</v>
      </c>
      <c r="Q3089" s="7">
        <f t="shared" si="290"/>
        <v>0.625</v>
      </c>
      <c r="R3089" s="9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6264</v>
      </c>
      <c r="C3090" s="3" t="s">
        <v>6265</v>
      </c>
      <c r="D3090">
        <v>65000</v>
      </c>
      <c r="E3090">
        <v>126</v>
      </c>
      <c r="F3090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s="15">
        <f t="shared" si="288"/>
        <v>42012.570138888885</v>
      </c>
      <c r="L3090" s="15">
        <f t="shared" si="289"/>
        <v>41981.57230324074</v>
      </c>
      <c r="M3090" t="b">
        <v>0</v>
      </c>
      <c r="N3090">
        <v>3</v>
      </c>
      <c r="O3090" t="b">
        <v>0</v>
      </c>
      <c r="P3090" t="s">
        <v>5489</v>
      </c>
      <c r="Q3090" s="7">
        <f t="shared" si="290"/>
        <v>0.19384615384615383</v>
      </c>
      <c r="R3090" s="9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6266</v>
      </c>
      <c r="C3091" s="3" t="s">
        <v>6267</v>
      </c>
      <c r="D3091">
        <v>25000</v>
      </c>
      <c r="E3091">
        <v>5854</v>
      </c>
      <c r="F3091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s="15">
        <f t="shared" si="288"/>
        <v>42560.082638888889</v>
      </c>
      <c r="L3091" s="15">
        <f t="shared" si="289"/>
        <v>42528.542627314819</v>
      </c>
      <c r="M3091" t="b">
        <v>0</v>
      </c>
      <c r="N3091">
        <v>45</v>
      </c>
      <c r="O3091" t="b">
        <v>0</v>
      </c>
      <c r="P3091" t="s">
        <v>5489</v>
      </c>
      <c r="Q3091" s="7">
        <f t="shared" si="290"/>
        <v>23.416</v>
      </c>
      <c r="R3091" s="9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6268</v>
      </c>
      <c r="C3092" s="3" t="s">
        <v>6269</v>
      </c>
      <c r="D3092">
        <v>225000</v>
      </c>
      <c r="E3092">
        <v>11432</v>
      </c>
      <c r="F3092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s="15">
        <f t="shared" si="288"/>
        <v>42125.777141203704</v>
      </c>
      <c r="L3092" s="15">
        <f t="shared" si="289"/>
        <v>42065.818807870368</v>
      </c>
      <c r="M3092" t="b">
        <v>0</v>
      </c>
      <c r="N3092">
        <v>9</v>
      </c>
      <c r="O3092" t="b">
        <v>0</v>
      </c>
      <c r="P3092" t="s">
        <v>5489</v>
      </c>
      <c r="Q3092" s="7">
        <f t="shared" si="290"/>
        <v>5.0808888888888886</v>
      </c>
      <c r="R3092" s="9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6270</v>
      </c>
      <c r="C3093" s="3" t="s">
        <v>6271</v>
      </c>
      <c r="D3093">
        <v>5000</v>
      </c>
      <c r="E3093">
        <v>796</v>
      </c>
      <c r="F3093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s="15">
        <f t="shared" si="288"/>
        <v>42596.948414351849</v>
      </c>
      <c r="L3093" s="15">
        <f t="shared" si="289"/>
        <v>42566.948414351849</v>
      </c>
      <c r="M3093" t="b">
        <v>0</v>
      </c>
      <c r="N3093">
        <v>9</v>
      </c>
      <c r="O3093" t="b">
        <v>0</v>
      </c>
      <c r="P3093" t="s">
        <v>5489</v>
      </c>
      <c r="Q3093" s="7">
        <f t="shared" si="290"/>
        <v>15.920000000000002</v>
      </c>
      <c r="R3093" s="9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6272</v>
      </c>
      <c r="C3094" s="3" t="s">
        <v>6273</v>
      </c>
      <c r="D3094">
        <v>100000</v>
      </c>
      <c r="E3094">
        <v>1183.19</v>
      </c>
      <c r="F3094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s="15">
        <f t="shared" si="288"/>
        <v>42292.916666666672</v>
      </c>
      <c r="L3094" s="15">
        <f t="shared" si="289"/>
        <v>42255.619351851856</v>
      </c>
      <c r="M3094" t="b">
        <v>0</v>
      </c>
      <c r="N3094">
        <v>21</v>
      </c>
      <c r="O3094" t="b">
        <v>0</v>
      </c>
      <c r="P3094" t="s">
        <v>5489</v>
      </c>
      <c r="Q3094" s="7">
        <f t="shared" si="290"/>
        <v>1.1831900000000002</v>
      </c>
      <c r="R3094" s="9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6274</v>
      </c>
      <c r="C3095" s="3" t="s">
        <v>6275</v>
      </c>
      <c r="D3095">
        <v>4000</v>
      </c>
      <c r="E3095">
        <v>910</v>
      </c>
      <c r="F3095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s="15">
        <f t="shared" si="288"/>
        <v>41791.165972222225</v>
      </c>
      <c r="L3095" s="15">
        <f t="shared" si="289"/>
        <v>41760.909039351856</v>
      </c>
      <c r="M3095" t="b">
        <v>0</v>
      </c>
      <c r="N3095">
        <v>17</v>
      </c>
      <c r="O3095" t="b">
        <v>0</v>
      </c>
      <c r="P3095" t="s">
        <v>5489</v>
      </c>
      <c r="Q3095" s="7">
        <f t="shared" si="290"/>
        <v>22.75</v>
      </c>
      <c r="R3095" s="9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6276</v>
      </c>
      <c r="C3096" s="3" t="s">
        <v>6277</v>
      </c>
      <c r="D3096">
        <v>100000</v>
      </c>
      <c r="E3096">
        <v>25</v>
      </c>
      <c r="F3096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s="15">
        <f t="shared" si="288"/>
        <v>42267.795787037037</v>
      </c>
      <c r="L3096" s="15">
        <f t="shared" si="289"/>
        <v>42207.795787037037</v>
      </c>
      <c r="M3096" t="b">
        <v>0</v>
      </c>
      <c r="N3096">
        <v>1</v>
      </c>
      <c r="O3096" t="b">
        <v>0</v>
      </c>
      <c r="P3096" t="s">
        <v>5489</v>
      </c>
      <c r="Q3096" s="7">
        <f t="shared" si="290"/>
        <v>2.5000000000000001E-2</v>
      </c>
      <c r="R3096" s="9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6278</v>
      </c>
      <c r="C3097" s="3" t="s">
        <v>6279</v>
      </c>
      <c r="D3097">
        <v>14920</v>
      </c>
      <c r="E3097">
        <v>50</v>
      </c>
      <c r="F3097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s="15">
        <f t="shared" si="288"/>
        <v>42583.025231481486</v>
      </c>
      <c r="L3097" s="15">
        <f t="shared" si="289"/>
        <v>42523.025231481486</v>
      </c>
      <c r="M3097" t="b">
        <v>0</v>
      </c>
      <c r="N3097">
        <v>1</v>
      </c>
      <c r="O3097" t="b">
        <v>0</v>
      </c>
      <c r="P3097" t="s">
        <v>5489</v>
      </c>
      <c r="Q3097" s="7">
        <f t="shared" si="290"/>
        <v>0.33512064343163539</v>
      </c>
      <c r="R3097" s="9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6280</v>
      </c>
      <c r="C3098" s="3" t="s">
        <v>6281</v>
      </c>
      <c r="D3098">
        <v>20000</v>
      </c>
      <c r="E3098">
        <v>795</v>
      </c>
      <c r="F309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s="15">
        <f t="shared" si="288"/>
        <v>42144.825532407413</v>
      </c>
      <c r="L3098" s="15">
        <f t="shared" si="289"/>
        <v>42114.825532407413</v>
      </c>
      <c r="M3098" t="b">
        <v>0</v>
      </c>
      <c r="N3098">
        <v>14</v>
      </c>
      <c r="O3098" t="b">
        <v>0</v>
      </c>
      <c r="P3098" t="s">
        <v>5489</v>
      </c>
      <c r="Q3098" s="7">
        <f t="shared" si="290"/>
        <v>3.9750000000000001</v>
      </c>
      <c r="R3098" s="9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6282</v>
      </c>
      <c r="C3099" s="3" t="s">
        <v>6283</v>
      </c>
      <c r="D3099">
        <v>10000</v>
      </c>
      <c r="E3099">
        <v>1715</v>
      </c>
      <c r="F3099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s="15">
        <f t="shared" si="288"/>
        <v>42650.583333333328</v>
      </c>
      <c r="L3099" s="15">
        <f t="shared" si="289"/>
        <v>42629.503483796296</v>
      </c>
      <c r="M3099" t="b">
        <v>0</v>
      </c>
      <c r="N3099">
        <v>42</v>
      </c>
      <c r="O3099" t="b">
        <v>0</v>
      </c>
      <c r="P3099" t="s">
        <v>5489</v>
      </c>
      <c r="Q3099" s="7">
        <f t="shared" si="290"/>
        <v>17.150000000000002</v>
      </c>
      <c r="R3099" s="9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6284</v>
      </c>
      <c r="C3100" s="3" t="s">
        <v>6285</v>
      </c>
      <c r="D3100">
        <v>48725</v>
      </c>
      <c r="E3100">
        <v>1758</v>
      </c>
      <c r="F3100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s="15">
        <f t="shared" si="288"/>
        <v>42408.01180555555</v>
      </c>
      <c r="L3100" s="15">
        <f t="shared" si="289"/>
        <v>42359.792233796295</v>
      </c>
      <c r="M3100" t="b">
        <v>0</v>
      </c>
      <c r="N3100">
        <v>27</v>
      </c>
      <c r="O3100" t="b">
        <v>0</v>
      </c>
      <c r="P3100" t="s">
        <v>5489</v>
      </c>
      <c r="Q3100" s="7">
        <f t="shared" si="290"/>
        <v>3.6080041046690612</v>
      </c>
      <c r="R3100" s="9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6286</v>
      </c>
      <c r="C3101" s="3" t="s">
        <v>6287</v>
      </c>
      <c r="D3101">
        <v>2000</v>
      </c>
      <c r="E3101">
        <v>278</v>
      </c>
      <c r="F3101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s="15">
        <f t="shared" si="288"/>
        <v>42412.189710648148</v>
      </c>
      <c r="L3101" s="15">
        <f t="shared" si="289"/>
        <v>42382.189710648148</v>
      </c>
      <c r="M3101" t="b">
        <v>0</v>
      </c>
      <c r="N3101">
        <v>5</v>
      </c>
      <c r="O3101" t="b">
        <v>0</v>
      </c>
      <c r="P3101" t="s">
        <v>5489</v>
      </c>
      <c r="Q3101" s="7">
        <f t="shared" si="290"/>
        <v>13.900000000000002</v>
      </c>
      <c r="R3101" s="9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6288</v>
      </c>
      <c r="C3102" s="3" t="s">
        <v>6289</v>
      </c>
      <c r="D3102">
        <v>12000</v>
      </c>
      <c r="E3102">
        <v>1827</v>
      </c>
      <c r="F3102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s="15">
        <f t="shared" si="288"/>
        <v>41932.622395833336</v>
      </c>
      <c r="L3102" s="15">
        <f t="shared" si="289"/>
        <v>41902.622395833336</v>
      </c>
      <c r="M3102" t="b">
        <v>0</v>
      </c>
      <c r="N3102">
        <v>13</v>
      </c>
      <c r="O3102" t="b">
        <v>0</v>
      </c>
      <c r="P3102" t="s">
        <v>5489</v>
      </c>
      <c r="Q3102" s="7">
        <f t="shared" si="290"/>
        <v>15.225</v>
      </c>
      <c r="R3102" s="9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6290</v>
      </c>
      <c r="C3103" s="3" t="s">
        <v>6291</v>
      </c>
      <c r="D3103">
        <v>2500</v>
      </c>
      <c r="E3103">
        <v>300</v>
      </c>
      <c r="F3103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s="15">
        <f t="shared" si="288"/>
        <v>42201.330555555556</v>
      </c>
      <c r="L3103" s="15">
        <f t="shared" si="289"/>
        <v>42171.383530092593</v>
      </c>
      <c r="M3103" t="b">
        <v>0</v>
      </c>
      <c r="N3103">
        <v>12</v>
      </c>
      <c r="O3103" t="b">
        <v>0</v>
      </c>
      <c r="P3103" t="s">
        <v>5489</v>
      </c>
      <c r="Q3103" s="7">
        <f t="shared" si="290"/>
        <v>12</v>
      </c>
      <c r="R3103" s="9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6292</v>
      </c>
      <c r="C3104" s="3" t="s">
        <v>6293</v>
      </c>
      <c r="D3104">
        <v>16000</v>
      </c>
      <c r="E3104">
        <v>6258</v>
      </c>
      <c r="F3104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s="15">
        <f t="shared" si="288"/>
        <v>42605.340486111112</v>
      </c>
      <c r="L3104" s="15">
        <f t="shared" si="289"/>
        <v>42555.340486111112</v>
      </c>
      <c r="M3104" t="b">
        <v>0</v>
      </c>
      <c r="N3104">
        <v>90</v>
      </c>
      <c r="O3104" t="b">
        <v>0</v>
      </c>
      <c r="P3104" t="s">
        <v>5489</v>
      </c>
      <c r="Q3104" s="7">
        <f t="shared" si="290"/>
        <v>39.112499999999997</v>
      </c>
      <c r="R3104" s="9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6294</v>
      </c>
      <c r="C3105" s="3" t="s">
        <v>6295</v>
      </c>
      <c r="D3105">
        <v>4100</v>
      </c>
      <c r="E3105">
        <v>11</v>
      </c>
      <c r="F3105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s="15">
        <f t="shared" si="288"/>
        <v>42167.156319444446</v>
      </c>
      <c r="L3105" s="15">
        <f t="shared" si="289"/>
        <v>42107.156319444446</v>
      </c>
      <c r="M3105" t="b">
        <v>0</v>
      </c>
      <c r="N3105">
        <v>2</v>
      </c>
      <c r="O3105" t="b">
        <v>0</v>
      </c>
      <c r="P3105" t="s">
        <v>5489</v>
      </c>
      <c r="Q3105" s="7">
        <f t="shared" si="290"/>
        <v>0.26829268292682928</v>
      </c>
      <c r="R3105" s="9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6296</v>
      </c>
      <c r="C3106" s="3" t="s">
        <v>6297</v>
      </c>
      <c r="D3106">
        <v>4000</v>
      </c>
      <c r="E3106">
        <v>1185</v>
      </c>
      <c r="F3106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s="15">
        <f t="shared" si="288"/>
        <v>42038.083333333328</v>
      </c>
      <c r="L3106" s="15">
        <f t="shared" si="289"/>
        <v>42006.908692129626</v>
      </c>
      <c r="M3106" t="b">
        <v>0</v>
      </c>
      <c r="N3106">
        <v>5</v>
      </c>
      <c r="O3106" t="b">
        <v>0</v>
      </c>
      <c r="P3106" t="s">
        <v>5489</v>
      </c>
      <c r="Q3106" s="7">
        <f t="shared" si="290"/>
        <v>29.625</v>
      </c>
      <c r="R3106" s="9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6298</v>
      </c>
      <c r="C3107" s="3" t="s">
        <v>6299</v>
      </c>
      <c r="D3107">
        <v>5845</v>
      </c>
      <c r="E3107">
        <v>2476</v>
      </c>
      <c r="F3107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s="15">
        <f t="shared" si="288"/>
        <v>41931.208333333336</v>
      </c>
      <c r="L3107" s="15">
        <f t="shared" si="289"/>
        <v>41876.718935185185</v>
      </c>
      <c r="M3107" t="b">
        <v>0</v>
      </c>
      <c r="N3107">
        <v>31</v>
      </c>
      <c r="O3107" t="b">
        <v>0</v>
      </c>
      <c r="P3107" t="s">
        <v>5489</v>
      </c>
      <c r="Q3107" s="7">
        <f t="shared" si="290"/>
        <v>42.360992301112063</v>
      </c>
      <c r="R3107" s="9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6300</v>
      </c>
      <c r="C3108" s="3" t="s">
        <v>6301</v>
      </c>
      <c r="D3108">
        <v>1000</v>
      </c>
      <c r="E3108">
        <v>41</v>
      </c>
      <c r="F310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s="15">
        <f t="shared" si="288"/>
        <v>42263.916666666672</v>
      </c>
      <c r="L3108" s="15">
        <f t="shared" si="289"/>
        <v>42241.429120370369</v>
      </c>
      <c r="M3108" t="b">
        <v>0</v>
      </c>
      <c r="N3108">
        <v>4</v>
      </c>
      <c r="O3108" t="b">
        <v>0</v>
      </c>
      <c r="P3108" t="s">
        <v>5489</v>
      </c>
      <c r="Q3108" s="7">
        <f t="shared" si="290"/>
        <v>4.1000000000000005</v>
      </c>
      <c r="R3108" s="9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6302</v>
      </c>
      <c r="C3109" s="3" t="s">
        <v>6303</v>
      </c>
      <c r="D3109">
        <v>40000</v>
      </c>
      <c r="E3109">
        <v>7905</v>
      </c>
      <c r="F3109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s="15">
        <f t="shared" si="288"/>
        <v>42135.814247685186</v>
      </c>
      <c r="L3109" s="15">
        <f t="shared" si="289"/>
        <v>42128.814247685186</v>
      </c>
      <c r="M3109" t="b">
        <v>0</v>
      </c>
      <c r="N3109">
        <v>29</v>
      </c>
      <c r="O3109" t="b">
        <v>0</v>
      </c>
      <c r="P3109" t="s">
        <v>5489</v>
      </c>
      <c r="Q3109" s="7">
        <f t="shared" si="290"/>
        <v>19.762499999999999</v>
      </c>
      <c r="R3109" s="9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6304</v>
      </c>
      <c r="C3110" s="3" t="s">
        <v>6305</v>
      </c>
      <c r="D3110">
        <v>50000</v>
      </c>
      <c r="E3110">
        <v>26</v>
      </c>
      <c r="F3110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s="15">
        <f t="shared" si="288"/>
        <v>42122.638819444444</v>
      </c>
      <c r="L3110" s="15">
        <f t="shared" si="289"/>
        <v>42062.680486111116</v>
      </c>
      <c r="M3110" t="b">
        <v>0</v>
      </c>
      <c r="N3110">
        <v>2</v>
      </c>
      <c r="O3110" t="b">
        <v>0</v>
      </c>
      <c r="P3110" t="s">
        <v>5489</v>
      </c>
      <c r="Q3110" s="7">
        <f t="shared" si="290"/>
        <v>5.1999999999999998E-2</v>
      </c>
      <c r="R3110" s="9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6306</v>
      </c>
      <c r="C3111" s="3" t="s">
        <v>6307</v>
      </c>
      <c r="D3111">
        <v>26500</v>
      </c>
      <c r="E3111">
        <v>6633</v>
      </c>
      <c r="F3111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s="15">
        <f t="shared" si="288"/>
        <v>41879.125115740739</v>
      </c>
      <c r="L3111" s="15">
        <f t="shared" si="289"/>
        <v>41844.125115740739</v>
      </c>
      <c r="M3111" t="b">
        <v>0</v>
      </c>
      <c r="N3111">
        <v>114</v>
      </c>
      <c r="O3111" t="b">
        <v>0</v>
      </c>
      <c r="P3111" t="s">
        <v>5489</v>
      </c>
      <c r="Q3111" s="7">
        <f t="shared" si="290"/>
        <v>25.030188679245285</v>
      </c>
      <c r="R3111" s="9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6308</v>
      </c>
      <c r="C3112" s="3" t="s">
        <v>6309</v>
      </c>
      <c r="D3112">
        <v>25000</v>
      </c>
      <c r="E3112">
        <v>10</v>
      </c>
      <c r="F3112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s="15">
        <f t="shared" si="288"/>
        <v>42785.031469907408</v>
      </c>
      <c r="L3112" s="15">
        <f t="shared" si="289"/>
        <v>42745.031469907408</v>
      </c>
      <c r="M3112" t="b">
        <v>0</v>
      </c>
      <c r="N3112">
        <v>1</v>
      </c>
      <c r="O3112" t="b">
        <v>0</v>
      </c>
      <c r="P3112" t="s">
        <v>5489</v>
      </c>
      <c r="Q3112" s="7">
        <f t="shared" si="290"/>
        <v>0.04</v>
      </c>
      <c r="R3112" s="9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6310</v>
      </c>
      <c r="C3113" s="3" t="s">
        <v>6311</v>
      </c>
      <c r="D3113">
        <v>20000</v>
      </c>
      <c r="E3113">
        <v>5328</v>
      </c>
      <c r="F3113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s="15">
        <f t="shared" si="288"/>
        <v>41916.595138888893</v>
      </c>
      <c r="L3113" s="15">
        <f t="shared" si="289"/>
        <v>41885.595138888893</v>
      </c>
      <c r="M3113" t="b">
        <v>0</v>
      </c>
      <c r="N3113">
        <v>76</v>
      </c>
      <c r="O3113" t="b">
        <v>0</v>
      </c>
      <c r="P3113" t="s">
        <v>5489</v>
      </c>
      <c r="Q3113" s="7">
        <f t="shared" si="290"/>
        <v>26.640000000000004</v>
      </c>
      <c r="R3113" s="9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6312</v>
      </c>
      <c r="C3114" s="3" t="s">
        <v>6313</v>
      </c>
      <c r="D3114">
        <v>11000</v>
      </c>
      <c r="E3114">
        <v>521</v>
      </c>
      <c r="F3114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s="15">
        <f t="shared" si="288"/>
        <v>42675.121921296297</v>
      </c>
      <c r="L3114" s="15">
        <f t="shared" si="289"/>
        <v>42615.121921296297</v>
      </c>
      <c r="M3114" t="b">
        <v>0</v>
      </c>
      <c r="N3114">
        <v>9</v>
      </c>
      <c r="O3114" t="b">
        <v>0</v>
      </c>
      <c r="P3114" t="s">
        <v>5489</v>
      </c>
      <c r="Q3114" s="7">
        <f t="shared" si="290"/>
        <v>4.7363636363636363</v>
      </c>
      <c r="R3114" s="9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6314</v>
      </c>
      <c r="C3115" s="3" t="s">
        <v>6315</v>
      </c>
      <c r="D3115">
        <v>109225</v>
      </c>
      <c r="E3115">
        <v>4635</v>
      </c>
      <c r="F3115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s="15">
        <f t="shared" si="288"/>
        <v>42111.731273148151</v>
      </c>
      <c r="L3115" s="15">
        <f t="shared" si="289"/>
        <v>42081.731273148151</v>
      </c>
      <c r="M3115" t="b">
        <v>0</v>
      </c>
      <c r="N3115">
        <v>37</v>
      </c>
      <c r="O3115" t="b">
        <v>0</v>
      </c>
      <c r="P3115" t="s">
        <v>5489</v>
      </c>
      <c r="Q3115" s="7">
        <f t="shared" si="290"/>
        <v>4.2435339894712749</v>
      </c>
      <c r="R3115" s="9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6316</v>
      </c>
      <c r="C3116" s="3" t="s">
        <v>6317</v>
      </c>
      <c r="D3116">
        <v>75000</v>
      </c>
      <c r="E3116">
        <v>0</v>
      </c>
      <c r="F3116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s="15">
        <f t="shared" si="288"/>
        <v>41903.632523148146</v>
      </c>
      <c r="L3116" s="15">
        <f t="shared" si="289"/>
        <v>41843.632523148146</v>
      </c>
      <c r="M3116" t="b">
        <v>0</v>
      </c>
      <c r="N3116">
        <v>0</v>
      </c>
      <c r="O3116" t="b">
        <v>0</v>
      </c>
      <c r="P3116" t="s">
        <v>5489</v>
      </c>
      <c r="Q3116" s="7">
        <f t="shared" si="290"/>
        <v>0</v>
      </c>
      <c r="R3116" s="9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6318</v>
      </c>
      <c r="C3117" s="3" t="s">
        <v>6319</v>
      </c>
      <c r="D3117">
        <v>10000</v>
      </c>
      <c r="E3117">
        <v>300</v>
      </c>
      <c r="F3117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s="15">
        <f t="shared" si="288"/>
        <v>42526.447071759263</v>
      </c>
      <c r="L3117" s="15">
        <f t="shared" si="289"/>
        <v>42496.447071759263</v>
      </c>
      <c r="M3117" t="b">
        <v>0</v>
      </c>
      <c r="N3117">
        <v>1</v>
      </c>
      <c r="O3117" t="b">
        <v>0</v>
      </c>
      <c r="P3117" t="s">
        <v>5489</v>
      </c>
      <c r="Q3117" s="7">
        <f t="shared" si="290"/>
        <v>3</v>
      </c>
      <c r="R3117" s="9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6320</v>
      </c>
      <c r="C3118" s="3" t="s">
        <v>6321</v>
      </c>
      <c r="D3118">
        <v>750</v>
      </c>
      <c r="E3118">
        <v>430</v>
      </c>
      <c r="F311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s="15">
        <f t="shared" si="288"/>
        <v>42095.515335648146</v>
      </c>
      <c r="L3118" s="15">
        <f t="shared" si="289"/>
        <v>42081.515335648146</v>
      </c>
      <c r="M3118" t="b">
        <v>0</v>
      </c>
      <c r="N3118">
        <v>10</v>
      </c>
      <c r="O3118" t="b">
        <v>0</v>
      </c>
      <c r="P3118" t="s">
        <v>5489</v>
      </c>
      <c r="Q3118" s="7">
        <f t="shared" si="290"/>
        <v>57.333333333333336</v>
      </c>
      <c r="R3118" s="9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6322</v>
      </c>
      <c r="C3119" s="3" t="s">
        <v>6323</v>
      </c>
      <c r="D3119">
        <v>1000</v>
      </c>
      <c r="E3119">
        <v>1</v>
      </c>
      <c r="F3119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s="15">
        <f t="shared" si="288"/>
        <v>42517.55</v>
      </c>
      <c r="L3119" s="15">
        <f t="shared" si="289"/>
        <v>42509.374537037038</v>
      </c>
      <c r="M3119" t="b">
        <v>0</v>
      </c>
      <c r="N3119">
        <v>1</v>
      </c>
      <c r="O3119" t="b">
        <v>0</v>
      </c>
      <c r="P3119" t="s">
        <v>5489</v>
      </c>
      <c r="Q3119" s="7">
        <f t="shared" si="290"/>
        <v>0.1</v>
      </c>
      <c r="R3119" s="9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6324</v>
      </c>
      <c r="C3120" s="3" t="s">
        <v>6325</v>
      </c>
      <c r="D3120">
        <v>500000</v>
      </c>
      <c r="E3120">
        <v>1550</v>
      </c>
      <c r="F3120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s="15">
        <f t="shared" si="288"/>
        <v>42553.649571759262</v>
      </c>
      <c r="L3120" s="15">
        <f t="shared" si="289"/>
        <v>42534.649571759262</v>
      </c>
      <c r="M3120" t="b">
        <v>0</v>
      </c>
      <c r="N3120">
        <v>2</v>
      </c>
      <c r="O3120" t="b">
        <v>0</v>
      </c>
      <c r="P3120" t="s">
        <v>5489</v>
      </c>
      <c r="Q3120" s="7">
        <f t="shared" si="290"/>
        <v>0.31</v>
      </c>
      <c r="R3120" s="9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6326</v>
      </c>
      <c r="C3121" s="3" t="s">
        <v>6327</v>
      </c>
      <c r="D3121">
        <v>10000</v>
      </c>
      <c r="E3121">
        <v>5</v>
      </c>
      <c r="F3121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s="15">
        <f t="shared" si="288"/>
        <v>42090.003842592589</v>
      </c>
      <c r="L3121" s="15">
        <f t="shared" si="289"/>
        <v>42060.04550925926</v>
      </c>
      <c r="M3121" t="b">
        <v>0</v>
      </c>
      <c r="N3121">
        <v>1</v>
      </c>
      <c r="O3121" t="b">
        <v>0</v>
      </c>
      <c r="P3121" t="s">
        <v>5489</v>
      </c>
      <c r="Q3121" s="7">
        <f t="shared" si="290"/>
        <v>0.05</v>
      </c>
      <c r="R3121" s="9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6328</v>
      </c>
      <c r="C3122" s="3" t="s">
        <v>6329</v>
      </c>
      <c r="D3122">
        <v>1300000</v>
      </c>
      <c r="E3122">
        <v>128</v>
      </c>
      <c r="F3122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s="15">
        <f t="shared" si="288"/>
        <v>42495.900416666671</v>
      </c>
      <c r="L3122" s="15">
        <f t="shared" si="289"/>
        <v>42435.942083333328</v>
      </c>
      <c r="M3122" t="b">
        <v>0</v>
      </c>
      <c r="N3122">
        <v>10</v>
      </c>
      <c r="O3122" t="b">
        <v>0</v>
      </c>
      <c r="P3122" t="s">
        <v>5489</v>
      </c>
      <c r="Q3122" s="7">
        <f t="shared" si="290"/>
        <v>9.8461538461538465E-3</v>
      </c>
      <c r="R3122" s="9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6330</v>
      </c>
      <c r="C3123" s="3" t="s">
        <v>6331</v>
      </c>
      <c r="D3123">
        <v>1500</v>
      </c>
      <c r="E3123">
        <v>10</v>
      </c>
      <c r="F3123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s="15">
        <f t="shared" si="288"/>
        <v>41908.679803240739</v>
      </c>
      <c r="L3123" s="15">
        <f t="shared" si="289"/>
        <v>41848.679803240739</v>
      </c>
      <c r="M3123" t="b">
        <v>0</v>
      </c>
      <c r="N3123">
        <v>1</v>
      </c>
      <c r="O3123" t="b">
        <v>0</v>
      </c>
      <c r="P3123" t="s">
        <v>5489</v>
      </c>
      <c r="Q3123" s="7">
        <f t="shared" si="290"/>
        <v>0.66666666666666674</v>
      </c>
      <c r="R3123" s="9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6332</v>
      </c>
      <c r="C3124" s="3" t="s">
        <v>6333</v>
      </c>
      <c r="D3124">
        <v>199</v>
      </c>
      <c r="E3124">
        <v>116</v>
      </c>
      <c r="F3124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s="15">
        <f t="shared" si="288"/>
        <v>42683.973750000005</v>
      </c>
      <c r="L3124" s="15">
        <f t="shared" si="289"/>
        <v>42678.932083333333</v>
      </c>
      <c r="M3124" t="b">
        <v>0</v>
      </c>
      <c r="N3124">
        <v>2</v>
      </c>
      <c r="O3124" t="b">
        <v>0</v>
      </c>
      <c r="P3124" t="s">
        <v>5489</v>
      </c>
      <c r="Q3124" s="7">
        <f t="shared" si="290"/>
        <v>58.291457286432156</v>
      </c>
      <c r="R3124" s="9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6334</v>
      </c>
      <c r="C3125" s="3" t="s">
        <v>6335</v>
      </c>
      <c r="D3125">
        <v>125000</v>
      </c>
      <c r="E3125">
        <v>85192</v>
      </c>
      <c r="F3125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s="15">
        <f t="shared" si="288"/>
        <v>42560.993032407408</v>
      </c>
      <c r="L3125" s="15">
        <f t="shared" si="289"/>
        <v>42530.993032407408</v>
      </c>
      <c r="M3125" t="b">
        <v>0</v>
      </c>
      <c r="N3125">
        <v>348</v>
      </c>
      <c r="O3125" t="b">
        <v>0</v>
      </c>
      <c r="P3125" t="s">
        <v>5489</v>
      </c>
      <c r="Q3125" s="7">
        <f t="shared" si="290"/>
        <v>68.153599999999997</v>
      </c>
      <c r="R3125" s="9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6336</v>
      </c>
      <c r="C3126" s="3" t="s">
        <v>6337</v>
      </c>
      <c r="D3126">
        <v>800000</v>
      </c>
      <c r="E3126">
        <v>26</v>
      </c>
      <c r="F3126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s="15">
        <f t="shared" si="288"/>
        <v>42037.780104166668</v>
      </c>
      <c r="L3126" s="15">
        <f t="shared" si="289"/>
        <v>41977.780104166668</v>
      </c>
      <c r="M3126" t="b">
        <v>0</v>
      </c>
      <c r="N3126">
        <v>4</v>
      </c>
      <c r="O3126" t="b">
        <v>0</v>
      </c>
      <c r="P3126" t="s">
        <v>5489</v>
      </c>
      <c r="Q3126" s="7">
        <f t="shared" si="290"/>
        <v>3.2499999999999999E-3</v>
      </c>
      <c r="R3126" s="9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6338</v>
      </c>
      <c r="C3127" s="3" t="s">
        <v>6339</v>
      </c>
      <c r="D3127">
        <v>1500000</v>
      </c>
      <c r="E3127">
        <v>0</v>
      </c>
      <c r="F3127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s="15">
        <f t="shared" si="288"/>
        <v>42376.20685185185</v>
      </c>
      <c r="L3127" s="15">
        <f t="shared" si="289"/>
        <v>42346.20685185185</v>
      </c>
      <c r="M3127" t="b">
        <v>0</v>
      </c>
      <c r="N3127">
        <v>0</v>
      </c>
      <c r="O3127" t="b">
        <v>0</v>
      </c>
      <c r="P3127" t="s">
        <v>5489</v>
      </c>
      <c r="Q3127" s="7">
        <f t="shared" si="290"/>
        <v>0</v>
      </c>
      <c r="R3127" s="9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6340</v>
      </c>
      <c r="C3128" s="3" t="s">
        <v>6341</v>
      </c>
      <c r="D3128">
        <v>25000</v>
      </c>
      <c r="E3128">
        <v>1040</v>
      </c>
      <c r="F312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s="15">
        <f t="shared" si="288"/>
        <v>42456.976412037038</v>
      </c>
      <c r="L3128" s="15">
        <f t="shared" si="289"/>
        <v>42427.018078703702</v>
      </c>
      <c r="M3128" t="b">
        <v>0</v>
      </c>
      <c r="N3128">
        <v>17</v>
      </c>
      <c r="O3128" t="b">
        <v>0</v>
      </c>
      <c r="P3128" t="s">
        <v>5489</v>
      </c>
      <c r="Q3128" s="7">
        <f t="shared" si="290"/>
        <v>4.16</v>
      </c>
      <c r="R3128" s="9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6342</v>
      </c>
      <c r="C3129" s="3" t="s">
        <v>6343</v>
      </c>
      <c r="D3129">
        <v>100000</v>
      </c>
      <c r="E3129">
        <v>0</v>
      </c>
      <c r="F3129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s="15">
        <f t="shared" si="288"/>
        <v>42064.856817129628</v>
      </c>
      <c r="L3129" s="15">
        <f t="shared" si="289"/>
        <v>42034.856817129628</v>
      </c>
      <c r="M3129" t="b">
        <v>0</v>
      </c>
      <c r="N3129">
        <v>0</v>
      </c>
      <c r="O3129" t="b">
        <v>0</v>
      </c>
      <c r="P3129" t="s">
        <v>5489</v>
      </c>
      <c r="Q3129" s="7">
        <f t="shared" si="290"/>
        <v>0</v>
      </c>
      <c r="R3129" s="9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6344</v>
      </c>
      <c r="C3130" s="3" t="s">
        <v>6345</v>
      </c>
      <c r="D3130">
        <v>15000</v>
      </c>
      <c r="E3130">
        <v>16291</v>
      </c>
      <c r="F3130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s="15">
        <f t="shared" si="288"/>
        <v>42810.784039351856</v>
      </c>
      <c r="L3130" s="15">
        <f t="shared" si="289"/>
        <v>42780.825706018513</v>
      </c>
      <c r="M3130" t="b">
        <v>0</v>
      </c>
      <c r="N3130">
        <v>117</v>
      </c>
      <c r="O3130" t="b">
        <v>0</v>
      </c>
      <c r="P3130" t="s">
        <v>1086</v>
      </c>
      <c r="Q3130" s="7">
        <f t="shared" si="290"/>
        <v>108.60666666666667</v>
      </c>
      <c r="R3130" s="9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6346</v>
      </c>
      <c r="C3131" s="3" t="s">
        <v>6347</v>
      </c>
      <c r="D3131">
        <v>1250</v>
      </c>
      <c r="E3131">
        <v>10</v>
      </c>
      <c r="F3131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s="15">
        <f t="shared" si="288"/>
        <v>42843.801145833335</v>
      </c>
      <c r="L3131" s="15">
        <f t="shared" si="289"/>
        <v>42803.842812499999</v>
      </c>
      <c r="M3131" t="b">
        <v>0</v>
      </c>
      <c r="N3131">
        <v>1</v>
      </c>
      <c r="O3131" t="b">
        <v>0</v>
      </c>
      <c r="P3131" t="s">
        <v>1086</v>
      </c>
      <c r="Q3131" s="7">
        <f t="shared" si="290"/>
        <v>0.8</v>
      </c>
      <c r="R3131" s="9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6348</v>
      </c>
      <c r="C3132" s="3" t="s">
        <v>6349</v>
      </c>
      <c r="D3132">
        <v>10000</v>
      </c>
      <c r="E3132">
        <v>375</v>
      </c>
      <c r="F3132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s="15">
        <f t="shared" si="288"/>
        <v>42839.207638888889</v>
      </c>
      <c r="L3132" s="15">
        <f t="shared" si="289"/>
        <v>42808.640231481477</v>
      </c>
      <c r="M3132" t="b">
        <v>0</v>
      </c>
      <c r="N3132">
        <v>4</v>
      </c>
      <c r="O3132" t="b">
        <v>0</v>
      </c>
      <c r="P3132" t="s">
        <v>1086</v>
      </c>
      <c r="Q3132" s="7">
        <f t="shared" si="290"/>
        <v>3.75</v>
      </c>
      <c r="R3132" s="9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6350</v>
      </c>
      <c r="C3133" s="3" t="s">
        <v>6351</v>
      </c>
      <c r="D3133">
        <v>4100</v>
      </c>
      <c r="E3133">
        <v>645</v>
      </c>
      <c r="F3133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s="15">
        <f t="shared" si="288"/>
        <v>42833.537557870368</v>
      </c>
      <c r="L3133" s="15">
        <f t="shared" si="289"/>
        <v>42803.579224537039</v>
      </c>
      <c r="M3133" t="b">
        <v>0</v>
      </c>
      <c r="N3133">
        <v>12</v>
      </c>
      <c r="O3133" t="b">
        <v>0</v>
      </c>
      <c r="P3133" t="s">
        <v>1086</v>
      </c>
      <c r="Q3133" s="7">
        <f t="shared" si="290"/>
        <v>15.731707317073171</v>
      </c>
      <c r="R3133" s="9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6352</v>
      </c>
      <c r="C3134" s="3" t="s">
        <v>6353</v>
      </c>
      <c r="D3134">
        <v>30000</v>
      </c>
      <c r="E3134">
        <v>10</v>
      </c>
      <c r="F3134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s="15">
        <f t="shared" si="288"/>
        <v>42846.308564814812</v>
      </c>
      <c r="L3134" s="15">
        <f t="shared" si="289"/>
        <v>42786.350231481483</v>
      </c>
      <c r="M3134" t="b">
        <v>0</v>
      </c>
      <c r="N3134">
        <v>1</v>
      </c>
      <c r="O3134" t="b">
        <v>0</v>
      </c>
      <c r="P3134" t="s">
        <v>1086</v>
      </c>
      <c r="Q3134" s="7">
        <f t="shared" si="290"/>
        <v>3.3333333333333333E-2</v>
      </c>
      <c r="R3134" s="9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6354</v>
      </c>
      <c r="C3135" s="3" t="s">
        <v>6355</v>
      </c>
      <c r="D3135">
        <v>500</v>
      </c>
      <c r="E3135">
        <v>540</v>
      </c>
      <c r="F3135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s="15">
        <f t="shared" si="288"/>
        <v>42818.523541666669</v>
      </c>
      <c r="L3135" s="15">
        <f t="shared" si="289"/>
        <v>42788.565208333333</v>
      </c>
      <c r="M3135" t="b">
        <v>0</v>
      </c>
      <c r="N3135">
        <v>16</v>
      </c>
      <c r="O3135" t="b">
        <v>0</v>
      </c>
      <c r="P3135" t="s">
        <v>1086</v>
      </c>
      <c r="Q3135" s="7">
        <f t="shared" si="290"/>
        <v>108</v>
      </c>
      <c r="R3135" s="9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6356</v>
      </c>
      <c r="C3136" s="3" t="s">
        <v>6357</v>
      </c>
      <c r="D3136">
        <v>1000</v>
      </c>
      <c r="E3136">
        <v>225</v>
      </c>
      <c r="F3136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s="15">
        <f t="shared" si="288"/>
        <v>42821.678460648152</v>
      </c>
      <c r="L3136" s="15">
        <f t="shared" si="289"/>
        <v>42800.720127314809</v>
      </c>
      <c r="M3136" t="b">
        <v>0</v>
      </c>
      <c r="N3136">
        <v>12</v>
      </c>
      <c r="O3136" t="b">
        <v>0</v>
      </c>
      <c r="P3136" t="s">
        <v>1086</v>
      </c>
      <c r="Q3136" s="7">
        <f t="shared" si="290"/>
        <v>22.5</v>
      </c>
      <c r="R3136" s="9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6358</v>
      </c>
      <c r="C3137" s="3" t="s">
        <v>6359</v>
      </c>
      <c r="D3137">
        <v>777</v>
      </c>
      <c r="E3137">
        <v>162</v>
      </c>
      <c r="F3137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s="15">
        <f t="shared" si="288"/>
        <v>42829.151863425926</v>
      </c>
      <c r="L3137" s="15">
        <f t="shared" si="289"/>
        <v>42807.151863425926</v>
      </c>
      <c r="M3137" t="b">
        <v>0</v>
      </c>
      <c r="N3137">
        <v>7</v>
      </c>
      <c r="O3137" t="b">
        <v>0</v>
      </c>
      <c r="P3137" t="s">
        <v>1086</v>
      </c>
      <c r="Q3137" s="7">
        <f t="shared" si="290"/>
        <v>20.849420849420849</v>
      </c>
      <c r="R3137" s="9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6360</v>
      </c>
      <c r="C3138" s="3" t="s">
        <v>6361</v>
      </c>
      <c r="D3138">
        <v>500</v>
      </c>
      <c r="E3138">
        <v>639</v>
      </c>
      <c r="F313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s="15">
        <f t="shared" si="288"/>
        <v>42825.957638888889</v>
      </c>
      <c r="L3138" s="15">
        <f t="shared" si="289"/>
        <v>42789.462430555555</v>
      </c>
      <c r="M3138" t="b">
        <v>0</v>
      </c>
      <c r="N3138">
        <v>22</v>
      </c>
      <c r="O3138" t="b">
        <v>0</v>
      </c>
      <c r="P3138" t="s">
        <v>1086</v>
      </c>
      <c r="Q3138" s="7">
        <f t="shared" si="290"/>
        <v>127.8</v>
      </c>
      <c r="R3138" s="9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6362</v>
      </c>
      <c r="C3139" s="3" t="s">
        <v>6363</v>
      </c>
      <c r="D3139">
        <v>1500</v>
      </c>
      <c r="E3139">
        <v>50</v>
      </c>
      <c r="F3139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s="15">
        <f t="shared" ref="K3139:K3202" si="294">(I3139/86400)+DATE(1970,1,1)</f>
        <v>42858.8</v>
      </c>
      <c r="L3139" s="15">
        <f t="shared" ref="L3139:L3202" si="295">(J3139/86400)+DATE(1970,1,1)</f>
        <v>42807.885057870371</v>
      </c>
      <c r="M3139" t="b">
        <v>0</v>
      </c>
      <c r="N3139">
        <v>1</v>
      </c>
      <c r="O3139" t="b">
        <v>0</v>
      </c>
      <c r="P3139" t="s">
        <v>1086</v>
      </c>
      <c r="Q3139" s="7">
        <f t="shared" ref="Q3139:Q3202" si="296">(E3139/D3139)*100</f>
        <v>3.3333333333333335</v>
      </c>
      <c r="R3139" s="9">
        <f t="shared" ref="R3139:R3202" si="297">E3139/N3139</f>
        <v>50</v>
      </c>
      <c r="S3139" t="str">
        <f t="shared" ref="S3139:S3202" si="298">LEFT(P3139,FIND("/",P3139)-1)</f>
        <v>theater</v>
      </c>
      <c r="T3139" t="str">
        <f t="shared" ref="T3139:T3202" si="299">REPLACE(P3139,1,FIND("/",P3139),"")</f>
        <v>plays</v>
      </c>
    </row>
    <row r="3140" spans="1:20" ht="64" x14ac:dyDescent="0.2">
      <c r="A3140">
        <v>3138</v>
      </c>
      <c r="B3140" s="3" t="s">
        <v>6364</v>
      </c>
      <c r="C3140" s="3" t="s">
        <v>6365</v>
      </c>
      <c r="D3140">
        <v>200</v>
      </c>
      <c r="E3140">
        <v>0</v>
      </c>
      <c r="F3140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s="15">
        <f t="shared" si="294"/>
        <v>42828.645914351851</v>
      </c>
      <c r="L3140" s="15">
        <f t="shared" si="295"/>
        <v>42809.645914351851</v>
      </c>
      <c r="M3140" t="b">
        <v>0</v>
      </c>
      <c r="N3140">
        <v>0</v>
      </c>
      <c r="O3140" t="b">
        <v>0</v>
      </c>
      <c r="P3140" t="s">
        <v>1086</v>
      </c>
      <c r="Q3140" s="7">
        <f t="shared" si="296"/>
        <v>0</v>
      </c>
      <c r="R3140" s="9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6366</v>
      </c>
      <c r="C3141" s="3" t="s">
        <v>6367</v>
      </c>
      <c r="D3141">
        <v>50000</v>
      </c>
      <c r="E3141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s="15">
        <f t="shared" si="294"/>
        <v>42819.189583333333</v>
      </c>
      <c r="L3141" s="15">
        <f t="shared" si="295"/>
        <v>42785.270370370374</v>
      </c>
      <c r="M3141" t="b">
        <v>0</v>
      </c>
      <c r="N3141">
        <v>6</v>
      </c>
      <c r="O3141" t="b">
        <v>0</v>
      </c>
      <c r="P3141" t="s">
        <v>1086</v>
      </c>
      <c r="Q3141" s="7">
        <f t="shared" si="296"/>
        <v>5.4</v>
      </c>
      <c r="R3141" s="9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6368</v>
      </c>
      <c r="C3142" s="3" t="s">
        <v>6369</v>
      </c>
      <c r="D3142">
        <v>10000</v>
      </c>
      <c r="E3142">
        <v>96</v>
      </c>
      <c r="F3142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s="15">
        <f t="shared" si="294"/>
        <v>42832.677118055552</v>
      </c>
      <c r="L3142" s="15">
        <f t="shared" si="295"/>
        <v>42802.718784722223</v>
      </c>
      <c r="M3142" t="b">
        <v>0</v>
      </c>
      <c r="N3142">
        <v>4</v>
      </c>
      <c r="O3142" t="b">
        <v>0</v>
      </c>
      <c r="P3142" t="s">
        <v>1086</v>
      </c>
      <c r="Q3142" s="7">
        <f t="shared" si="296"/>
        <v>0.96</v>
      </c>
      <c r="R3142" s="9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6370</v>
      </c>
      <c r="C3143" s="3" t="s">
        <v>6371</v>
      </c>
      <c r="D3143">
        <v>500</v>
      </c>
      <c r="E3143">
        <v>258</v>
      </c>
      <c r="F3143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s="15">
        <f t="shared" si="294"/>
        <v>42841.833333333328</v>
      </c>
      <c r="L3143" s="15">
        <f t="shared" si="295"/>
        <v>42800.753333333334</v>
      </c>
      <c r="M3143" t="b">
        <v>0</v>
      </c>
      <c r="N3143">
        <v>8</v>
      </c>
      <c r="O3143" t="b">
        <v>0</v>
      </c>
      <c r="P3143" t="s">
        <v>1086</v>
      </c>
      <c r="Q3143" s="7">
        <f t="shared" si="296"/>
        <v>51.6</v>
      </c>
      <c r="R3143" s="9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6372</v>
      </c>
      <c r="C3144" s="3" t="s">
        <v>6373</v>
      </c>
      <c r="D3144">
        <v>2750</v>
      </c>
      <c r="E3144">
        <v>45</v>
      </c>
      <c r="F3144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s="15">
        <f t="shared" si="294"/>
        <v>42813.471516203703</v>
      </c>
      <c r="L3144" s="15">
        <f t="shared" si="295"/>
        <v>42783.513182870374</v>
      </c>
      <c r="M3144" t="b">
        <v>0</v>
      </c>
      <c r="N3144">
        <v>3</v>
      </c>
      <c r="O3144" t="b">
        <v>0</v>
      </c>
      <c r="P3144" t="s">
        <v>1086</v>
      </c>
      <c r="Q3144" s="7">
        <f t="shared" si="296"/>
        <v>1.6363636363636365</v>
      </c>
      <c r="R3144" s="9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6374</v>
      </c>
      <c r="C3145" s="3" t="s">
        <v>6375</v>
      </c>
      <c r="D3145">
        <v>700</v>
      </c>
      <c r="E3145">
        <v>0</v>
      </c>
      <c r="F3145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s="15">
        <f t="shared" si="294"/>
        <v>42834.358287037037</v>
      </c>
      <c r="L3145" s="15">
        <f t="shared" si="295"/>
        <v>42808.358287037037</v>
      </c>
      <c r="M3145" t="b">
        <v>0</v>
      </c>
      <c r="N3145">
        <v>0</v>
      </c>
      <c r="O3145" t="b">
        <v>0</v>
      </c>
      <c r="P3145" t="s">
        <v>1086</v>
      </c>
      <c r="Q3145" s="7">
        <f t="shared" si="296"/>
        <v>0</v>
      </c>
      <c r="R3145" s="9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6376</v>
      </c>
      <c r="C3146" s="3" t="s">
        <v>6377</v>
      </c>
      <c r="D3146">
        <v>10000</v>
      </c>
      <c r="E3146">
        <v>7540</v>
      </c>
      <c r="F3146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s="15">
        <f t="shared" si="294"/>
        <v>42813.25</v>
      </c>
      <c r="L3146" s="15">
        <f t="shared" si="295"/>
        <v>42796.538275462968</v>
      </c>
      <c r="M3146" t="b">
        <v>0</v>
      </c>
      <c r="N3146">
        <v>30</v>
      </c>
      <c r="O3146" t="b">
        <v>0</v>
      </c>
      <c r="P3146" t="s">
        <v>1086</v>
      </c>
      <c r="Q3146" s="7">
        <f t="shared" si="296"/>
        <v>75.400000000000006</v>
      </c>
      <c r="R3146" s="9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6378</v>
      </c>
      <c r="C3147" s="3" t="s">
        <v>6379</v>
      </c>
      <c r="D3147">
        <v>25000</v>
      </c>
      <c r="E3147">
        <v>0</v>
      </c>
      <c r="F3147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s="15">
        <f t="shared" si="294"/>
        <v>42821.999236111107</v>
      </c>
      <c r="L3147" s="15">
        <f t="shared" si="295"/>
        <v>42762.040902777779</v>
      </c>
      <c r="M3147" t="b">
        <v>0</v>
      </c>
      <c r="N3147">
        <v>0</v>
      </c>
      <c r="O3147" t="b">
        <v>0</v>
      </c>
      <c r="P3147" t="s">
        <v>1086</v>
      </c>
      <c r="Q3147" s="7">
        <f t="shared" si="296"/>
        <v>0</v>
      </c>
      <c r="R3147" s="9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6380</v>
      </c>
      <c r="C3148" s="3" t="s">
        <v>6381</v>
      </c>
      <c r="D3148">
        <v>50000</v>
      </c>
      <c r="E3148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s="15">
        <f t="shared" si="294"/>
        <v>42841.640810185185</v>
      </c>
      <c r="L3148" s="15">
        <f t="shared" si="295"/>
        <v>42796.682476851856</v>
      </c>
      <c r="M3148" t="b">
        <v>0</v>
      </c>
      <c r="N3148">
        <v>12</v>
      </c>
      <c r="O3148" t="b">
        <v>0</v>
      </c>
      <c r="P3148" t="s">
        <v>1086</v>
      </c>
      <c r="Q3148" s="7">
        <f t="shared" si="296"/>
        <v>10.5</v>
      </c>
      <c r="R3148" s="9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6382</v>
      </c>
      <c r="C3149" s="3" t="s">
        <v>6383</v>
      </c>
      <c r="D3149">
        <v>20000</v>
      </c>
      <c r="E3149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s="15">
        <f t="shared" si="294"/>
        <v>41950.011053240742</v>
      </c>
      <c r="L3149" s="15">
        <f t="shared" si="295"/>
        <v>41909.96938657407</v>
      </c>
      <c r="M3149" t="b">
        <v>1</v>
      </c>
      <c r="N3149">
        <v>213</v>
      </c>
      <c r="O3149" t="b">
        <v>1</v>
      </c>
      <c r="P3149" t="s">
        <v>1086</v>
      </c>
      <c r="Q3149" s="7">
        <f t="shared" si="296"/>
        <v>117.52499999999999</v>
      </c>
      <c r="R3149" s="9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6384</v>
      </c>
      <c r="C3150" s="3" t="s">
        <v>6385</v>
      </c>
      <c r="D3150">
        <v>1800</v>
      </c>
      <c r="E3150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s="15">
        <f t="shared" si="294"/>
        <v>41913.166666666664</v>
      </c>
      <c r="L3150" s="15">
        <f t="shared" si="295"/>
        <v>41891.665324074071</v>
      </c>
      <c r="M3150" t="b">
        <v>1</v>
      </c>
      <c r="N3150">
        <v>57</v>
      </c>
      <c r="O3150" t="b">
        <v>1</v>
      </c>
      <c r="P3150" t="s">
        <v>1086</v>
      </c>
      <c r="Q3150" s="7">
        <f t="shared" si="296"/>
        <v>131.16666666666669</v>
      </c>
      <c r="R3150" s="9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6386</v>
      </c>
      <c r="C3151" s="3" t="s">
        <v>6387</v>
      </c>
      <c r="D3151">
        <v>1250</v>
      </c>
      <c r="E3151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s="15">
        <f t="shared" si="294"/>
        <v>41250.083333333336</v>
      </c>
      <c r="L3151" s="15">
        <f t="shared" si="295"/>
        <v>41226.017361111109</v>
      </c>
      <c r="M3151" t="b">
        <v>1</v>
      </c>
      <c r="N3151">
        <v>25</v>
      </c>
      <c r="O3151" t="b">
        <v>1</v>
      </c>
      <c r="P3151" t="s">
        <v>1086</v>
      </c>
      <c r="Q3151" s="7">
        <f t="shared" si="296"/>
        <v>104</v>
      </c>
      <c r="R3151" s="9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6388</v>
      </c>
      <c r="C3152" s="3" t="s">
        <v>6389</v>
      </c>
      <c r="D3152">
        <v>3500</v>
      </c>
      <c r="E3152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s="15">
        <f t="shared" si="294"/>
        <v>40568.166666666664</v>
      </c>
      <c r="L3152" s="15">
        <f t="shared" si="295"/>
        <v>40478.263923611114</v>
      </c>
      <c r="M3152" t="b">
        <v>1</v>
      </c>
      <c r="N3152">
        <v>104</v>
      </c>
      <c r="O3152" t="b">
        <v>1</v>
      </c>
      <c r="P3152" t="s">
        <v>1086</v>
      </c>
      <c r="Q3152" s="7">
        <f t="shared" si="296"/>
        <v>101</v>
      </c>
      <c r="R3152" s="9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6390</v>
      </c>
      <c r="C3153" s="3" t="s">
        <v>6391</v>
      </c>
      <c r="D3153">
        <v>3500</v>
      </c>
      <c r="E3153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s="15">
        <f t="shared" si="294"/>
        <v>41892.83997685185</v>
      </c>
      <c r="L3153" s="15">
        <f t="shared" si="295"/>
        <v>41862.83997685185</v>
      </c>
      <c r="M3153" t="b">
        <v>1</v>
      </c>
      <c r="N3153">
        <v>34</v>
      </c>
      <c r="O3153" t="b">
        <v>1</v>
      </c>
      <c r="P3153" t="s">
        <v>1086</v>
      </c>
      <c r="Q3153" s="7">
        <f t="shared" si="296"/>
        <v>100.4</v>
      </c>
      <c r="R3153" s="9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6392</v>
      </c>
      <c r="C3154" s="3" t="s">
        <v>6393</v>
      </c>
      <c r="D3154">
        <v>2200</v>
      </c>
      <c r="E3154">
        <v>2331</v>
      </c>
      <c r="F3154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s="15">
        <f t="shared" si="294"/>
        <v>41580.867673611108</v>
      </c>
      <c r="L3154" s="15">
        <f t="shared" si="295"/>
        <v>41550.867673611108</v>
      </c>
      <c r="M3154" t="b">
        <v>1</v>
      </c>
      <c r="N3154">
        <v>67</v>
      </c>
      <c r="O3154" t="b">
        <v>1</v>
      </c>
      <c r="P3154" t="s">
        <v>1086</v>
      </c>
      <c r="Q3154" s="7">
        <f t="shared" si="296"/>
        <v>105.95454545454545</v>
      </c>
      <c r="R3154" s="9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6394</v>
      </c>
      <c r="C3155" s="3" t="s">
        <v>6395</v>
      </c>
      <c r="D3155">
        <v>3000</v>
      </c>
      <c r="E3155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s="15">
        <f t="shared" si="294"/>
        <v>40664.207638888889</v>
      </c>
      <c r="L3155" s="15">
        <f t="shared" si="295"/>
        <v>40633.154363425929</v>
      </c>
      <c r="M3155" t="b">
        <v>1</v>
      </c>
      <c r="N3155">
        <v>241</v>
      </c>
      <c r="O3155" t="b">
        <v>1</v>
      </c>
      <c r="P3155" t="s">
        <v>1086</v>
      </c>
      <c r="Q3155" s="7">
        <f t="shared" si="296"/>
        <v>335.58333333333337</v>
      </c>
      <c r="R3155" s="9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6396</v>
      </c>
      <c r="C3156" s="3" t="s">
        <v>6397</v>
      </c>
      <c r="D3156">
        <v>7000</v>
      </c>
      <c r="E3156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s="15">
        <f t="shared" si="294"/>
        <v>41000.834004629629</v>
      </c>
      <c r="L3156" s="15">
        <f t="shared" si="295"/>
        <v>40970.875671296293</v>
      </c>
      <c r="M3156" t="b">
        <v>1</v>
      </c>
      <c r="N3156">
        <v>123</v>
      </c>
      <c r="O3156" t="b">
        <v>1</v>
      </c>
      <c r="P3156" t="s">
        <v>1086</v>
      </c>
      <c r="Q3156" s="7">
        <f t="shared" si="296"/>
        <v>112.92857142857142</v>
      </c>
      <c r="R3156" s="9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6398</v>
      </c>
      <c r="C3157" s="3" t="s">
        <v>6399</v>
      </c>
      <c r="D3157">
        <v>5000</v>
      </c>
      <c r="E3157">
        <v>9425.23</v>
      </c>
      <c r="F3157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s="15">
        <f t="shared" si="294"/>
        <v>41263.499131944445</v>
      </c>
      <c r="L3157" s="15">
        <f t="shared" si="295"/>
        <v>41233.499131944445</v>
      </c>
      <c r="M3157" t="b">
        <v>1</v>
      </c>
      <c r="N3157">
        <v>302</v>
      </c>
      <c r="O3157" t="b">
        <v>1</v>
      </c>
      <c r="P3157" t="s">
        <v>1086</v>
      </c>
      <c r="Q3157" s="7">
        <f t="shared" si="296"/>
        <v>188.50460000000001</v>
      </c>
      <c r="R3157" s="9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6400</v>
      </c>
      <c r="C3158" s="3" t="s">
        <v>6401</v>
      </c>
      <c r="D3158">
        <v>5500</v>
      </c>
      <c r="E3158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s="15">
        <f t="shared" si="294"/>
        <v>41061.953055555554</v>
      </c>
      <c r="L3158" s="15">
        <f t="shared" si="295"/>
        <v>41026.953055555554</v>
      </c>
      <c r="M3158" t="b">
        <v>1</v>
      </c>
      <c r="N3158">
        <v>89</v>
      </c>
      <c r="O3158" t="b">
        <v>1</v>
      </c>
      <c r="P3158" t="s">
        <v>1086</v>
      </c>
      <c r="Q3158" s="7">
        <f t="shared" si="296"/>
        <v>101.81818181818181</v>
      </c>
      <c r="R3158" s="9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6402</v>
      </c>
      <c r="C3159" s="3" t="s">
        <v>6403</v>
      </c>
      <c r="D3159">
        <v>4000</v>
      </c>
      <c r="E3159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s="15">
        <f t="shared" si="294"/>
        <v>41839.208333333336</v>
      </c>
      <c r="L3159" s="15">
        <f t="shared" si="295"/>
        <v>41829.788252314815</v>
      </c>
      <c r="M3159" t="b">
        <v>1</v>
      </c>
      <c r="N3159">
        <v>41</v>
      </c>
      <c r="O3159" t="b">
        <v>1</v>
      </c>
      <c r="P3159" t="s">
        <v>1086</v>
      </c>
      <c r="Q3159" s="7">
        <f t="shared" si="296"/>
        <v>101</v>
      </c>
      <c r="R3159" s="9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6404</v>
      </c>
      <c r="C3160" s="3" t="s">
        <v>6405</v>
      </c>
      <c r="D3160">
        <v>5000</v>
      </c>
      <c r="E3160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s="15">
        <f t="shared" si="294"/>
        <v>41477.839722222227</v>
      </c>
      <c r="L3160" s="15">
        <f t="shared" si="295"/>
        <v>41447.839722222227</v>
      </c>
      <c r="M3160" t="b">
        <v>1</v>
      </c>
      <c r="N3160">
        <v>69</v>
      </c>
      <c r="O3160" t="b">
        <v>1</v>
      </c>
      <c r="P3160" t="s">
        <v>1086</v>
      </c>
      <c r="Q3160" s="7">
        <f t="shared" si="296"/>
        <v>113.99999999999999</v>
      </c>
      <c r="R3160" s="9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6406</v>
      </c>
      <c r="C3161" s="3" t="s">
        <v>6407</v>
      </c>
      <c r="D3161">
        <v>1500</v>
      </c>
      <c r="E3161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s="15">
        <f t="shared" si="294"/>
        <v>40926.958333333336</v>
      </c>
      <c r="L3161" s="15">
        <f t="shared" si="295"/>
        <v>40884.066678240742</v>
      </c>
      <c r="M3161" t="b">
        <v>1</v>
      </c>
      <c r="N3161">
        <v>52</v>
      </c>
      <c r="O3161" t="b">
        <v>1</v>
      </c>
      <c r="P3161" t="s">
        <v>1086</v>
      </c>
      <c r="Q3161" s="7">
        <f t="shared" si="296"/>
        <v>133.48133333333334</v>
      </c>
      <c r="R3161" s="9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6408</v>
      </c>
      <c r="C3162" s="3" t="s">
        <v>6409</v>
      </c>
      <c r="D3162">
        <v>4500</v>
      </c>
      <c r="E3162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s="15">
        <f t="shared" si="294"/>
        <v>41864.207638888889</v>
      </c>
      <c r="L3162" s="15">
        <f t="shared" si="295"/>
        <v>41841.26489583333</v>
      </c>
      <c r="M3162" t="b">
        <v>1</v>
      </c>
      <c r="N3162">
        <v>57</v>
      </c>
      <c r="O3162" t="b">
        <v>1</v>
      </c>
      <c r="P3162" t="s">
        <v>1086</v>
      </c>
      <c r="Q3162" s="7">
        <f t="shared" si="296"/>
        <v>101.53333333333335</v>
      </c>
      <c r="R3162" s="9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6410</v>
      </c>
      <c r="C3163" s="3" t="s">
        <v>6411</v>
      </c>
      <c r="D3163">
        <v>2000</v>
      </c>
      <c r="E3163">
        <v>2102</v>
      </c>
      <c r="F3163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s="15">
        <f t="shared" si="294"/>
        <v>41927.536134259259</v>
      </c>
      <c r="L3163" s="15">
        <f t="shared" si="295"/>
        <v>41897.536134259259</v>
      </c>
      <c r="M3163" t="b">
        <v>1</v>
      </c>
      <c r="N3163">
        <v>74</v>
      </c>
      <c r="O3163" t="b">
        <v>1</v>
      </c>
      <c r="P3163" t="s">
        <v>1086</v>
      </c>
      <c r="Q3163" s="7">
        <f t="shared" si="296"/>
        <v>105.1</v>
      </c>
      <c r="R3163" s="9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6412</v>
      </c>
      <c r="C3164" s="3" t="s">
        <v>6413</v>
      </c>
      <c r="D3164">
        <v>4000</v>
      </c>
      <c r="E3164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s="15">
        <f t="shared" si="294"/>
        <v>41827.083333333336</v>
      </c>
      <c r="L3164" s="15">
        <f t="shared" si="295"/>
        <v>41799.685902777775</v>
      </c>
      <c r="M3164" t="b">
        <v>1</v>
      </c>
      <c r="N3164">
        <v>63</v>
      </c>
      <c r="O3164" t="b">
        <v>1</v>
      </c>
      <c r="P3164" t="s">
        <v>1086</v>
      </c>
      <c r="Q3164" s="7">
        <f t="shared" si="296"/>
        <v>127.15</v>
      </c>
      <c r="R3164" s="9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6414</v>
      </c>
      <c r="C3165" s="3" t="s">
        <v>6415</v>
      </c>
      <c r="D3165">
        <v>13000</v>
      </c>
      <c r="E3165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s="15">
        <f t="shared" si="294"/>
        <v>41805.753761574073</v>
      </c>
      <c r="L3165" s="15">
        <f t="shared" si="295"/>
        <v>41775.753761574073</v>
      </c>
      <c r="M3165" t="b">
        <v>1</v>
      </c>
      <c r="N3165">
        <v>72</v>
      </c>
      <c r="O3165" t="b">
        <v>1</v>
      </c>
      <c r="P3165" t="s">
        <v>1086</v>
      </c>
      <c r="Q3165" s="7">
        <f t="shared" si="296"/>
        <v>111.15384615384616</v>
      </c>
      <c r="R3165" s="9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6416</v>
      </c>
      <c r="C3166" s="3" t="s">
        <v>6417</v>
      </c>
      <c r="D3166">
        <v>2500</v>
      </c>
      <c r="E3166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s="15">
        <f t="shared" si="294"/>
        <v>41799.805729166663</v>
      </c>
      <c r="L3166" s="15">
        <f t="shared" si="295"/>
        <v>41766.805729166663</v>
      </c>
      <c r="M3166" t="b">
        <v>1</v>
      </c>
      <c r="N3166">
        <v>71</v>
      </c>
      <c r="O3166" t="b">
        <v>1</v>
      </c>
      <c r="P3166" t="s">
        <v>1086</v>
      </c>
      <c r="Q3166" s="7">
        <f t="shared" si="296"/>
        <v>106.76</v>
      </c>
      <c r="R3166" s="9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6418</v>
      </c>
      <c r="C3167" s="3" t="s">
        <v>6419</v>
      </c>
      <c r="D3167">
        <v>750</v>
      </c>
      <c r="E3167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s="15">
        <f t="shared" si="294"/>
        <v>40666.165972222225</v>
      </c>
      <c r="L3167" s="15">
        <f t="shared" si="295"/>
        <v>40644.159259259257</v>
      </c>
      <c r="M3167" t="b">
        <v>1</v>
      </c>
      <c r="N3167">
        <v>21</v>
      </c>
      <c r="O3167" t="b">
        <v>1</v>
      </c>
      <c r="P3167" t="s">
        <v>1086</v>
      </c>
      <c r="Q3167" s="7">
        <f t="shared" si="296"/>
        <v>162.66666666666666</v>
      </c>
      <c r="R3167" s="9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6420</v>
      </c>
      <c r="C3168" s="3" t="s">
        <v>6421</v>
      </c>
      <c r="D3168">
        <v>35000</v>
      </c>
      <c r="E3168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s="15">
        <f t="shared" si="294"/>
        <v>41969.332638888889</v>
      </c>
      <c r="L3168" s="15">
        <f t="shared" si="295"/>
        <v>41940.69158564815</v>
      </c>
      <c r="M3168" t="b">
        <v>1</v>
      </c>
      <c r="N3168">
        <v>930</v>
      </c>
      <c r="O3168" t="b">
        <v>1</v>
      </c>
      <c r="P3168" t="s">
        <v>1086</v>
      </c>
      <c r="Q3168" s="7">
        <f t="shared" si="296"/>
        <v>160.22808571428573</v>
      </c>
      <c r="R3168" s="9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6422</v>
      </c>
      <c r="C3169" s="3" t="s">
        <v>6423</v>
      </c>
      <c r="D3169">
        <v>3000</v>
      </c>
      <c r="E3169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s="15">
        <f t="shared" si="294"/>
        <v>41853.175706018519</v>
      </c>
      <c r="L3169" s="15">
        <f t="shared" si="295"/>
        <v>41839.175706018519</v>
      </c>
      <c r="M3169" t="b">
        <v>1</v>
      </c>
      <c r="N3169">
        <v>55</v>
      </c>
      <c r="O3169" t="b">
        <v>1</v>
      </c>
      <c r="P3169" t="s">
        <v>1086</v>
      </c>
      <c r="Q3169" s="7">
        <f t="shared" si="296"/>
        <v>116.16666666666666</v>
      </c>
      <c r="R3169" s="9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6424</v>
      </c>
      <c r="C3170" s="3" t="s">
        <v>6425</v>
      </c>
      <c r="D3170">
        <v>2500</v>
      </c>
      <c r="E3170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s="15">
        <f t="shared" si="294"/>
        <v>41803.916666666664</v>
      </c>
      <c r="L3170" s="15">
        <f t="shared" si="295"/>
        <v>41772.105937500004</v>
      </c>
      <c r="M3170" t="b">
        <v>1</v>
      </c>
      <c r="N3170">
        <v>61</v>
      </c>
      <c r="O3170" t="b">
        <v>1</v>
      </c>
      <c r="P3170" t="s">
        <v>1086</v>
      </c>
      <c r="Q3170" s="7">
        <f t="shared" si="296"/>
        <v>124.2</v>
      </c>
      <c r="R3170" s="9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6426</v>
      </c>
      <c r="C3171" s="3" t="s">
        <v>6427</v>
      </c>
      <c r="D3171">
        <v>8000</v>
      </c>
      <c r="E3171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s="15">
        <f t="shared" si="294"/>
        <v>41621.207638888889</v>
      </c>
      <c r="L3171" s="15">
        <f t="shared" si="295"/>
        <v>41591.737974537034</v>
      </c>
      <c r="M3171" t="b">
        <v>1</v>
      </c>
      <c r="N3171">
        <v>82</v>
      </c>
      <c r="O3171" t="b">
        <v>1</v>
      </c>
      <c r="P3171" t="s">
        <v>1086</v>
      </c>
      <c r="Q3171" s="7">
        <f t="shared" si="296"/>
        <v>103.01249999999999</v>
      </c>
      <c r="R3171" s="9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6428</v>
      </c>
      <c r="C3172" s="3" t="s">
        <v>6429</v>
      </c>
      <c r="D3172">
        <v>2000</v>
      </c>
      <c r="E3172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s="15">
        <f t="shared" si="294"/>
        <v>41822.166666666664</v>
      </c>
      <c r="L3172" s="15">
        <f t="shared" si="295"/>
        <v>41789.080370370371</v>
      </c>
      <c r="M3172" t="b">
        <v>1</v>
      </c>
      <c r="N3172">
        <v>71</v>
      </c>
      <c r="O3172" t="b">
        <v>1</v>
      </c>
      <c r="P3172" t="s">
        <v>1086</v>
      </c>
      <c r="Q3172" s="7">
        <f t="shared" si="296"/>
        <v>112.25</v>
      </c>
      <c r="R3172" s="9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6430</v>
      </c>
      <c r="C3173" s="3" t="s">
        <v>6431</v>
      </c>
      <c r="D3173">
        <v>7000</v>
      </c>
      <c r="E3173">
        <v>7617</v>
      </c>
      <c r="F3173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s="15">
        <f t="shared" si="294"/>
        <v>42496.608310185184</v>
      </c>
      <c r="L3173" s="15">
        <f t="shared" si="295"/>
        <v>42466.608310185184</v>
      </c>
      <c r="M3173" t="b">
        <v>1</v>
      </c>
      <c r="N3173">
        <v>117</v>
      </c>
      <c r="O3173" t="b">
        <v>1</v>
      </c>
      <c r="P3173" t="s">
        <v>1086</v>
      </c>
      <c r="Q3173" s="7">
        <f t="shared" si="296"/>
        <v>108.8142857142857</v>
      </c>
      <c r="R3173" s="9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6432</v>
      </c>
      <c r="C3174" s="3" t="s">
        <v>6433</v>
      </c>
      <c r="D3174">
        <v>2000</v>
      </c>
      <c r="E3174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s="15">
        <f t="shared" si="294"/>
        <v>40953.729953703703</v>
      </c>
      <c r="L3174" s="15">
        <f t="shared" si="295"/>
        <v>40923.729953703703</v>
      </c>
      <c r="M3174" t="b">
        <v>1</v>
      </c>
      <c r="N3174">
        <v>29</v>
      </c>
      <c r="O3174" t="b">
        <v>1</v>
      </c>
      <c r="P3174" t="s">
        <v>1086</v>
      </c>
      <c r="Q3174" s="7">
        <f t="shared" si="296"/>
        <v>114.99999999999999</v>
      </c>
      <c r="R3174" s="9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6434</v>
      </c>
      <c r="C3175" s="3" t="s">
        <v>6435</v>
      </c>
      <c r="D3175">
        <v>10000</v>
      </c>
      <c r="E3175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s="15">
        <f t="shared" si="294"/>
        <v>41908.878379629634</v>
      </c>
      <c r="L3175" s="15">
        <f t="shared" si="295"/>
        <v>41878.878379629634</v>
      </c>
      <c r="M3175" t="b">
        <v>1</v>
      </c>
      <c r="N3175">
        <v>74</v>
      </c>
      <c r="O3175" t="b">
        <v>1</v>
      </c>
      <c r="P3175" t="s">
        <v>1086</v>
      </c>
      <c r="Q3175" s="7">
        <f t="shared" si="296"/>
        <v>103</v>
      </c>
      <c r="R3175" s="9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6436</v>
      </c>
      <c r="C3176" s="3" t="s">
        <v>6437</v>
      </c>
      <c r="D3176">
        <v>3000</v>
      </c>
      <c r="E3176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s="15">
        <f t="shared" si="294"/>
        <v>41876.864675925928</v>
      </c>
      <c r="L3176" s="15">
        <f t="shared" si="295"/>
        <v>41862.864675925928</v>
      </c>
      <c r="M3176" t="b">
        <v>1</v>
      </c>
      <c r="N3176">
        <v>23</v>
      </c>
      <c r="O3176" t="b">
        <v>1</v>
      </c>
      <c r="P3176" t="s">
        <v>1086</v>
      </c>
      <c r="Q3176" s="7">
        <f t="shared" si="296"/>
        <v>101.13333333333334</v>
      </c>
      <c r="R3176" s="9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6438</v>
      </c>
      <c r="C3177" s="3" t="s">
        <v>6439</v>
      </c>
      <c r="D3177">
        <v>5000</v>
      </c>
      <c r="E3177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s="15">
        <f t="shared" si="294"/>
        <v>40591.886886574073</v>
      </c>
      <c r="L3177" s="15">
        <f t="shared" si="295"/>
        <v>40531.886886574073</v>
      </c>
      <c r="M3177" t="b">
        <v>1</v>
      </c>
      <c r="N3177">
        <v>60</v>
      </c>
      <c r="O3177" t="b">
        <v>1</v>
      </c>
      <c r="P3177" t="s">
        <v>1086</v>
      </c>
      <c r="Q3177" s="7">
        <f t="shared" si="296"/>
        <v>109.55999999999999</v>
      </c>
      <c r="R3177" s="9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6440</v>
      </c>
      <c r="C3178" s="3" t="s">
        <v>6441</v>
      </c>
      <c r="D3178">
        <v>1900</v>
      </c>
      <c r="E3178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s="15">
        <f t="shared" si="294"/>
        <v>41504.625</v>
      </c>
      <c r="L3178" s="15">
        <f t="shared" si="295"/>
        <v>41477.930914351848</v>
      </c>
      <c r="M3178" t="b">
        <v>1</v>
      </c>
      <c r="N3178">
        <v>55</v>
      </c>
      <c r="O3178" t="b">
        <v>1</v>
      </c>
      <c r="P3178" t="s">
        <v>1086</v>
      </c>
      <c r="Q3178" s="7">
        <f t="shared" si="296"/>
        <v>114.8421052631579</v>
      </c>
      <c r="R3178" s="9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6442</v>
      </c>
      <c r="C3179" s="3" t="s">
        <v>6443</v>
      </c>
      <c r="D3179">
        <v>2500</v>
      </c>
      <c r="E3179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s="15">
        <f t="shared" si="294"/>
        <v>41811.666770833333</v>
      </c>
      <c r="L3179" s="15">
        <f t="shared" si="295"/>
        <v>41781.666770833333</v>
      </c>
      <c r="M3179" t="b">
        <v>1</v>
      </c>
      <c r="N3179">
        <v>51</v>
      </c>
      <c r="O3179" t="b">
        <v>1</v>
      </c>
      <c r="P3179" t="s">
        <v>1086</v>
      </c>
      <c r="Q3179" s="7">
        <f t="shared" si="296"/>
        <v>117.39999999999999</v>
      </c>
      <c r="R3179" s="9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6444</v>
      </c>
      <c r="C3180" s="3" t="s">
        <v>6445</v>
      </c>
      <c r="D3180">
        <v>1500</v>
      </c>
      <c r="E3180">
        <v>2576</v>
      </c>
      <c r="F3180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s="15">
        <f t="shared" si="294"/>
        <v>41836.605034722219</v>
      </c>
      <c r="L3180" s="15">
        <f t="shared" si="295"/>
        <v>41806.605034722219</v>
      </c>
      <c r="M3180" t="b">
        <v>1</v>
      </c>
      <c r="N3180">
        <v>78</v>
      </c>
      <c r="O3180" t="b">
        <v>1</v>
      </c>
      <c r="P3180" t="s">
        <v>1086</v>
      </c>
      <c r="Q3180" s="7">
        <f t="shared" si="296"/>
        <v>171.73333333333335</v>
      </c>
      <c r="R3180" s="9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6446</v>
      </c>
      <c r="C3181" s="3" t="s">
        <v>6447</v>
      </c>
      <c r="D3181">
        <v>4200</v>
      </c>
      <c r="E3181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s="15">
        <f t="shared" si="294"/>
        <v>41400.702210648145</v>
      </c>
      <c r="L3181" s="15">
        <f t="shared" si="295"/>
        <v>41375.702210648145</v>
      </c>
      <c r="M3181" t="b">
        <v>1</v>
      </c>
      <c r="N3181">
        <v>62</v>
      </c>
      <c r="O3181" t="b">
        <v>1</v>
      </c>
      <c r="P3181" t="s">
        <v>1086</v>
      </c>
      <c r="Q3181" s="7">
        <f t="shared" si="296"/>
        <v>114.16238095238094</v>
      </c>
      <c r="R3181" s="9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6448</v>
      </c>
      <c r="C3182" s="3" t="s">
        <v>6449</v>
      </c>
      <c r="D3182">
        <v>1200</v>
      </c>
      <c r="E3182">
        <v>1437</v>
      </c>
      <c r="F3182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s="15">
        <f t="shared" si="294"/>
        <v>41810.412604166668</v>
      </c>
      <c r="L3182" s="15">
        <f t="shared" si="295"/>
        <v>41780.412604166668</v>
      </c>
      <c r="M3182" t="b">
        <v>1</v>
      </c>
      <c r="N3182">
        <v>45</v>
      </c>
      <c r="O3182" t="b">
        <v>1</v>
      </c>
      <c r="P3182" t="s">
        <v>1086</v>
      </c>
      <c r="Q3182" s="7">
        <f t="shared" si="296"/>
        <v>119.75</v>
      </c>
      <c r="R3182" s="9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6450</v>
      </c>
      <c r="C3183" s="3" t="s">
        <v>6451</v>
      </c>
      <c r="D3183">
        <v>500</v>
      </c>
      <c r="E3183">
        <v>545</v>
      </c>
      <c r="F3183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s="15">
        <f t="shared" si="294"/>
        <v>41805.666666666664</v>
      </c>
      <c r="L3183" s="15">
        <f t="shared" si="295"/>
        <v>41779.310034722221</v>
      </c>
      <c r="M3183" t="b">
        <v>1</v>
      </c>
      <c r="N3183">
        <v>15</v>
      </c>
      <c r="O3183" t="b">
        <v>1</v>
      </c>
      <c r="P3183" t="s">
        <v>1086</v>
      </c>
      <c r="Q3183" s="7">
        <f t="shared" si="296"/>
        <v>109.00000000000001</v>
      </c>
      <c r="R3183" s="9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6452</v>
      </c>
      <c r="C3184" s="3" t="s">
        <v>6453</v>
      </c>
      <c r="D3184">
        <v>7000</v>
      </c>
      <c r="E3184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s="15">
        <f t="shared" si="294"/>
        <v>40939.708333333336</v>
      </c>
      <c r="L3184" s="15">
        <f t="shared" si="295"/>
        <v>40883.949317129627</v>
      </c>
      <c r="M3184" t="b">
        <v>1</v>
      </c>
      <c r="N3184">
        <v>151</v>
      </c>
      <c r="O3184" t="b">
        <v>1</v>
      </c>
      <c r="P3184" t="s">
        <v>1086</v>
      </c>
      <c r="Q3184" s="7">
        <f t="shared" si="296"/>
        <v>100.88571428571429</v>
      </c>
      <c r="R3184" s="9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6454</v>
      </c>
      <c r="C3185" s="3" t="s">
        <v>6455</v>
      </c>
      <c r="D3185">
        <v>2500</v>
      </c>
      <c r="E3185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s="15">
        <f t="shared" si="294"/>
        <v>41509.79478009259</v>
      </c>
      <c r="L3185" s="15">
        <f t="shared" si="295"/>
        <v>41491.79478009259</v>
      </c>
      <c r="M3185" t="b">
        <v>1</v>
      </c>
      <c r="N3185">
        <v>68</v>
      </c>
      <c r="O3185" t="b">
        <v>1</v>
      </c>
      <c r="P3185" t="s">
        <v>1086</v>
      </c>
      <c r="Q3185" s="7">
        <f t="shared" si="296"/>
        <v>109.00000000000001</v>
      </c>
      <c r="R3185" s="9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6456</v>
      </c>
      <c r="C3186" s="3" t="s">
        <v>6457</v>
      </c>
      <c r="D3186">
        <v>4300</v>
      </c>
      <c r="E3186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s="15">
        <f t="shared" si="294"/>
        <v>41821.993414351848</v>
      </c>
      <c r="L3186" s="15">
        <f t="shared" si="295"/>
        <v>41791.993414351848</v>
      </c>
      <c r="M3186" t="b">
        <v>1</v>
      </c>
      <c r="N3186">
        <v>46</v>
      </c>
      <c r="O3186" t="b">
        <v>1</v>
      </c>
      <c r="P3186" t="s">
        <v>1086</v>
      </c>
      <c r="Q3186" s="7">
        <f t="shared" si="296"/>
        <v>107.20930232558139</v>
      </c>
      <c r="R3186" s="9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6458</v>
      </c>
      <c r="C3187" s="3" t="s">
        <v>6459</v>
      </c>
      <c r="D3187">
        <v>1000</v>
      </c>
      <c r="E3187">
        <v>1000</v>
      </c>
      <c r="F3187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s="15">
        <f t="shared" si="294"/>
        <v>41836.977326388893</v>
      </c>
      <c r="L3187" s="15">
        <f t="shared" si="295"/>
        <v>41829.977326388893</v>
      </c>
      <c r="M3187" t="b">
        <v>1</v>
      </c>
      <c r="N3187">
        <v>24</v>
      </c>
      <c r="O3187" t="b">
        <v>1</v>
      </c>
      <c r="P3187" t="s">
        <v>1086</v>
      </c>
      <c r="Q3187" s="7">
        <f t="shared" si="296"/>
        <v>100</v>
      </c>
      <c r="R3187" s="9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6460</v>
      </c>
      <c r="C3188" s="3" t="s">
        <v>6461</v>
      </c>
      <c r="D3188">
        <v>3200</v>
      </c>
      <c r="E3188">
        <v>3270</v>
      </c>
      <c r="F318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s="15">
        <f t="shared" si="294"/>
        <v>41898.875</v>
      </c>
      <c r="L3188" s="15">
        <f t="shared" si="295"/>
        <v>41868.924050925925</v>
      </c>
      <c r="M3188" t="b">
        <v>1</v>
      </c>
      <c r="N3188">
        <v>70</v>
      </c>
      <c r="O3188" t="b">
        <v>1</v>
      </c>
      <c r="P3188" t="s">
        <v>1086</v>
      </c>
      <c r="Q3188" s="7">
        <f t="shared" si="296"/>
        <v>102.18750000000001</v>
      </c>
      <c r="R3188" s="9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6462</v>
      </c>
      <c r="C3189" s="3" t="s">
        <v>6463</v>
      </c>
      <c r="D3189">
        <v>15000</v>
      </c>
      <c r="E3189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s="15">
        <f t="shared" si="294"/>
        <v>41855.666354166664</v>
      </c>
      <c r="L3189" s="15">
        <f t="shared" si="295"/>
        <v>41835.666354166664</v>
      </c>
      <c r="M3189" t="b">
        <v>1</v>
      </c>
      <c r="N3189">
        <v>244</v>
      </c>
      <c r="O3189" t="b">
        <v>1</v>
      </c>
      <c r="P3189" t="s">
        <v>1086</v>
      </c>
      <c r="Q3189" s="7">
        <f t="shared" si="296"/>
        <v>116.29333333333334</v>
      </c>
      <c r="R3189" s="9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6464</v>
      </c>
      <c r="C3190" s="3" t="s">
        <v>6465</v>
      </c>
      <c r="D3190">
        <v>200</v>
      </c>
      <c r="E3190">
        <v>130</v>
      </c>
      <c r="F3190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s="15">
        <f t="shared" si="294"/>
        <v>42165.415532407409</v>
      </c>
      <c r="L3190" s="15">
        <f t="shared" si="295"/>
        <v>42144.415532407409</v>
      </c>
      <c r="M3190" t="b">
        <v>0</v>
      </c>
      <c r="N3190">
        <v>9</v>
      </c>
      <c r="O3190" t="b">
        <v>0</v>
      </c>
      <c r="P3190" t="s">
        <v>5931</v>
      </c>
      <c r="Q3190" s="7">
        <f t="shared" si="296"/>
        <v>65</v>
      </c>
      <c r="R3190" s="9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6466</v>
      </c>
      <c r="C3191" s="3" t="s">
        <v>6467</v>
      </c>
      <c r="D3191">
        <v>55000</v>
      </c>
      <c r="E3191">
        <v>6780</v>
      </c>
      <c r="F3191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s="15">
        <f t="shared" si="294"/>
        <v>42148.346435185187</v>
      </c>
      <c r="L3191" s="15">
        <f t="shared" si="295"/>
        <v>42118.346435185187</v>
      </c>
      <c r="M3191" t="b">
        <v>0</v>
      </c>
      <c r="N3191">
        <v>19</v>
      </c>
      <c r="O3191" t="b">
        <v>0</v>
      </c>
      <c r="P3191" t="s">
        <v>5931</v>
      </c>
      <c r="Q3191" s="7">
        <f t="shared" si="296"/>
        <v>12.327272727272726</v>
      </c>
      <c r="R3191" s="9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6468</v>
      </c>
      <c r="C3192" s="3" t="s">
        <v>6469</v>
      </c>
      <c r="D3192">
        <v>4000</v>
      </c>
      <c r="E3192">
        <v>0</v>
      </c>
      <c r="F3192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s="15">
        <f t="shared" si="294"/>
        <v>42713.192997685182</v>
      </c>
      <c r="L3192" s="15">
        <f t="shared" si="295"/>
        <v>42683.151331018518</v>
      </c>
      <c r="M3192" t="b">
        <v>0</v>
      </c>
      <c r="N3192">
        <v>0</v>
      </c>
      <c r="O3192" t="b">
        <v>0</v>
      </c>
      <c r="P3192" t="s">
        <v>5931</v>
      </c>
      <c r="Q3192" s="7">
        <f t="shared" si="296"/>
        <v>0</v>
      </c>
      <c r="R3192" s="9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6470</v>
      </c>
      <c r="C3193" s="3" t="s">
        <v>6471</v>
      </c>
      <c r="D3193">
        <v>3750</v>
      </c>
      <c r="E3193">
        <v>151</v>
      </c>
      <c r="F3193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s="15">
        <f t="shared" si="294"/>
        <v>42598.755428240736</v>
      </c>
      <c r="L3193" s="15">
        <f t="shared" si="295"/>
        <v>42538.755428240736</v>
      </c>
      <c r="M3193" t="b">
        <v>0</v>
      </c>
      <c r="N3193">
        <v>4</v>
      </c>
      <c r="O3193" t="b">
        <v>0</v>
      </c>
      <c r="P3193" t="s">
        <v>5931</v>
      </c>
      <c r="Q3193" s="7">
        <f t="shared" si="296"/>
        <v>4.0266666666666664</v>
      </c>
      <c r="R3193" s="9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6472</v>
      </c>
      <c r="C3194" s="3" t="s">
        <v>6473</v>
      </c>
      <c r="D3194">
        <v>10000</v>
      </c>
      <c r="E3194">
        <v>102</v>
      </c>
      <c r="F3194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s="15">
        <f t="shared" si="294"/>
        <v>42063.916666666672</v>
      </c>
      <c r="L3194" s="15">
        <f t="shared" si="295"/>
        <v>42018.94049768518</v>
      </c>
      <c r="M3194" t="b">
        <v>0</v>
      </c>
      <c r="N3194">
        <v>8</v>
      </c>
      <c r="O3194" t="b">
        <v>0</v>
      </c>
      <c r="P3194" t="s">
        <v>5931</v>
      </c>
      <c r="Q3194" s="7">
        <f t="shared" si="296"/>
        <v>1.02</v>
      </c>
      <c r="R3194" s="9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6474</v>
      </c>
      <c r="C3195" s="3" t="s">
        <v>6475</v>
      </c>
      <c r="D3195">
        <v>5000</v>
      </c>
      <c r="E3195">
        <v>587</v>
      </c>
      <c r="F3195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s="15">
        <f t="shared" si="294"/>
        <v>42055.968240740738</v>
      </c>
      <c r="L3195" s="15">
        <f t="shared" si="295"/>
        <v>42010.968240740738</v>
      </c>
      <c r="M3195" t="b">
        <v>0</v>
      </c>
      <c r="N3195">
        <v>24</v>
      </c>
      <c r="O3195" t="b">
        <v>0</v>
      </c>
      <c r="P3195" t="s">
        <v>5931</v>
      </c>
      <c r="Q3195" s="7">
        <f t="shared" si="296"/>
        <v>11.74</v>
      </c>
      <c r="R3195" s="9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6476</v>
      </c>
      <c r="C3196" s="3" t="s">
        <v>6477</v>
      </c>
      <c r="D3196">
        <v>11000</v>
      </c>
      <c r="E3196">
        <v>0</v>
      </c>
      <c r="F3196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s="15">
        <f t="shared" si="294"/>
        <v>42212.062476851846</v>
      </c>
      <c r="L3196" s="15">
        <f t="shared" si="295"/>
        <v>42182.062476851846</v>
      </c>
      <c r="M3196" t="b">
        <v>0</v>
      </c>
      <c r="N3196">
        <v>0</v>
      </c>
      <c r="O3196" t="b">
        <v>0</v>
      </c>
      <c r="P3196" t="s">
        <v>5931</v>
      </c>
      <c r="Q3196" s="7">
        <f t="shared" si="296"/>
        <v>0</v>
      </c>
      <c r="R3196" s="9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6478</v>
      </c>
      <c r="C3197" s="3" t="s">
        <v>6479</v>
      </c>
      <c r="D3197">
        <v>3500</v>
      </c>
      <c r="E3197">
        <v>2070</v>
      </c>
      <c r="F3197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s="15">
        <f t="shared" si="294"/>
        <v>42047.594236111108</v>
      </c>
      <c r="L3197" s="15">
        <f t="shared" si="295"/>
        <v>42017.594236111108</v>
      </c>
      <c r="M3197" t="b">
        <v>0</v>
      </c>
      <c r="N3197">
        <v>39</v>
      </c>
      <c r="O3197" t="b">
        <v>0</v>
      </c>
      <c r="P3197" t="s">
        <v>5931</v>
      </c>
      <c r="Q3197" s="7">
        <f t="shared" si="296"/>
        <v>59.142857142857139</v>
      </c>
      <c r="R3197" s="9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6480</v>
      </c>
      <c r="C3198" s="3" t="s">
        <v>6481</v>
      </c>
      <c r="D3198">
        <v>3000000</v>
      </c>
      <c r="E3198">
        <v>1800</v>
      </c>
      <c r="F319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s="15">
        <f t="shared" si="294"/>
        <v>42217.583333333328</v>
      </c>
      <c r="L3198" s="15">
        <f t="shared" si="295"/>
        <v>42157.598090277781</v>
      </c>
      <c r="M3198" t="b">
        <v>0</v>
      </c>
      <c r="N3198">
        <v>6</v>
      </c>
      <c r="O3198" t="b">
        <v>0</v>
      </c>
      <c r="P3198" t="s">
        <v>5931</v>
      </c>
      <c r="Q3198" s="7">
        <f t="shared" si="296"/>
        <v>0.06</v>
      </c>
      <c r="R3198" s="9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6482</v>
      </c>
      <c r="C3199" s="3" t="s">
        <v>6483</v>
      </c>
      <c r="D3199">
        <v>10000</v>
      </c>
      <c r="E3199">
        <v>1145</v>
      </c>
      <c r="F3199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s="15">
        <f t="shared" si="294"/>
        <v>42039.493263888886</v>
      </c>
      <c r="L3199" s="15">
        <f t="shared" si="295"/>
        <v>42009.493263888886</v>
      </c>
      <c r="M3199" t="b">
        <v>0</v>
      </c>
      <c r="N3199">
        <v>4</v>
      </c>
      <c r="O3199" t="b">
        <v>0</v>
      </c>
      <c r="P3199" t="s">
        <v>5931</v>
      </c>
      <c r="Q3199" s="7">
        <f t="shared" si="296"/>
        <v>11.450000000000001</v>
      </c>
      <c r="R3199" s="9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6484</v>
      </c>
      <c r="C3200" s="3" t="s">
        <v>6485</v>
      </c>
      <c r="D3200">
        <v>30000</v>
      </c>
      <c r="E3200">
        <v>110</v>
      </c>
      <c r="F3200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s="15">
        <f t="shared" si="294"/>
        <v>42051.424502314811</v>
      </c>
      <c r="L3200" s="15">
        <f t="shared" si="295"/>
        <v>42013.424502314811</v>
      </c>
      <c r="M3200" t="b">
        <v>0</v>
      </c>
      <c r="N3200">
        <v>3</v>
      </c>
      <c r="O3200" t="b">
        <v>0</v>
      </c>
      <c r="P3200" t="s">
        <v>5931</v>
      </c>
      <c r="Q3200" s="7">
        <f t="shared" si="296"/>
        <v>0.36666666666666664</v>
      </c>
      <c r="R3200" s="9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6486</v>
      </c>
      <c r="C3201" s="3" t="s">
        <v>6487</v>
      </c>
      <c r="D3201">
        <v>5000</v>
      </c>
      <c r="E3201">
        <v>2608</v>
      </c>
      <c r="F3201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s="15">
        <f t="shared" si="294"/>
        <v>41888.875</v>
      </c>
      <c r="L3201" s="15">
        <f t="shared" si="295"/>
        <v>41858.761782407411</v>
      </c>
      <c r="M3201" t="b">
        <v>0</v>
      </c>
      <c r="N3201">
        <v>53</v>
      </c>
      <c r="O3201" t="b">
        <v>0</v>
      </c>
      <c r="P3201" t="s">
        <v>5931</v>
      </c>
      <c r="Q3201" s="7">
        <f t="shared" si="296"/>
        <v>52.16</v>
      </c>
      <c r="R3201" s="9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6488</v>
      </c>
      <c r="C3202" s="3" t="s">
        <v>6489</v>
      </c>
      <c r="D3202">
        <v>50000</v>
      </c>
      <c r="E3202">
        <v>1</v>
      </c>
      <c r="F3202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s="15">
        <f t="shared" si="294"/>
        <v>42490.231944444444</v>
      </c>
      <c r="L3202" s="15">
        <f t="shared" si="295"/>
        <v>42460.320613425924</v>
      </c>
      <c r="M3202" t="b">
        <v>0</v>
      </c>
      <c r="N3202">
        <v>1</v>
      </c>
      <c r="O3202" t="b">
        <v>0</v>
      </c>
      <c r="P3202" t="s">
        <v>5931</v>
      </c>
      <c r="Q3202" s="7">
        <f t="shared" si="296"/>
        <v>2E-3</v>
      </c>
      <c r="R3202" s="9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6490</v>
      </c>
      <c r="C3203" s="3" t="s">
        <v>6491</v>
      </c>
      <c r="D3203">
        <v>2000</v>
      </c>
      <c r="E3203">
        <v>25</v>
      </c>
      <c r="F3203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s="15">
        <f t="shared" ref="K3203:K3266" si="300">(I3203/86400)+DATE(1970,1,1)</f>
        <v>41882.767094907409</v>
      </c>
      <c r="L3203" s="15">
        <f t="shared" ref="L3203:L3266" si="301">(J3203/86400)+DATE(1970,1,1)</f>
        <v>41861.767094907409</v>
      </c>
      <c r="M3203" t="b">
        <v>0</v>
      </c>
      <c r="N3203">
        <v>2</v>
      </c>
      <c r="O3203" t="b">
        <v>0</v>
      </c>
      <c r="P3203" t="s">
        <v>5931</v>
      </c>
      <c r="Q3203" s="7">
        <f t="shared" ref="Q3203:Q3266" si="302">(E3203/D3203)*100</f>
        <v>1.25</v>
      </c>
      <c r="R3203" s="9">
        <f t="shared" ref="R3203:R3266" si="303">E3203/N3203</f>
        <v>12.5</v>
      </c>
      <c r="S3203" t="str">
        <f t="shared" ref="S3203:S3266" si="304">LEFT(P3203,FIND("/",P3203)-1)</f>
        <v>theater</v>
      </c>
      <c r="T3203" t="str">
        <f t="shared" ref="T3203:T3266" si="305">REPLACE(P3203,1,FIND("/",P3203),"")</f>
        <v>musical</v>
      </c>
    </row>
    <row r="3204" spans="1:20" ht="48" x14ac:dyDescent="0.2">
      <c r="A3204">
        <v>3202</v>
      </c>
      <c r="B3204" s="3" t="s">
        <v>6492</v>
      </c>
      <c r="C3204" s="3" t="s">
        <v>6493</v>
      </c>
      <c r="D3204">
        <v>5000</v>
      </c>
      <c r="E3204">
        <v>2726</v>
      </c>
      <c r="F3204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s="15">
        <f t="shared" si="300"/>
        <v>42352.249305555553</v>
      </c>
      <c r="L3204" s="15">
        <f t="shared" si="301"/>
        <v>42293.853541666671</v>
      </c>
      <c r="M3204" t="b">
        <v>0</v>
      </c>
      <c r="N3204">
        <v>25</v>
      </c>
      <c r="O3204" t="b">
        <v>0</v>
      </c>
      <c r="P3204" t="s">
        <v>5931</v>
      </c>
      <c r="Q3204" s="7">
        <f t="shared" si="302"/>
        <v>54.52</v>
      </c>
      <c r="R3204" s="9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6494</v>
      </c>
      <c r="C3205" s="3" t="s">
        <v>6495</v>
      </c>
      <c r="D3205">
        <v>1000</v>
      </c>
      <c r="E3205">
        <v>250</v>
      </c>
      <c r="F3205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s="15">
        <f t="shared" si="300"/>
        <v>42272.988680555558</v>
      </c>
      <c r="L3205" s="15">
        <f t="shared" si="301"/>
        <v>42242.988680555558</v>
      </c>
      <c r="M3205" t="b">
        <v>0</v>
      </c>
      <c r="N3205">
        <v>6</v>
      </c>
      <c r="O3205" t="b">
        <v>0</v>
      </c>
      <c r="P3205" t="s">
        <v>5931</v>
      </c>
      <c r="Q3205" s="7">
        <f t="shared" si="302"/>
        <v>25</v>
      </c>
      <c r="R3205" s="9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6496</v>
      </c>
      <c r="C3206" s="3" t="s">
        <v>6497</v>
      </c>
      <c r="D3206">
        <v>500</v>
      </c>
      <c r="E3206">
        <v>0</v>
      </c>
      <c r="F3206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s="15">
        <f t="shared" si="300"/>
        <v>42202.676388888889</v>
      </c>
      <c r="L3206" s="15">
        <f t="shared" si="301"/>
        <v>42172.686099537037</v>
      </c>
      <c r="M3206" t="b">
        <v>0</v>
      </c>
      <c r="N3206">
        <v>0</v>
      </c>
      <c r="O3206" t="b">
        <v>0</v>
      </c>
      <c r="P3206" t="s">
        <v>5931</v>
      </c>
      <c r="Q3206" s="7">
        <f t="shared" si="302"/>
        <v>0</v>
      </c>
      <c r="R3206" s="9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6498</v>
      </c>
      <c r="C3207" s="3" t="s">
        <v>6499</v>
      </c>
      <c r="D3207">
        <v>8000</v>
      </c>
      <c r="E3207">
        <v>273</v>
      </c>
      <c r="F3207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s="15">
        <f t="shared" si="300"/>
        <v>42125.374675925923</v>
      </c>
      <c r="L3207" s="15">
        <f t="shared" si="301"/>
        <v>42095.374675925923</v>
      </c>
      <c r="M3207" t="b">
        <v>0</v>
      </c>
      <c r="N3207">
        <v>12</v>
      </c>
      <c r="O3207" t="b">
        <v>0</v>
      </c>
      <c r="P3207" t="s">
        <v>5931</v>
      </c>
      <c r="Q3207" s="7">
        <f t="shared" si="302"/>
        <v>3.4125000000000001</v>
      </c>
      <c r="R3207" s="9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6500</v>
      </c>
      <c r="C3208" s="3" t="s">
        <v>6501</v>
      </c>
      <c r="D3208">
        <v>5000</v>
      </c>
      <c r="E3208">
        <v>0</v>
      </c>
      <c r="F320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s="15">
        <f t="shared" si="300"/>
        <v>42266.276053240741</v>
      </c>
      <c r="L3208" s="15">
        <f t="shared" si="301"/>
        <v>42236.276053240741</v>
      </c>
      <c r="M3208" t="b">
        <v>0</v>
      </c>
      <c r="N3208">
        <v>0</v>
      </c>
      <c r="O3208" t="b">
        <v>0</v>
      </c>
      <c r="P3208" t="s">
        <v>5931</v>
      </c>
      <c r="Q3208" s="7">
        <f t="shared" si="302"/>
        <v>0</v>
      </c>
      <c r="R3208" s="9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6502</v>
      </c>
      <c r="C3209" s="3" t="s">
        <v>6503</v>
      </c>
      <c r="D3209">
        <v>5500</v>
      </c>
      <c r="E3209">
        <v>2550</v>
      </c>
      <c r="F3209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s="15">
        <f t="shared" si="300"/>
        <v>42117.236192129625</v>
      </c>
      <c r="L3209" s="15">
        <f t="shared" si="301"/>
        <v>42057.277858796297</v>
      </c>
      <c r="M3209" t="b">
        <v>0</v>
      </c>
      <c r="N3209">
        <v>36</v>
      </c>
      <c r="O3209" t="b">
        <v>0</v>
      </c>
      <c r="P3209" t="s">
        <v>5931</v>
      </c>
      <c r="Q3209" s="7">
        <f t="shared" si="302"/>
        <v>46.36363636363636</v>
      </c>
      <c r="R3209" s="9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6504</v>
      </c>
      <c r="C3210" s="3" t="s">
        <v>6505</v>
      </c>
      <c r="D3210">
        <v>5000</v>
      </c>
      <c r="E3210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s="15">
        <f t="shared" si="300"/>
        <v>41848.605057870373</v>
      </c>
      <c r="L3210" s="15">
        <f t="shared" si="301"/>
        <v>41827.605057870373</v>
      </c>
      <c r="M3210" t="b">
        <v>1</v>
      </c>
      <c r="N3210">
        <v>82</v>
      </c>
      <c r="O3210" t="b">
        <v>1</v>
      </c>
      <c r="P3210" t="s">
        <v>1086</v>
      </c>
      <c r="Q3210" s="7">
        <f t="shared" si="302"/>
        <v>103.49999999999999</v>
      </c>
      <c r="R3210" s="9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6506</v>
      </c>
      <c r="C3211" s="3" t="s">
        <v>6507</v>
      </c>
      <c r="D3211">
        <v>9500</v>
      </c>
      <c r="E3211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s="15">
        <f t="shared" si="300"/>
        <v>41810.958333333336</v>
      </c>
      <c r="L3211" s="15">
        <f t="shared" si="301"/>
        <v>41778.637245370366</v>
      </c>
      <c r="M3211" t="b">
        <v>1</v>
      </c>
      <c r="N3211">
        <v>226</v>
      </c>
      <c r="O3211" t="b">
        <v>1</v>
      </c>
      <c r="P3211" t="s">
        <v>1086</v>
      </c>
      <c r="Q3211" s="7">
        <f t="shared" si="302"/>
        <v>119.32315789473684</v>
      </c>
      <c r="R3211" s="9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6508</v>
      </c>
      <c r="C3212" s="3" t="s">
        <v>6509</v>
      </c>
      <c r="D3212">
        <v>3000</v>
      </c>
      <c r="E3212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s="15">
        <f t="shared" si="300"/>
        <v>41061.165972222225</v>
      </c>
      <c r="L3212" s="15">
        <f t="shared" si="301"/>
        <v>41013.936562499999</v>
      </c>
      <c r="M3212" t="b">
        <v>1</v>
      </c>
      <c r="N3212">
        <v>60</v>
      </c>
      <c r="O3212" t="b">
        <v>1</v>
      </c>
      <c r="P3212" t="s">
        <v>1086</v>
      </c>
      <c r="Q3212" s="7">
        <f t="shared" si="302"/>
        <v>125.76666666666667</v>
      </c>
      <c r="R3212" s="9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6510</v>
      </c>
      <c r="C3213" s="3" t="s">
        <v>6511</v>
      </c>
      <c r="D3213">
        <v>23000</v>
      </c>
      <c r="E3213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s="15">
        <f t="shared" si="300"/>
        <v>41866.083333333336</v>
      </c>
      <c r="L3213" s="15">
        <f t="shared" si="301"/>
        <v>41834.58657407407</v>
      </c>
      <c r="M3213" t="b">
        <v>1</v>
      </c>
      <c r="N3213">
        <v>322</v>
      </c>
      <c r="O3213" t="b">
        <v>1</v>
      </c>
      <c r="P3213" t="s">
        <v>1086</v>
      </c>
      <c r="Q3213" s="7">
        <f t="shared" si="302"/>
        <v>119.74347826086958</v>
      </c>
      <c r="R3213" s="9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6512</v>
      </c>
      <c r="C3214" s="3" t="s">
        <v>6513</v>
      </c>
      <c r="D3214">
        <v>4000</v>
      </c>
      <c r="E3214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s="15">
        <f t="shared" si="300"/>
        <v>41859.795729166668</v>
      </c>
      <c r="L3214" s="15">
        <f t="shared" si="301"/>
        <v>41829.795729166668</v>
      </c>
      <c r="M3214" t="b">
        <v>1</v>
      </c>
      <c r="N3214">
        <v>94</v>
      </c>
      <c r="O3214" t="b">
        <v>1</v>
      </c>
      <c r="P3214" t="s">
        <v>1086</v>
      </c>
      <c r="Q3214" s="7">
        <f t="shared" si="302"/>
        <v>126.25</v>
      </c>
      <c r="R3214" s="9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6514</v>
      </c>
      <c r="C3215" s="3" t="s">
        <v>6515</v>
      </c>
      <c r="D3215">
        <v>6000</v>
      </c>
      <c r="E3215">
        <v>6007</v>
      </c>
      <c r="F3215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s="15">
        <f t="shared" si="300"/>
        <v>42211.763414351852</v>
      </c>
      <c r="L3215" s="15">
        <f t="shared" si="301"/>
        <v>42171.763414351852</v>
      </c>
      <c r="M3215" t="b">
        <v>1</v>
      </c>
      <c r="N3215">
        <v>47</v>
      </c>
      <c r="O3215" t="b">
        <v>1</v>
      </c>
      <c r="P3215" t="s">
        <v>1086</v>
      </c>
      <c r="Q3215" s="7">
        <f t="shared" si="302"/>
        <v>100.11666666666667</v>
      </c>
      <c r="R3215" s="9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6516</v>
      </c>
      <c r="C3216" s="3" t="s">
        <v>6517</v>
      </c>
      <c r="D3216">
        <v>12000</v>
      </c>
      <c r="E3216">
        <v>12256</v>
      </c>
      <c r="F3216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s="15">
        <f t="shared" si="300"/>
        <v>42374.996527777781</v>
      </c>
      <c r="L3216" s="15">
        <f t="shared" si="301"/>
        <v>42337.792511574073</v>
      </c>
      <c r="M3216" t="b">
        <v>1</v>
      </c>
      <c r="N3216">
        <v>115</v>
      </c>
      <c r="O3216" t="b">
        <v>1</v>
      </c>
      <c r="P3216" t="s">
        <v>1086</v>
      </c>
      <c r="Q3216" s="7">
        <f t="shared" si="302"/>
        <v>102.13333333333334</v>
      </c>
      <c r="R3216" s="9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6518</v>
      </c>
      <c r="C3217" s="3" t="s">
        <v>6519</v>
      </c>
      <c r="D3217">
        <v>35000</v>
      </c>
      <c r="E3217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s="15">
        <f t="shared" si="300"/>
        <v>42257.165972222225</v>
      </c>
      <c r="L3217" s="15">
        <f t="shared" si="301"/>
        <v>42219.665173611109</v>
      </c>
      <c r="M3217" t="b">
        <v>1</v>
      </c>
      <c r="N3217">
        <v>134</v>
      </c>
      <c r="O3217" t="b">
        <v>1</v>
      </c>
      <c r="P3217" t="s">
        <v>1086</v>
      </c>
      <c r="Q3217" s="7">
        <f t="shared" si="302"/>
        <v>100.35142857142858</v>
      </c>
      <c r="R3217" s="9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6520</v>
      </c>
      <c r="C3218" s="3" t="s">
        <v>6521</v>
      </c>
      <c r="D3218">
        <v>2000</v>
      </c>
      <c r="E3218">
        <v>2001</v>
      </c>
      <c r="F321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s="15">
        <f t="shared" si="300"/>
        <v>42196.604166666672</v>
      </c>
      <c r="L3218" s="15">
        <f t="shared" si="301"/>
        <v>42165.462627314817</v>
      </c>
      <c r="M3218" t="b">
        <v>1</v>
      </c>
      <c r="N3218">
        <v>35</v>
      </c>
      <c r="O3218" t="b">
        <v>1</v>
      </c>
      <c r="P3218" t="s">
        <v>1086</v>
      </c>
      <c r="Q3218" s="7">
        <f t="shared" si="302"/>
        <v>100.05</v>
      </c>
      <c r="R3218" s="9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6522</v>
      </c>
      <c r="C3219" s="3" t="s">
        <v>6523</v>
      </c>
      <c r="D3219">
        <v>4500</v>
      </c>
      <c r="E3219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s="15">
        <f t="shared" si="300"/>
        <v>42678.546111111107</v>
      </c>
      <c r="L3219" s="15">
        <f t="shared" si="301"/>
        <v>42648.546111111107</v>
      </c>
      <c r="M3219" t="b">
        <v>1</v>
      </c>
      <c r="N3219">
        <v>104</v>
      </c>
      <c r="O3219" t="b">
        <v>1</v>
      </c>
      <c r="P3219" t="s">
        <v>1086</v>
      </c>
      <c r="Q3219" s="7">
        <f t="shared" si="302"/>
        <v>116.02222222222223</v>
      </c>
      <c r="R3219" s="9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6524</v>
      </c>
      <c r="C3220" s="3" t="s">
        <v>6525</v>
      </c>
      <c r="D3220">
        <v>12000</v>
      </c>
      <c r="E3220">
        <v>12252</v>
      </c>
      <c r="F3220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s="15">
        <f t="shared" si="300"/>
        <v>42004</v>
      </c>
      <c r="L3220" s="15">
        <f t="shared" si="301"/>
        <v>41971.002152777779</v>
      </c>
      <c r="M3220" t="b">
        <v>1</v>
      </c>
      <c r="N3220">
        <v>184</v>
      </c>
      <c r="O3220" t="b">
        <v>1</v>
      </c>
      <c r="P3220" t="s">
        <v>1086</v>
      </c>
      <c r="Q3220" s="7">
        <f t="shared" si="302"/>
        <v>102.1</v>
      </c>
      <c r="R3220" s="9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6526</v>
      </c>
      <c r="C3221" s="3" t="s">
        <v>6527</v>
      </c>
      <c r="D3221">
        <v>20000</v>
      </c>
      <c r="E3221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s="15">
        <f t="shared" si="300"/>
        <v>42085.941516203704</v>
      </c>
      <c r="L3221" s="15">
        <f t="shared" si="301"/>
        <v>42050.983182870375</v>
      </c>
      <c r="M3221" t="b">
        <v>1</v>
      </c>
      <c r="N3221">
        <v>119</v>
      </c>
      <c r="O3221" t="b">
        <v>1</v>
      </c>
      <c r="P3221" t="s">
        <v>1086</v>
      </c>
      <c r="Q3221" s="7">
        <f t="shared" si="302"/>
        <v>100.11000000000001</v>
      </c>
      <c r="R3221" s="9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6528</v>
      </c>
      <c r="C3222" s="3" t="s">
        <v>6529</v>
      </c>
      <c r="D3222">
        <v>15000</v>
      </c>
      <c r="E3222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s="15">
        <f t="shared" si="300"/>
        <v>42806.875</v>
      </c>
      <c r="L3222" s="15">
        <f t="shared" si="301"/>
        <v>42772.833379629628</v>
      </c>
      <c r="M3222" t="b">
        <v>1</v>
      </c>
      <c r="N3222">
        <v>59</v>
      </c>
      <c r="O3222" t="b">
        <v>1</v>
      </c>
      <c r="P3222" t="s">
        <v>1086</v>
      </c>
      <c r="Q3222" s="7">
        <f t="shared" si="302"/>
        <v>100.84</v>
      </c>
      <c r="R3222" s="9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6530</v>
      </c>
      <c r="C3223" s="3" t="s">
        <v>6531</v>
      </c>
      <c r="D3223">
        <v>4000</v>
      </c>
      <c r="E3223">
        <v>4137</v>
      </c>
      <c r="F3223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s="15">
        <f t="shared" si="300"/>
        <v>42190.696793981479</v>
      </c>
      <c r="L3223" s="15">
        <f t="shared" si="301"/>
        <v>42155.696793981479</v>
      </c>
      <c r="M3223" t="b">
        <v>1</v>
      </c>
      <c r="N3223">
        <v>113</v>
      </c>
      <c r="O3223" t="b">
        <v>1</v>
      </c>
      <c r="P3223" t="s">
        <v>1086</v>
      </c>
      <c r="Q3223" s="7">
        <f t="shared" si="302"/>
        <v>103.42499999999998</v>
      </c>
      <c r="R3223" s="9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6532</v>
      </c>
      <c r="C3224" s="3" t="s">
        <v>6533</v>
      </c>
      <c r="D3224">
        <v>2500</v>
      </c>
      <c r="E3224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s="15">
        <f t="shared" si="300"/>
        <v>42301.895138888889</v>
      </c>
      <c r="L3224" s="15">
        <f t="shared" si="301"/>
        <v>42270.582141203704</v>
      </c>
      <c r="M3224" t="b">
        <v>1</v>
      </c>
      <c r="N3224">
        <v>84</v>
      </c>
      <c r="O3224" t="b">
        <v>1</v>
      </c>
      <c r="P3224" t="s">
        <v>1086</v>
      </c>
      <c r="Q3224" s="7">
        <f t="shared" si="302"/>
        <v>124.8</v>
      </c>
      <c r="R3224" s="9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6534</v>
      </c>
      <c r="C3225" s="3" t="s">
        <v>6535</v>
      </c>
      <c r="D3225">
        <v>3100</v>
      </c>
      <c r="E3225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s="15">
        <f t="shared" si="300"/>
        <v>42236.835370370369</v>
      </c>
      <c r="L3225" s="15">
        <f t="shared" si="301"/>
        <v>42206.835370370369</v>
      </c>
      <c r="M3225" t="b">
        <v>1</v>
      </c>
      <c r="N3225">
        <v>74</v>
      </c>
      <c r="O3225" t="b">
        <v>1</v>
      </c>
      <c r="P3225" t="s">
        <v>1086</v>
      </c>
      <c r="Q3225" s="7">
        <f t="shared" si="302"/>
        <v>109.51612903225806</v>
      </c>
      <c r="R3225" s="9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6536</v>
      </c>
      <c r="C3226" s="3" t="s">
        <v>6537</v>
      </c>
      <c r="D3226">
        <v>30000</v>
      </c>
      <c r="E3226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s="15">
        <f t="shared" si="300"/>
        <v>42745.208333333328</v>
      </c>
      <c r="L3226" s="15">
        <f t="shared" si="301"/>
        <v>42697.850844907407</v>
      </c>
      <c r="M3226" t="b">
        <v>1</v>
      </c>
      <c r="N3226">
        <v>216</v>
      </c>
      <c r="O3226" t="b">
        <v>1</v>
      </c>
      <c r="P3226" t="s">
        <v>1086</v>
      </c>
      <c r="Q3226" s="7">
        <f t="shared" si="302"/>
        <v>102.03333333333333</v>
      </c>
      <c r="R3226" s="9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6538</v>
      </c>
      <c r="C3227" s="3" t="s">
        <v>6539</v>
      </c>
      <c r="D3227">
        <v>2000</v>
      </c>
      <c r="E3227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s="15">
        <f t="shared" si="300"/>
        <v>42524.875</v>
      </c>
      <c r="L3227" s="15">
        <f t="shared" si="301"/>
        <v>42503.559467592597</v>
      </c>
      <c r="M3227" t="b">
        <v>1</v>
      </c>
      <c r="N3227">
        <v>39</v>
      </c>
      <c r="O3227" t="b">
        <v>1</v>
      </c>
      <c r="P3227" t="s">
        <v>1086</v>
      </c>
      <c r="Q3227" s="7">
        <f t="shared" si="302"/>
        <v>102.35000000000001</v>
      </c>
      <c r="R3227" s="9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6540</v>
      </c>
      <c r="C3228" s="3" t="s">
        <v>6541</v>
      </c>
      <c r="D3228">
        <v>1200</v>
      </c>
      <c r="E3228">
        <v>1250</v>
      </c>
      <c r="F322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s="15">
        <f t="shared" si="300"/>
        <v>42307.583472222221</v>
      </c>
      <c r="L3228" s="15">
        <f t="shared" si="301"/>
        <v>42277.583472222221</v>
      </c>
      <c r="M3228" t="b">
        <v>1</v>
      </c>
      <c r="N3228">
        <v>21</v>
      </c>
      <c r="O3228" t="b">
        <v>1</v>
      </c>
      <c r="P3228" t="s">
        <v>1086</v>
      </c>
      <c r="Q3228" s="7">
        <f t="shared" si="302"/>
        <v>104.16666666666667</v>
      </c>
      <c r="R3228" s="9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6542</v>
      </c>
      <c r="C3229" s="3" t="s">
        <v>6543</v>
      </c>
      <c r="D3229">
        <v>1200</v>
      </c>
      <c r="E3229">
        <v>1500</v>
      </c>
      <c r="F3229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s="15">
        <f t="shared" si="300"/>
        <v>42752.882361111115</v>
      </c>
      <c r="L3229" s="15">
        <f t="shared" si="301"/>
        <v>42722.882361111115</v>
      </c>
      <c r="M3229" t="b">
        <v>0</v>
      </c>
      <c r="N3229">
        <v>30</v>
      </c>
      <c r="O3229" t="b">
        <v>1</v>
      </c>
      <c r="P3229" t="s">
        <v>1086</v>
      </c>
      <c r="Q3229" s="7">
        <f t="shared" si="302"/>
        <v>125</v>
      </c>
      <c r="R3229" s="9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6544</v>
      </c>
      <c r="C3230" s="3" t="s">
        <v>6545</v>
      </c>
      <c r="D3230">
        <v>7000</v>
      </c>
      <c r="E3230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s="15">
        <f t="shared" si="300"/>
        <v>42355.207638888889</v>
      </c>
      <c r="L3230" s="15">
        <f t="shared" si="301"/>
        <v>42323.70930555556</v>
      </c>
      <c r="M3230" t="b">
        <v>1</v>
      </c>
      <c r="N3230">
        <v>37</v>
      </c>
      <c r="O3230" t="b">
        <v>1</v>
      </c>
      <c r="P3230" t="s">
        <v>1086</v>
      </c>
      <c r="Q3230" s="7">
        <f t="shared" si="302"/>
        <v>102.34285714285714</v>
      </c>
      <c r="R3230" s="9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6546</v>
      </c>
      <c r="C3231" s="3" t="s">
        <v>6547</v>
      </c>
      <c r="D3231">
        <v>20000</v>
      </c>
      <c r="E3231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s="15">
        <f t="shared" si="300"/>
        <v>41963.333310185189</v>
      </c>
      <c r="L3231" s="15">
        <f t="shared" si="301"/>
        <v>41933.291643518518</v>
      </c>
      <c r="M3231" t="b">
        <v>1</v>
      </c>
      <c r="N3231">
        <v>202</v>
      </c>
      <c r="O3231" t="b">
        <v>1</v>
      </c>
      <c r="P3231" t="s">
        <v>1086</v>
      </c>
      <c r="Q3231" s="7">
        <f t="shared" si="302"/>
        <v>107.86500000000001</v>
      </c>
      <c r="R3231" s="9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6548</v>
      </c>
      <c r="C3232" s="3" t="s">
        <v>6549</v>
      </c>
      <c r="D3232">
        <v>2600</v>
      </c>
      <c r="E3232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s="15">
        <f t="shared" si="300"/>
        <v>41913.165972222225</v>
      </c>
      <c r="L3232" s="15">
        <f t="shared" si="301"/>
        <v>41898.168124999997</v>
      </c>
      <c r="M3232" t="b">
        <v>1</v>
      </c>
      <c r="N3232">
        <v>37</v>
      </c>
      <c r="O3232" t="b">
        <v>1</v>
      </c>
      <c r="P3232" t="s">
        <v>1086</v>
      </c>
      <c r="Q3232" s="7">
        <f t="shared" si="302"/>
        <v>109.88461538461539</v>
      </c>
      <c r="R3232" s="9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6550</v>
      </c>
      <c r="C3233" s="3" t="s">
        <v>6551</v>
      </c>
      <c r="D3233">
        <v>1000</v>
      </c>
      <c r="E3233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s="15">
        <f t="shared" si="300"/>
        <v>42476.943831018521</v>
      </c>
      <c r="L3233" s="15">
        <f t="shared" si="301"/>
        <v>42446.943831018521</v>
      </c>
      <c r="M3233" t="b">
        <v>0</v>
      </c>
      <c r="N3233">
        <v>28</v>
      </c>
      <c r="O3233" t="b">
        <v>1</v>
      </c>
      <c r="P3233" t="s">
        <v>1086</v>
      </c>
      <c r="Q3233" s="7">
        <f t="shared" si="302"/>
        <v>161</v>
      </c>
      <c r="R3233" s="9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6552</v>
      </c>
      <c r="C3234" s="3" t="s">
        <v>6553</v>
      </c>
      <c r="D3234">
        <v>1000</v>
      </c>
      <c r="E3234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s="15">
        <f t="shared" si="300"/>
        <v>42494.165972222225</v>
      </c>
      <c r="L3234" s="15">
        <f t="shared" si="301"/>
        <v>42463.81385416667</v>
      </c>
      <c r="M3234" t="b">
        <v>1</v>
      </c>
      <c r="N3234">
        <v>26</v>
      </c>
      <c r="O3234" t="b">
        <v>1</v>
      </c>
      <c r="P3234" t="s">
        <v>1086</v>
      </c>
      <c r="Q3234" s="7">
        <f t="shared" si="302"/>
        <v>131.20000000000002</v>
      </c>
      <c r="R3234" s="9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6554</v>
      </c>
      <c r="C3235" s="3" t="s">
        <v>6555</v>
      </c>
      <c r="D3235">
        <v>5000</v>
      </c>
      <c r="E3235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s="15">
        <f t="shared" si="300"/>
        <v>42796.805034722223</v>
      </c>
      <c r="L3235" s="15">
        <f t="shared" si="301"/>
        <v>42766.805034722223</v>
      </c>
      <c r="M3235" t="b">
        <v>0</v>
      </c>
      <c r="N3235">
        <v>61</v>
      </c>
      <c r="O3235" t="b">
        <v>1</v>
      </c>
      <c r="P3235" t="s">
        <v>1086</v>
      </c>
      <c r="Q3235" s="7">
        <f t="shared" si="302"/>
        <v>118.8</v>
      </c>
      <c r="R3235" s="9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6556</v>
      </c>
      <c r="C3236" s="3" t="s">
        <v>6557</v>
      </c>
      <c r="D3236">
        <v>4000</v>
      </c>
      <c r="E3236">
        <v>4015.71</v>
      </c>
      <c r="F3236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s="15">
        <f t="shared" si="300"/>
        <v>42767.979861111111</v>
      </c>
      <c r="L3236" s="15">
        <f t="shared" si="301"/>
        <v>42734.789444444439</v>
      </c>
      <c r="M3236" t="b">
        <v>0</v>
      </c>
      <c r="N3236">
        <v>115</v>
      </c>
      <c r="O3236" t="b">
        <v>1</v>
      </c>
      <c r="P3236" t="s">
        <v>1086</v>
      </c>
      <c r="Q3236" s="7">
        <f t="shared" si="302"/>
        <v>100.39275000000001</v>
      </c>
      <c r="R3236" s="9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6558</v>
      </c>
      <c r="C3237" s="3" t="s">
        <v>6559</v>
      </c>
      <c r="D3237">
        <v>15000</v>
      </c>
      <c r="E3237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s="15">
        <f t="shared" si="300"/>
        <v>42552.347812499997</v>
      </c>
      <c r="L3237" s="15">
        <f t="shared" si="301"/>
        <v>42522.347812499997</v>
      </c>
      <c r="M3237" t="b">
        <v>1</v>
      </c>
      <c r="N3237">
        <v>181</v>
      </c>
      <c r="O3237" t="b">
        <v>1</v>
      </c>
      <c r="P3237" t="s">
        <v>1086</v>
      </c>
      <c r="Q3237" s="7">
        <f t="shared" si="302"/>
        <v>103.20666666666666</v>
      </c>
      <c r="R3237" s="9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6560</v>
      </c>
      <c r="C3238" s="3" t="s">
        <v>6561</v>
      </c>
      <c r="D3238">
        <v>20000</v>
      </c>
      <c r="E3238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s="15">
        <f t="shared" si="300"/>
        <v>42732.917048611111</v>
      </c>
      <c r="L3238" s="15">
        <f t="shared" si="301"/>
        <v>42702.917048611111</v>
      </c>
      <c r="M3238" t="b">
        <v>0</v>
      </c>
      <c r="N3238">
        <v>110</v>
      </c>
      <c r="O3238" t="b">
        <v>1</v>
      </c>
      <c r="P3238" t="s">
        <v>1086</v>
      </c>
      <c r="Q3238" s="7">
        <f t="shared" si="302"/>
        <v>100.6</v>
      </c>
      <c r="R3238" s="9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6562</v>
      </c>
      <c r="C3239" s="3" t="s">
        <v>6563</v>
      </c>
      <c r="D3239">
        <v>35000</v>
      </c>
      <c r="E3239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s="15">
        <f t="shared" si="300"/>
        <v>42276.165972222225</v>
      </c>
      <c r="L3239" s="15">
        <f t="shared" si="301"/>
        <v>42252.474351851852</v>
      </c>
      <c r="M3239" t="b">
        <v>1</v>
      </c>
      <c r="N3239">
        <v>269</v>
      </c>
      <c r="O3239" t="b">
        <v>1</v>
      </c>
      <c r="P3239" t="s">
        <v>1086</v>
      </c>
      <c r="Q3239" s="7">
        <f t="shared" si="302"/>
        <v>100.78754285714287</v>
      </c>
      <c r="R3239" s="9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6564</v>
      </c>
      <c r="C3240" s="3" t="s">
        <v>6565</v>
      </c>
      <c r="D3240">
        <v>2800</v>
      </c>
      <c r="E3240">
        <v>3145</v>
      </c>
      <c r="F3240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s="15">
        <f t="shared" si="300"/>
        <v>42186.510393518518</v>
      </c>
      <c r="L3240" s="15">
        <f t="shared" si="301"/>
        <v>42156.510393518518</v>
      </c>
      <c r="M3240" t="b">
        <v>1</v>
      </c>
      <c r="N3240">
        <v>79</v>
      </c>
      <c r="O3240" t="b">
        <v>1</v>
      </c>
      <c r="P3240" t="s">
        <v>1086</v>
      </c>
      <c r="Q3240" s="7">
        <f t="shared" si="302"/>
        <v>112.32142857142857</v>
      </c>
      <c r="R3240" s="9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6566</v>
      </c>
      <c r="C3241" s="3" t="s">
        <v>6567</v>
      </c>
      <c r="D3241">
        <v>5862</v>
      </c>
      <c r="E3241">
        <v>6208.98</v>
      </c>
      <c r="F3241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s="15">
        <f t="shared" si="300"/>
        <v>42302.999305555553</v>
      </c>
      <c r="L3241" s="15">
        <f t="shared" si="301"/>
        <v>42278.089039351849</v>
      </c>
      <c r="M3241" t="b">
        <v>1</v>
      </c>
      <c r="N3241">
        <v>104</v>
      </c>
      <c r="O3241" t="b">
        <v>1</v>
      </c>
      <c r="P3241" t="s">
        <v>1086</v>
      </c>
      <c r="Q3241" s="7">
        <f t="shared" si="302"/>
        <v>105.91914022517912</v>
      </c>
      <c r="R3241" s="9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6568</v>
      </c>
      <c r="C3242" s="3" t="s">
        <v>6569</v>
      </c>
      <c r="D3242">
        <v>3000</v>
      </c>
      <c r="E3242">
        <v>3017</v>
      </c>
      <c r="F3242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s="15">
        <f t="shared" si="300"/>
        <v>42782.958333333328</v>
      </c>
      <c r="L3242" s="15">
        <f t="shared" si="301"/>
        <v>42754.693842592591</v>
      </c>
      <c r="M3242" t="b">
        <v>0</v>
      </c>
      <c r="N3242">
        <v>34</v>
      </c>
      <c r="O3242" t="b">
        <v>1</v>
      </c>
      <c r="P3242" t="s">
        <v>1086</v>
      </c>
      <c r="Q3242" s="7">
        <f t="shared" si="302"/>
        <v>100.56666666666668</v>
      </c>
      <c r="R3242" s="9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6570</v>
      </c>
      <c r="C3243" s="3" t="s">
        <v>6571</v>
      </c>
      <c r="D3243">
        <v>8500</v>
      </c>
      <c r="E3243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s="15">
        <f t="shared" si="300"/>
        <v>41926.290972222225</v>
      </c>
      <c r="L3243" s="15">
        <f t="shared" si="301"/>
        <v>41893.324884259258</v>
      </c>
      <c r="M3243" t="b">
        <v>1</v>
      </c>
      <c r="N3243">
        <v>167</v>
      </c>
      <c r="O3243" t="b">
        <v>1</v>
      </c>
      <c r="P3243" t="s">
        <v>1086</v>
      </c>
      <c r="Q3243" s="7">
        <f t="shared" si="302"/>
        <v>115.30588235294117</v>
      </c>
      <c r="R3243" s="9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6572</v>
      </c>
      <c r="C3244" s="3" t="s">
        <v>6573</v>
      </c>
      <c r="D3244">
        <v>10000</v>
      </c>
      <c r="E3244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s="15">
        <f t="shared" si="300"/>
        <v>41901.755694444444</v>
      </c>
      <c r="L3244" s="15">
        <f t="shared" si="301"/>
        <v>41871.755694444444</v>
      </c>
      <c r="M3244" t="b">
        <v>1</v>
      </c>
      <c r="N3244">
        <v>183</v>
      </c>
      <c r="O3244" t="b">
        <v>1</v>
      </c>
      <c r="P3244" t="s">
        <v>1086</v>
      </c>
      <c r="Q3244" s="7">
        <f t="shared" si="302"/>
        <v>127.30419999999999</v>
      </c>
      <c r="R3244" s="9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6574</v>
      </c>
      <c r="C3245" s="3" t="s">
        <v>6575</v>
      </c>
      <c r="D3245">
        <v>8000</v>
      </c>
      <c r="E3245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s="15">
        <f t="shared" si="300"/>
        <v>42286</v>
      </c>
      <c r="L3245" s="15">
        <f t="shared" si="301"/>
        <v>42262.096782407403</v>
      </c>
      <c r="M3245" t="b">
        <v>1</v>
      </c>
      <c r="N3245">
        <v>71</v>
      </c>
      <c r="O3245" t="b">
        <v>1</v>
      </c>
      <c r="P3245" t="s">
        <v>1086</v>
      </c>
      <c r="Q3245" s="7">
        <f t="shared" si="302"/>
        <v>102.83750000000001</v>
      </c>
      <c r="R3245" s="9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6576</v>
      </c>
      <c r="C3246" s="3" t="s">
        <v>6577</v>
      </c>
      <c r="D3246">
        <v>1600</v>
      </c>
      <c r="E3246">
        <v>1647</v>
      </c>
      <c r="F3246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s="15">
        <f t="shared" si="300"/>
        <v>42705.735902777778</v>
      </c>
      <c r="L3246" s="15">
        <f t="shared" si="301"/>
        <v>42675.694236111114</v>
      </c>
      <c r="M3246" t="b">
        <v>0</v>
      </c>
      <c r="N3246">
        <v>69</v>
      </c>
      <c r="O3246" t="b">
        <v>1</v>
      </c>
      <c r="P3246" t="s">
        <v>1086</v>
      </c>
      <c r="Q3246" s="7">
        <f t="shared" si="302"/>
        <v>102.9375</v>
      </c>
      <c r="R3246" s="9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6578</v>
      </c>
      <c r="C3247" s="3" t="s">
        <v>6579</v>
      </c>
      <c r="D3247">
        <v>21000</v>
      </c>
      <c r="E3247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s="15">
        <f t="shared" si="300"/>
        <v>42167.083333333328</v>
      </c>
      <c r="L3247" s="15">
        <f t="shared" si="301"/>
        <v>42135.60020833333</v>
      </c>
      <c r="M3247" t="b">
        <v>0</v>
      </c>
      <c r="N3247">
        <v>270</v>
      </c>
      <c r="O3247" t="b">
        <v>1</v>
      </c>
      <c r="P3247" t="s">
        <v>1086</v>
      </c>
      <c r="Q3247" s="7">
        <f t="shared" si="302"/>
        <v>104.3047619047619</v>
      </c>
      <c r="R3247" s="9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6580</v>
      </c>
      <c r="C3248" s="3" t="s">
        <v>6581</v>
      </c>
      <c r="D3248">
        <v>10000</v>
      </c>
      <c r="E3248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s="15">
        <f t="shared" si="300"/>
        <v>42259.165972222225</v>
      </c>
      <c r="L3248" s="15">
        <f t="shared" si="301"/>
        <v>42230.472222222219</v>
      </c>
      <c r="M3248" t="b">
        <v>1</v>
      </c>
      <c r="N3248">
        <v>193</v>
      </c>
      <c r="O3248" t="b">
        <v>1</v>
      </c>
      <c r="P3248" t="s">
        <v>1086</v>
      </c>
      <c r="Q3248" s="7">
        <f t="shared" si="302"/>
        <v>111.22000000000001</v>
      </c>
      <c r="R3248" s="9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6582</v>
      </c>
      <c r="C3249" s="3" t="s">
        <v>6583</v>
      </c>
      <c r="D3249">
        <v>2500</v>
      </c>
      <c r="E3249">
        <v>2646.5</v>
      </c>
      <c r="F3249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s="15">
        <f t="shared" si="300"/>
        <v>42197.434166666666</v>
      </c>
      <c r="L3249" s="15">
        <f t="shared" si="301"/>
        <v>42167.434166666666</v>
      </c>
      <c r="M3249" t="b">
        <v>1</v>
      </c>
      <c r="N3249">
        <v>57</v>
      </c>
      <c r="O3249" t="b">
        <v>1</v>
      </c>
      <c r="P3249" t="s">
        <v>1086</v>
      </c>
      <c r="Q3249" s="7">
        <f t="shared" si="302"/>
        <v>105.86</v>
      </c>
      <c r="R3249" s="9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6584</v>
      </c>
      <c r="C3250" s="3" t="s">
        <v>6585</v>
      </c>
      <c r="D3250">
        <v>12000</v>
      </c>
      <c r="E3250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s="15">
        <f t="shared" si="300"/>
        <v>42098.846724537041</v>
      </c>
      <c r="L3250" s="15">
        <f t="shared" si="301"/>
        <v>42068.888391203705</v>
      </c>
      <c r="M3250" t="b">
        <v>1</v>
      </c>
      <c r="N3250">
        <v>200</v>
      </c>
      <c r="O3250" t="b">
        <v>1</v>
      </c>
      <c r="P3250" t="s">
        <v>1086</v>
      </c>
      <c r="Q3250" s="7">
        <f t="shared" si="302"/>
        <v>100.79166666666666</v>
      </c>
      <c r="R3250" s="9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6586</v>
      </c>
      <c r="C3251" s="3" t="s">
        <v>6587</v>
      </c>
      <c r="D3251">
        <v>5500</v>
      </c>
      <c r="E3251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s="15">
        <f t="shared" si="300"/>
        <v>42175.746689814812</v>
      </c>
      <c r="L3251" s="15">
        <f t="shared" si="301"/>
        <v>42145.746689814812</v>
      </c>
      <c r="M3251" t="b">
        <v>1</v>
      </c>
      <c r="N3251">
        <v>88</v>
      </c>
      <c r="O3251" t="b">
        <v>1</v>
      </c>
      <c r="P3251" t="s">
        <v>1086</v>
      </c>
      <c r="Q3251" s="7">
        <f t="shared" si="302"/>
        <v>104.92727272727274</v>
      </c>
      <c r="R3251" s="9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6588</v>
      </c>
      <c r="C3252" s="3" t="s">
        <v>6589</v>
      </c>
      <c r="D3252">
        <v>25000</v>
      </c>
      <c r="E3252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s="15">
        <f t="shared" si="300"/>
        <v>41948.783842592595</v>
      </c>
      <c r="L3252" s="15">
        <f t="shared" si="301"/>
        <v>41918.742175925923</v>
      </c>
      <c r="M3252" t="b">
        <v>1</v>
      </c>
      <c r="N3252">
        <v>213</v>
      </c>
      <c r="O3252" t="b">
        <v>1</v>
      </c>
      <c r="P3252" t="s">
        <v>1086</v>
      </c>
      <c r="Q3252" s="7">
        <f t="shared" si="302"/>
        <v>101.55199999999999</v>
      </c>
      <c r="R3252" s="9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6590</v>
      </c>
      <c r="C3253" s="3" t="s">
        <v>6591</v>
      </c>
      <c r="D3253">
        <v>1500</v>
      </c>
      <c r="E3253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s="15">
        <f t="shared" si="300"/>
        <v>42176.731087962966</v>
      </c>
      <c r="L3253" s="15">
        <f t="shared" si="301"/>
        <v>42146.731087962966</v>
      </c>
      <c r="M3253" t="b">
        <v>1</v>
      </c>
      <c r="N3253">
        <v>20</v>
      </c>
      <c r="O3253" t="b">
        <v>1</v>
      </c>
      <c r="P3253" t="s">
        <v>1086</v>
      </c>
      <c r="Q3253" s="7">
        <f t="shared" si="302"/>
        <v>110.73333333333333</v>
      </c>
      <c r="R3253" s="9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6592</v>
      </c>
      <c r="C3254" s="3" t="s">
        <v>6593</v>
      </c>
      <c r="D3254">
        <v>2250</v>
      </c>
      <c r="E3254">
        <v>2876</v>
      </c>
      <c r="F3254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s="15">
        <f t="shared" si="300"/>
        <v>42620.472685185188</v>
      </c>
      <c r="L3254" s="15">
        <f t="shared" si="301"/>
        <v>42590.472685185188</v>
      </c>
      <c r="M3254" t="b">
        <v>1</v>
      </c>
      <c r="N3254">
        <v>50</v>
      </c>
      <c r="O3254" t="b">
        <v>1</v>
      </c>
      <c r="P3254" t="s">
        <v>1086</v>
      </c>
      <c r="Q3254" s="7">
        <f t="shared" si="302"/>
        <v>127.82222222222221</v>
      </c>
      <c r="R3254" s="9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6594</v>
      </c>
      <c r="C3255" s="3" t="s">
        <v>6595</v>
      </c>
      <c r="D3255">
        <v>20000</v>
      </c>
      <c r="E3255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s="15">
        <f t="shared" si="300"/>
        <v>42621.15625</v>
      </c>
      <c r="L3255" s="15">
        <f t="shared" si="301"/>
        <v>42602.576712962968</v>
      </c>
      <c r="M3255" t="b">
        <v>1</v>
      </c>
      <c r="N3255">
        <v>115</v>
      </c>
      <c r="O3255" t="b">
        <v>1</v>
      </c>
      <c r="P3255" t="s">
        <v>1086</v>
      </c>
      <c r="Q3255" s="7">
        <f t="shared" si="302"/>
        <v>101.82500000000002</v>
      </c>
      <c r="R3255" s="9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6596</v>
      </c>
      <c r="C3256" s="3" t="s">
        <v>6597</v>
      </c>
      <c r="D3256">
        <v>13000</v>
      </c>
      <c r="E3256">
        <v>13163.5</v>
      </c>
      <c r="F3256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s="15">
        <f t="shared" si="300"/>
        <v>42089.044085648144</v>
      </c>
      <c r="L3256" s="15">
        <f t="shared" si="301"/>
        <v>42059.085752314815</v>
      </c>
      <c r="M3256" t="b">
        <v>1</v>
      </c>
      <c r="N3256">
        <v>186</v>
      </c>
      <c r="O3256" t="b">
        <v>1</v>
      </c>
      <c r="P3256" t="s">
        <v>1086</v>
      </c>
      <c r="Q3256" s="7">
        <f t="shared" si="302"/>
        <v>101.25769230769231</v>
      </c>
      <c r="R3256" s="9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6598</v>
      </c>
      <c r="C3257" s="3" t="s">
        <v>6599</v>
      </c>
      <c r="D3257">
        <v>300</v>
      </c>
      <c r="E3257">
        <v>525</v>
      </c>
      <c r="F3257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s="15">
        <f t="shared" si="300"/>
        <v>41919.768229166664</v>
      </c>
      <c r="L3257" s="15">
        <f t="shared" si="301"/>
        <v>41889.768229166664</v>
      </c>
      <c r="M3257" t="b">
        <v>1</v>
      </c>
      <c r="N3257">
        <v>18</v>
      </c>
      <c r="O3257" t="b">
        <v>1</v>
      </c>
      <c r="P3257" t="s">
        <v>1086</v>
      </c>
      <c r="Q3257" s="7">
        <f t="shared" si="302"/>
        <v>175</v>
      </c>
      <c r="R3257" s="9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6600</v>
      </c>
      <c r="C3258" s="3" t="s">
        <v>6601</v>
      </c>
      <c r="D3258">
        <v>10000</v>
      </c>
      <c r="E3258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s="15">
        <f t="shared" si="300"/>
        <v>42166.165972222225</v>
      </c>
      <c r="L3258" s="15">
        <f t="shared" si="301"/>
        <v>42144.573807870373</v>
      </c>
      <c r="M3258" t="b">
        <v>1</v>
      </c>
      <c r="N3258">
        <v>176</v>
      </c>
      <c r="O3258" t="b">
        <v>1</v>
      </c>
      <c r="P3258" t="s">
        <v>1086</v>
      </c>
      <c r="Q3258" s="7">
        <f t="shared" si="302"/>
        <v>128.06</v>
      </c>
      <c r="R3258" s="9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6602</v>
      </c>
      <c r="C3259" s="3" t="s">
        <v>6603</v>
      </c>
      <c r="D3259">
        <v>2000</v>
      </c>
      <c r="E3259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s="15">
        <f t="shared" si="300"/>
        <v>42788.559629629628</v>
      </c>
      <c r="L3259" s="15">
        <f t="shared" si="301"/>
        <v>42758.559629629628</v>
      </c>
      <c r="M3259" t="b">
        <v>0</v>
      </c>
      <c r="N3259">
        <v>41</v>
      </c>
      <c r="O3259" t="b">
        <v>1</v>
      </c>
      <c r="P3259" t="s">
        <v>1086</v>
      </c>
      <c r="Q3259" s="7">
        <f t="shared" si="302"/>
        <v>106.29949999999999</v>
      </c>
      <c r="R3259" s="9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6604</v>
      </c>
      <c r="C3260" s="3" t="s">
        <v>6605</v>
      </c>
      <c r="D3260">
        <v>7000</v>
      </c>
      <c r="E3260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s="15">
        <f t="shared" si="300"/>
        <v>42012.887280092589</v>
      </c>
      <c r="L3260" s="15">
        <f t="shared" si="301"/>
        <v>41982.887280092589</v>
      </c>
      <c r="M3260" t="b">
        <v>1</v>
      </c>
      <c r="N3260">
        <v>75</v>
      </c>
      <c r="O3260" t="b">
        <v>1</v>
      </c>
      <c r="P3260" t="s">
        <v>1086</v>
      </c>
      <c r="Q3260" s="7">
        <f t="shared" si="302"/>
        <v>105.21428571428571</v>
      </c>
      <c r="R3260" s="9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6606</v>
      </c>
      <c r="C3261" s="3" t="s">
        <v>6607</v>
      </c>
      <c r="D3261">
        <v>23000</v>
      </c>
      <c r="E3261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s="15">
        <f t="shared" si="300"/>
        <v>42644.165972222225</v>
      </c>
      <c r="L3261" s="15">
        <f t="shared" si="301"/>
        <v>42614.760937500003</v>
      </c>
      <c r="M3261" t="b">
        <v>1</v>
      </c>
      <c r="N3261">
        <v>97</v>
      </c>
      <c r="O3261" t="b">
        <v>1</v>
      </c>
      <c r="P3261" t="s">
        <v>1086</v>
      </c>
      <c r="Q3261" s="7">
        <f t="shared" si="302"/>
        <v>106.16782608695652</v>
      </c>
      <c r="R3261" s="9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6608</v>
      </c>
      <c r="C3262" s="3" t="s">
        <v>6609</v>
      </c>
      <c r="D3262">
        <v>5000</v>
      </c>
      <c r="E3262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s="15">
        <f t="shared" si="300"/>
        <v>42338.714328703703</v>
      </c>
      <c r="L3262" s="15">
        <f t="shared" si="301"/>
        <v>42303.672662037032</v>
      </c>
      <c r="M3262" t="b">
        <v>1</v>
      </c>
      <c r="N3262">
        <v>73</v>
      </c>
      <c r="O3262" t="b">
        <v>1</v>
      </c>
      <c r="P3262" t="s">
        <v>1086</v>
      </c>
      <c r="Q3262" s="7">
        <f t="shared" si="302"/>
        <v>109.24000000000001</v>
      </c>
      <c r="R3262" s="9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6610</v>
      </c>
      <c r="C3263" s="3" t="s">
        <v>6611</v>
      </c>
      <c r="D3263">
        <v>3300</v>
      </c>
      <c r="E3263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s="15">
        <f t="shared" si="300"/>
        <v>42201.725416666668</v>
      </c>
      <c r="L3263" s="15">
        <f t="shared" si="301"/>
        <v>42171.725416666668</v>
      </c>
      <c r="M3263" t="b">
        <v>1</v>
      </c>
      <c r="N3263">
        <v>49</v>
      </c>
      <c r="O3263" t="b">
        <v>1</v>
      </c>
      <c r="P3263" t="s">
        <v>1086</v>
      </c>
      <c r="Q3263" s="7">
        <f t="shared" si="302"/>
        <v>100.45454545454547</v>
      </c>
      <c r="R3263" s="9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6612</v>
      </c>
      <c r="C3264" s="3" t="s">
        <v>6613</v>
      </c>
      <c r="D3264">
        <v>12200</v>
      </c>
      <c r="E3264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s="15">
        <f t="shared" si="300"/>
        <v>41995.166666666672</v>
      </c>
      <c r="L3264" s="15">
        <f t="shared" si="301"/>
        <v>41964.315532407403</v>
      </c>
      <c r="M3264" t="b">
        <v>1</v>
      </c>
      <c r="N3264">
        <v>134</v>
      </c>
      <c r="O3264" t="b">
        <v>1</v>
      </c>
      <c r="P3264" t="s">
        <v>1086</v>
      </c>
      <c r="Q3264" s="7">
        <f t="shared" si="302"/>
        <v>103.04098360655738</v>
      </c>
      <c r="R3264" s="9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6614</v>
      </c>
      <c r="C3265" s="3" t="s">
        <v>6615</v>
      </c>
      <c r="D3265">
        <v>2500</v>
      </c>
      <c r="E3265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s="15">
        <f t="shared" si="300"/>
        <v>42307.875</v>
      </c>
      <c r="L3265" s="15">
        <f t="shared" si="301"/>
        <v>42284.516064814816</v>
      </c>
      <c r="M3265" t="b">
        <v>1</v>
      </c>
      <c r="N3265">
        <v>68</v>
      </c>
      <c r="O3265" t="b">
        <v>1</v>
      </c>
      <c r="P3265" t="s">
        <v>1086</v>
      </c>
      <c r="Q3265" s="7">
        <f t="shared" si="302"/>
        <v>112.1664</v>
      </c>
      <c r="R3265" s="9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6616</v>
      </c>
      <c r="C3266" s="3" t="s">
        <v>6617</v>
      </c>
      <c r="D3266">
        <v>2500</v>
      </c>
      <c r="E3266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s="15">
        <f t="shared" si="300"/>
        <v>42032.916666666672</v>
      </c>
      <c r="L3266" s="15">
        <f t="shared" si="301"/>
        <v>42016.800208333334</v>
      </c>
      <c r="M3266" t="b">
        <v>1</v>
      </c>
      <c r="N3266">
        <v>49</v>
      </c>
      <c r="O3266" t="b">
        <v>1</v>
      </c>
      <c r="P3266" t="s">
        <v>1086</v>
      </c>
      <c r="Q3266" s="7">
        <f t="shared" si="302"/>
        <v>103</v>
      </c>
      <c r="R3266" s="9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6618</v>
      </c>
      <c r="C3267" s="3" t="s">
        <v>6619</v>
      </c>
      <c r="D3267">
        <v>2700</v>
      </c>
      <c r="E3267">
        <v>4428</v>
      </c>
      <c r="F3267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s="15">
        <f t="shared" ref="K3267:K3330" si="306">(I3267/86400)+DATE(1970,1,1)</f>
        <v>42341.708333333328</v>
      </c>
      <c r="L3267" s="15">
        <f t="shared" ref="L3267:L3330" si="307">(J3267/86400)+DATE(1970,1,1)</f>
        <v>42311.711979166663</v>
      </c>
      <c r="M3267" t="b">
        <v>1</v>
      </c>
      <c r="N3267">
        <v>63</v>
      </c>
      <c r="O3267" t="b">
        <v>1</v>
      </c>
      <c r="P3267" t="s">
        <v>1086</v>
      </c>
      <c r="Q3267" s="7">
        <f t="shared" ref="Q3267:Q3330" si="308">(E3267/D3267)*100</f>
        <v>164</v>
      </c>
      <c r="R3267" s="9">
        <f t="shared" ref="R3267:R3330" si="309">E3267/N3267</f>
        <v>70.285714285714292</v>
      </c>
      <c r="S3267" t="str">
        <f t="shared" ref="S3267:S3330" si="310">LEFT(P3267,FIND("/",P3267)-1)</f>
        <v>theater</v>
      </c>
      <c r="T3267" t="str">
        <f t="shared" ref="T3267:T3330" si="311">REPLACE(P3267,1,FIND("/",P3267),"")</f>
        <v>plays</v>
      </c>
    </row>
    <row r="3268" spans="1:20" ht="48" x14ac:dyDescent="0.2">
      <c r="A3268">
        <v>3266</v>
      </c>
      <c r="B3268" s="3" t="s">
        <v>6620</v>
      </c>
      <c r="C3268" s="3" t="s">
        <v>6621</v>
      </c>
      <c r="D3268">
        <v>6000</v>
      </c>
      <c r="E3268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s="15">
        <f t="shared" si="306"/>
        <v>42167.875</v>
      </c>
      <c r="L3268" s="15">
        <f t="shared" si="307"/>
        <v>42136.536134259259</v>
      </c>
      <c r="M3268" t="b">
        <v>1</v>
      </c>
      <c r="N3268">
        <v>163</v>
      </c>
      <c r="O3268" t="b">
        <v>1</v>
      </c>
      <c r="P3268" t="s">
        <v>1086</v>
      </c>
      <c r="Q3268" s="7">
        <f t="shared" si="308"/>
        <v>131.28333333333333</v>
      </c>
      <c r="R3268" s="9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6622</v>
      </c>
      <c r="C3269" s="3" t="s">
        <v>6623</v>
      </c>
      <c r="D3269">
        <v>15000</v>
      </c>
      <c r="E3269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s="15">
        <f t="shared" si="306"/>
        <v>42202.757638888885</v>
      </c>
      <c r="L3269" s="15">
        <f t="shared" si="307"/>
        <v>42172.757638888885</v>
      </c>
      <c r="M3269" t="b">
        <v>1</v>
      </c>
      <c r="N3269">
        <v>288</v>
      </c>
      <c r="O3269" t="b">
        <v>1</v>
      </c>
      <c r="P3269" t="s">
        <v>1086</v>
      </c>
      <c r="Q3269" s="7">
        <f t="shared" si="308"/>
        <v>102.1</v>
      </c>
      <c r="R3269" s="9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6624</v>
      </c>
      <c r="C3270" s="3" t="s">
        <v>6625</v>
      </c>
      <c r="D3270">
        <v>2000</v>
      </c>
      <c r="E3270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s="15">
        <f t="shared" si="306"/>
        <v>42606.90425925926</v>
      </c>
      <c r="L3270" s="15">
        <f t="shared" si="307"/>
        <v>42590.90425925926</v>
      </c>
      <c r="M3270" t="b">
        <v>1</v>
      </c>
      <c r="N3270">
        <v>42</v>
      </c>
      <c r="O3270" t="b">
        <v>1</v>
      </c>
      <c r="P3270" t="s">
        <v>1086</v>
      </c>
      <c r="Q3270" s="7">
        <f t="shared" si="308"/>
        <v>128</v>
      </c>
      <c r="R3270" s="9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6626</v>
      </c>
      <c r="C3271" s="3" t="s">
        <v>6627</v>
      </c>
      <c r="D3271">
        <v>8000</v>
      </c>
      <c r="E3271">
        <v>8120</v>
      </c>
      <c r="F3271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s="15">
        <f t="shared" si="306"/>
        <v>42171.458333333328</v>
      </c>
      <c r="L3271" s="15">
        <f t="shared" si="307"/>
        <v>42137.395798611113</v>
      </c>
      <c r="M3271" t="b">
        <v>1</v>
      </c>
      <c r="N3271">
        <v>70</v>
      </c>
      <c r="O3271" t="b">
        <v>1</v>
      </c>
      <c r="P3271" t="s">
        <v>1086</v>
      </c>
      <c r="Q3271" s="7">
        <f t="shared" si="308"/>
        <v>101.49999999999999</v>
      </c>
      <c r="R3271" s="9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6628</v>
      </c>
      <c r="C3272" s="3" t="s">
        <v>6629</v>
      </c>
      <c r="D3272">
        <v>1800</v>
      </c>
      <c r="E3272">
        <v>1830</v>
      </c>
      <c r="F3272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s="15">
        <f t="shared" si="306"/>
        <v>42197.533159722225</v>
      </c>
      <c r="L3272" s="15">
        <f t="shared" si="307"/>
        <v>42167.533159722225</v>
      </c>
      <c r="M3272" t="b">
        <v>1</v>
      </c>
      <c r="N3272">
        <v>30</v>
      </c>
      <c r="O3272" t="b">
        <v>1</v>
      </c>
      <c r="P3272" t="s">
        <v>1086</v>
      </c>
      <c r="Q3272" s="7">
        <f t="shared" si="308"/>
        <v>101.66666666666666</v>
      </c>
      <c r="R3272" s="9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6630</v>
      </c>
      <c r="C3273" s="3" t="s">
        <v>6631</v>
      </c>
      <c r="D3273">
        <v>1500</v>
      </c>
      <c r="E3273">
        <v>1950</v>
      </c>
      <c r="F3273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s="15">
        <f t="shared" si="306"/>
        <v>41945.478877314818</v>
      </c>
      <c r="L3273" s="15">
        <f t="shared" si="307"/>
        <v>41915.437210648146</v>
      </c>
      <c r="M3273" t="b">
        <v>1</v>
      </c>
      <c r="N3273">
        <v>51</v>
      </c>
      <c r="O3273" t="b">
        <v>1</v>
      </c>
      <c r="P3273" t="s">
        <v>1086</v>
      </c>
      <c r="Q3273" s="7">
        <f t="shared" si="308"/>
        <v>130</v>
      </c>
      <c r="R3273" s="9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6632</v>
      </c>
      <c r="C3274" s="3" t="s">
        <v>6633</v>
      </c>
      <c r="D3274">
        <v>10000</v>
      </c>
      <c r="E3274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s="15">
        <f t="shared" si="306"/>
        <v>42314.541770833333</v>
      </c>
      <c r="L3274" s="15">
        <f t="shared" si="307"/>
        <v>42284.500104166669</v>
      </c>
      <c r="M3274" t="b">
        <v>1</v>
      </c>
      <c r="N3274">
        <v>145</v>
      </c>
      <c r="O3274" t="b">
        <v>1</v>
      </c>
      <c r="P3274" t="s">
        <v>1086</v>
      </c>
      <c r="Q3274" s="7">
        <f t="shared" si="308"/>
        <v>154.43</v>
      </c>
      <c r="R3274" s="9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6634</v>
      </c>
      <c r="C3275" s="3" t="s">
        <v>6635</v>
      </c>
      <c r="D3275">
        <v>4000</v>
      </c>
      <c r="E3275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s="15">
        <f t="shared" si="306"/>
        <v>42627.791666666672</v>
      </c>
      <c r="L3275" s="15">
        <f t="shared" si="307"/>
        <v>42611.801412037035</v>
      </c>
      <c r="M3275" t="b">
        <v>1</v>
      </c>
      <c r="N3275">
        <v>21</v>
      </c>
      <c r="O3275" t="b">
        <v>1</v>
      </c>
      <c r="P3275" t="s">
        <v>1086</v>
      </c>
      <c r="Q3275" s="7">
        <f t="shared" si="308"/>
        <v>107.4</v>
      </c>
      <c r="R3275" s="9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6636</v>
      </c>
      <c r="C3276" s="3" t="s">
        <v>6637</v>
      </c>
      <c r="D3276">
        <v>15500</v>
      </c>
      <c r="E3276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s="15">
        <f t="shared" si="306"/>
        <v>42444.875</v>
      </c>
      <c r="L3276" s="15">
        <f t="shared" si="307"/>
        <v>42400.704537037032</v>
      </c>
      <c r="M3276" t="b">
        <v>1</v>
      </c>
      <c r="N3276">
        <v>286</v>
      </c>
      <c r="O3276" t="b">
        <v>1</v>
      </c>
      <c r="P3276" t="s">
        <v>1086</v>
      </c>
      <c r="Q3276" s="7">
        <f t="shared" si="308"/>
        <v>101.32258064516128</v>
      </c>
      <c r="R3276" s="9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6638</v>
      </c>
      <c r="C3277" s="3" t="s">
        <v>6639</v>
      </c>
      <c r="D3277">
        <v>1800</v>
      </c>
      <c r="E3277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s="15">
        <f t="shared" si="306"/>
        <v>42044.1875</v>
      </c>
      <c r="L3277" s="15">
        <f t="shared" si="307"/>
        <v>42017.88045138889</v>
      </c>
      <c r="M3277" t="b">
        <v>1</v>
      </c>
      <c r="N3277">
        <v>12</v>
      </c>
      <c r="O3277" t="b">
        <v>1</v>
      </c>
      <c r="P3277" t="s">
        <v>1086</v>
      </c>
      <c r="Q3277" s="7">
        <f t="shared" si="308"/>
        <v>100.27777777777777</v>
      </c>
      <c r="R3277" s="9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6640</v>
      </c>
      <c r="C3278" s="3" t="s">
        <v>6641</v>
      </c>
      <c r="D3278">
        <v>4500</v>
      </c>
      <c r="E3278">
        <v>5258</v>
      </c>
      <c r="F327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s="15">
        <f t="shared" si="306"/>
        <v>42461.165972222225</v>
      </c>
      <c r="L3278" s="15">
        <f t="shared" si="307"/>
        <v>42426.949988425928</v>
      </c>
      <c r="M3278" t="b">
        <v>1</v>
      </c>
      <c r="N3278">
        <v>100</v>
      </c>
      <c r="O3278" t="b">
        <v>1</v>
      </c>
      <c r="P3278" t="s">
        <v>1086</v>
      </c>
      <c r="Q3278" s="7">
        <f t="shared" si="308"/>
        <v>116.84444444444443</v>
      </c>
      <c r="R3278" s="9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6642</v>
      </c>
      <c r="C3279" s="3" t="s">
        <v>6643</v>
      </c>
      <c r="D3279">
        <v>5000</v>
      </c>
      <c r="E3279">
        <v>5430</v>
      </c>
      <c r="F3279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s="15">
        <f t="shared" si="306"/>
        <v>41961.724606481483</v>
      </c>
      <c r="L3279" s="15">
        <f t="shared" si="307"/>
        <v>41931.682939814811</v>
      </c>
      <c r="M3279" t="b">
        <v>1</v>
      </c>
      <c r="N3279">
        <v>100</v>
      </c>
      <c r="O3279" t="b">
        <v>1</v>
      </c>
      <c r="P3279" t="s">
        <v>1086</v>
      </c>
      <c r="Q3279" s="7">
        <f t="shared" si="308"/>
        <v>108.60000000000001</v>
      </c>
      <c r="R3279" s="9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6644</v>
      </c>
      <c r="C3280" s="3" t="s">
        <v>6645</v>
      </c>
      <c r="D3280">
        <v>2500</v>
      </c>
      <c r="E3280">
        <v>2585</v>
      </c>
      <c r="F3280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s="15">
        <f t="shared" si="306"/>
        <v>42154.848414351851</v>
      </c>
      <c r="L3280" s="15">
        <f t="shared" si="307"/>
        <v>42124.848414351851</v>
      </c>
      <c r="M3280" t="b">
        <v>1</v>
      </c>
      <c r="N3280">
        <v>34</v>
      </c>
      <c r="O3280" t="b">
        <v>1</v>
      </c>
      <c r="P3280" t="s">
        <v>1086</v>
      </c>
      <c r="Q3280" s="7">
        <f t="shared" si="308"/>
        <v>103.4</v>
      </c>
      <c r="R3280" s="9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6646</v>
      </c>
      <c r="C3281" s="3" t="s">
        <v>6647</v>
      </c>
      <c r="D3281">
        <v>5800</v>
      </c>
      <c r="E3281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s="15">
        <f t="shared" si="306"/>
        <v>42461.06086805556</v>
      </c>
      <c r="L3281" s="15">
        <f t="shared" si="307"/>
        <v>42431.102534722224</v>
      </c>
      <c r="M3281" t="b">
        <v>0</v>
      </c>
      <c r="N3281">
        <v>63</v>
      </c>
      <c r="O3281" t="b">
        <v>1</v>
      </c>
      <c r="P3281" t="s">
        <v>1086</v>
      </c>
      <c r="Q3281" s="7">
        <f t="shared" si="308"/>
        <v>114.27586206896552</v>
      </c>
      <c r="R3281" s="9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6648</v>
      </c>
      <c r="C3282" s="3" t="s">
        <v>6649</v>
      </c>
      <c r="D3282">
        <v>2000</v>
      </c>
      <c r="E3282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s="15">
        <f t="shared" si="306"/>
        <v>42156.208333333328</v>
      </c>
      <c r="L3282" s="15">
        <f t="shared" si="307"/>
        <v>42121.756921296299</v>
      </c>
      <c r="M3282" t="b">
        <v>0</v>
      </c>
      <c r="N3282">
        <v>30</v>
      </c>
      <c r="O3282" t="b">
        <v>1</v>
      </c>
      <c r="P3282" t="s">
        <v>1086</v>
      </c>
      <c r="Q3282" s="7">
        <f t="shared" si="308"/>
        <v>103</v>
      </c>
      <c r="R3282" s="9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6650</v>
      </c>
      <c r="C3283" s="3" t="s">
        <v>6651</v>
      </c>
      <c r="D3283">
        <v>5000</v>
      </c>
      <c r="E3283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s="15">
        <f t="shared" si="306"/>
        <v>42249.019733796296</v>
      </c>
      <c r="L3283" s="15">
        <f t="shared" si="307"/>
        <v>42219.019733796296</v>
      </c>
      <c r="M3283" t="b">
        <v>0</v>
      </c>
      <c r="N3283">
        <v>47</v>
      </c>
      <c r="O3283" t="b">
        <v>1</v>
      </c>
      <c r="P3283" t="s">
        <v>1086</v>
      </c>
      <c r="Q3283" s="7">
        <f t="shared" si="308"/>
        <v>121.6</v>
      </c>
      <c r="R3283" s="9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6652</v>
      </c>
      <c r="C3284" s="3" t="s">
        <v>6653</v>
      </c>
      <c r="D3284">
        <v>31000</v>
      </c>
      <c r="E3284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s="15">
        <f t="shared" si="306"/>
        <v>42489.19430555556</v>
      </c>
      <c r="L3284" s="15">
        <f t="shared" si="307"/>
        <v>42445.19430555556</v>
      </c>
      <c r="M3284" t="b">
        <v>0</v>
      </c>
      <c r="N3284">
        <v>237</v>
      </c>
      <c r="O3284" t="b">
        <v>1</v>
      </c>
      <c r="P3284" t="s">
        <v>1086</v>
      </c>
      <c r="Q3284" s="7">
        <f t="shared" si="308"/>
        <v>102.6467741935484</v>
      </c>
      <c r="R3284" s="9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6654</v>
      </c>
      <c r="C3285" s="3" t="s">
        <v>6655</v>
      </c>
      <c r="D3285">
        <v>800</v>
      </c>
      <c r="E3285">
        <v>838</v>
      </c>
      <c r="F3285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s="15">
        <f t="shared" si="306"/>
        <v>42410.875</v>
      </c>
      <c r="L3285" s="15">
        <f t="shared" si="307"/>
        <v>42379.74418981481</v>
      </c>
      <c r="M3285" t="b">
        <v>0</v>
      </c>
      <c r="N3285">
        <v>47</v>
      </c>
      <c r="O3285" t="b">
        <v>1</v>
      </c>
      <c r="P3285" t="s">
        <v>1086</v>
      </c>
      <c r="Q3285" s="7">
        <f t="shared" si="308"/>
        <v>104.75000000000001</v>
      </c>
      <c r="R3285" s="9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6656</v>
      </c>
      <c r="C3286" s="3" t="s">
        <v>6657</v>
      </c>
      <c r="D3286">
        <v>3000</v>
      </c>
      <c r="E3286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s="15">
        <f t="shared" si="306"/>
        <v>42398.249305555553</v>
      </c>
      <c r="L3286" s="15">
        <f t="shared" si="307"/>
        <v>42380.884872685187</v>
      </c>
      <c r="M3286" t="b">
        <v>0</v>
      </c>
      <c r="N3286">
        <v>15</v>
      </c>
      <c r="O3286" t="b">
        <v>1</v>
      </c>
      <c r="P3286" t="s">
        <v>1086</v>
      </c>
      <c r="Q3286" s="7">
        <f t="shared" si="308"/>
        <v>101.6</v>
      </c>
      <c r="R3286" s="9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6658</v>
      </c>
      <c r="C3287" s="3" t="s">
        <v>6659</v>
      </c>
      <c r="D3287">
        <v>4999</v>
      </c>
      <c r="E3287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s="15">
        <f t="shared" si="306"/>
        <v>42794.208333333328</v>
      </c>
      <c r="L3287" s="15">
        <f t="shared" si="307"/>
        <v>42762.942430555559</v>
      </c>
      <c r="M3287" t="b">
        <v>0</v>
      </c>
      <c r="N3287">
        <v>81</v>
      </c>
      <c r="O3287" t="b">
        <v>1</v>
      </c>
      <c r="P3287" t="s">
        <v>1086</v>
      </c>
      <c r="Q3287" s="7">
        <f t="shared" si="308"/>
        <v>112.10242048409683</v>
      </c>
      <c r="R3287" s="9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6660</v>
      </c>
      <c r="C3288" s="3" t="s">
        <v>6661</v>
      </c>
      <c r="D3288">
        <v>15000</v>
      </c>
      <c r="E3288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s="15">
        <f t="shared" si="306"/>
        <v>42597.840069444443</v>
      </c>
      <c r="L3288" s="15">
        <f t="shared" si="307"/>
        <v>42567.840069444443</v>
      </c>
      <c r="M3288" t="b">
        <v>0</v>
      </c>
      <c r="N3288">
        <v>122</v>
      </c>
      <c r="O3288" t="b">
        <v>1</v>
      </c>
      <c r="P3288" t="s">
        <v>1086</v>
      </c>
      <c r="Q3288" s="7">
        <f t="shared" si="308"/>
        <v>101.76666666666667</v>
      </c>
      <c r="R3288" s="9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6662</v>
      </c>
      <c r="C3289" s="3" t="s">
        <v>6663</v>
      </c>
      <c r="D3289">
        <v>2500</v>
      </c>
      <c r="E3289">
        <v>2500</v>
      </c>
      <c r="F3289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s="15">
        <f t="shared" si="306"/>
        <v>42336.750324074077</v>
      </c>
      <c r="L3289" s="15">
        <f t="shared" si="307"/>
        <v>42311.750324074077</v>
      </c>
      <c r="M3289" t="b">
        <v>0</v>
      </c>
      <c r="N3289">
        <v>34</v>
      </c>
      <c r="O3289" t="b">
        <v>1</v>
      </c>
      <c r="P3289" t="s">
        <v>1086</v>
      </c>
      <c r="Q3289" s="7">
        <f t="shared" si="308"/>
        <v>100</v>
      </c>
      <c r="R3289" s="9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6664</v>
      </c>
      <c r="C3290" s="3" t="s">
        <v>6665</v>
      </c>
      <c r="D3290">
        <v>10000</v>
      </c>
      <c r="E3290">
        <v>10026.49</v>
      </c>
      <c r="F3290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s="15">
        <f t="shared" si="306"/>
        <v>42541.958333333328</v>
      </c>
      <c r="L3290" s="15">
        <f t="shared" si="307"/>
        <v>42505.774479166663</v>
      </c>
      <c r="M3290" t="b">
        <v>0</v>
      </c>
      <c r="N3290">
        <v>207</v>
      </c>
      <c r="O3290" t="b">
        <v>1</v>
      </c>
      <c r="P3290" t="s">
        <v>1086</v>
      </c>
      <c r="Q3290" s="7">
        <f t="shared" si="308"/>
        <v>100.26489999999998</v>
      </c>
      <c r="R3290" s="9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6666</v>
      </c>
      <c r="C3291" s="3" t="s">
        <v>6667</v>
      </c>
      <c r="D3291">
        <v>500</v>
      </c>
      <c r="E3291">
        <v>665.21</v>
      </c>
      <c r="F3291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s="15">
        <f t="shared" si="306"/>
        <v>42786.368078703701</v>
      </c>
      <c r="L3291" s="15">
        <f t="shared" si="307"/>
        <v>42758.368078703701</v>
      </c>
      <c r="M3291" t="b">
        <v>0</v>
      </c>
      <c r="N3291">
        <v>25</v>
      </c>
      <c r="O3291" t="b">
        <v>1</v>
      </c>
      <c r="P3291" t="s">
        <v>1086</v>
      </c>
      <c r="Q3291" s="7">
        <f t="shared" si="308"/>
        <v>133.04200000000003</v>
      </c>
      <c r="R3291" s="9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6668</v>
      </c>
      <c r="C3292" s="3" t="s">
        <v>6669</v>
      </c>
      <c r="D3292">
        <v>2000</v>
      </c>
      <c r="E3292">
        <v>2424</v>
      </c>
      <c r="F3292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s="15">
        <f t="shared" si="306"/>
        <v>42805.51494212963</v>
      </c>
      <c r="L3292" s="15">
        <f t="shared" si="307"/>
        <v>42775.51494212963</v>
      </c>
      <c r="M3292" t="b">
        <v>0</v>
      </c>
      <c r="N3292">
        <v>72</v>
      </c>
      <c r="O3292" t="b">
        <v>1</v>
      </c>
      <c r="P3292" t="s">
        <v>1086</v>
      </c>
      <c r="Q3292" s="7">
        <f t="shared" si="308"/>
        <v>121.2</v>
      </c>
      <c r="R3292" s="9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6670</v>
      </c>
      <c r="C3293" s="3" t="s">
        <v>6671</v>
      </c>
      <c r="D3293">
        <v>500</v>
      </c>
      <c r="E3293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s="15">
        <f t="shared" si="306"/>
        <v>42264.165972222225</v>
      </c>
      <c r="L3293" s="15">
        <f t="shared" si="307"/>
        <v>42232.702546296292</v>
      </c>
      <c r="M3293" t="b">
        <v>0</v>
      </c>
      <c r="N3293">
        <v>14</v>
      </c>
      <c r="O3293" t="b">
        <v>1</v>
      </c>
      <c r="P3293" t="s">
        <v>1086</v>
      </c>
      <c r="Q3293" s="7">
        <f t="shared" si="308"/>
        <v>113.99999999999999</v>
      </c>
      <c r="R3293" s="9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6672</v>
      </c>
      <c r="C3294" s="3" t="s">
        <v>6673</v>
      </c>
      <c r="D3294">
        <v>101</v>
      </c>
      <c r="E3294">
        <v>289</v>
      </c>
      <c r="F3294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s="15">
        <f t="shared" si="306"/>
        <v>42342.811898148153</v>
      </c>
      <c r="L3294" s="15">
        <f t="shared" si="307"/>
        <v>42282.770231481481</v>
      </c>
      <c r="M3294" t="b">
        <v>0</v>
      </c>
      <c r="N3294">
        <v>15</v>
      </c>
      <c r="O3294" t="b">
        <v>1</v>
      </c>
      <c r="P3294" t="s">
        <v>1086</v>
      </c>
      <c r="Q3294" s="7">
        <f t="shared" si="308"/>
        <v>286.13861386138615</v>
      </c>
      <c r="R3294" s="9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6674</v>
      </c>
      <c r="C3295" s="3" t="s">
        <v>6675</v>
      </c>
      <c r="D3295">
        <v>4500</v>
      </c>
      <c r="E3295">
        <v>7670</v>
      </c>
      <c r="F3295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s="15">
        <f t="shared" si="306"/>
        <v>42798.425370370373</v>
      </c>
      <c r="L3295" s="15">
        <f t="shared" si="307"/>
        <v>42768.425370370373</v>
      </c>
      <c r="M3295" t="b">
        <v>0</v>
      </c>
      <c r="N3295">
        <v>91</v>
      </c>
      <c r="O3295" t="b">
        <v>1</v>
      </c>
      <c r="P3295" t="s">
        <v>1086</v>
      </c>
      <c r="Q3295" s="7">
        <f t="shared" si="308"/>
        <v>170.44444444444446</v>
      </c>
      <c r="R3295" s="9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6676</v>
      </c>
      <c r="C3296" s="3" t="s">
        <v>6677</v>
      </c>
      <c r="D3296">
        <v>600</v>
      </c>
      <c r="E3296">
        <v>710</v>
      </c>
      <c r="F3296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s="15">
        <f t="shared" si="306"/>
        <v>42171.541134259256</v>
      </c>
      <c r="L3296" s="15">
        <f t="shared" si="307"/>
        <v>42141.541134259256</v>
      </c>
      <c r="M3296" t="b">
        <v>0</v>
      </c>
      <c r="N3296">
        <v>24</v>
      </c>
      <c r="O3296" t="b">
        <v>1</v>
      </c>
      <c r="P3296" t="s">
        <v>1086</v>
      </c>
      <c r="Q3296" s="7">
        <f t="shared" si="308"/>
        <v>118.33333333333333</v>
      </c>
      <c r="R3296" s="9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6678</v>
      </c>
      <c r="C3297" s="3" t="s">
        <v>6679</v>
      </c>
      <c r="D3297">
        <v>700</v>
      </c>
      <c r="E3297">
        <v>720.01</v>
      </c>
      <c r="F3297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s="15">
        <f t="shared" si="306"/>
        <v>42639.442465277782</v>
      </c>
      <c r="L3297" s="15">
        <f t="shared" si="307"/>
        <v>42609.442465277782</v>
      </c>
      <c r="M3297" t="b">
        <v>0</v>
      </c>
      <c r="N3297">
        <v>27</v>
      </c>
      <c r="O3297" t="b">
        <v>1</v>
      </c>
      <c r="P3297" t="s">
        <v>1086</v>
      </c>
      <c r="Q3297" s="7">
        <f t="shared" si="308"/>
        <v>102.85857142857142</v>
      </c>
      <c r="R3297" s="9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6680</v>
      </c>
      <c r="C3298" s="3" t="s">
        <v>6681</v>
      </c>
      <c r="D3298">
        <v>1500</v>
      </c>
      <c r="E3298">
        <v>2161</v>
      </c>
      <c r="F329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s="15">
        <f t="shared" si="306"/>
        <v>42330.916666666672</v>
      </c>
      <c r="L3298" s="15">
        <f t="shared" si="307"/>
        <v>42309.756620370375</v>
      </c>
      <c r="M3298" t="b">
        <v>0</v>
      </c>
      <c r="N3298">
        <v>47</v>
      </c>
      <c r="O3298" t="b">
        <v>1</v>
      </c>
      <c r="P3298" t="s">
        <v>1086</v>
      </c>
      <c r="Q3298" s="7">
        <f t="shared" si="308"/>
        <v>144.06666666666666</v>
      </c>
      <c r="R3298" s="9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6682</v>
      </c>
      <c r="C3299" s="3" t="s">
        <v>6683</v>
      </c>
      <c r="D3299">
        <v>5500</v>
      </c>
      <c r="E3299">
        <v>5504</v>
      </c>
      <c r="F3299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s="15">
        <f t="shared" si="306"/>
        <v>42212.957638888889</v>
      </c>
      <c r="L3299" s="15">
        <f t="shared" si="307"/>
        <v>42193.771481481483</v>
      </c>
      <c r="M3299" t="b">
        <v>0</v>
      </c>
      <c r="N3299">
        <v>44</v>
      </c>
      <c r="O3299" t="b">
        <v>1</v>
      </c>
      <c r="P3299" t="s">
        <v>1086</v>
      </c>
      <c r="Q3299" s="7">
        <f t="shared" si="308"/>
        <v>100.07272727272726</v>
      </c>
      <c r="R3299" s="9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6684</v>
      </c>
      <c r="C3300" s="3" t="s">
        <v>6685</v>
      </c>
      <c r="D3300">
        <v>10000</v>
      </c>
      <c r="E3300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s="15">
        <f t="shared" si="306"/>
        <v>42260</v>
      </c>
      <c r="L3300" s="15">
        <f t="shared" si="307"/>
        <v>42239.957962962959</v>
      </c>
      <c r="M3300" t="b">
        <v>0</v>
      </c>
      <c r="N3300">
        <v>72</v>
      </c>
      <c r="O3300" t="b">
        <v>1</v>
      </c>
      <c r="P3300" t="s">
        <v>1086</v>
      </c>
      <c r="Q3300" s="7">
        <f t="shared" si="308"/>
        <v>101.73</v>
      </c>
      <c r="R3300" s="9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6686</v>
      </c>
      <c r="C3301" s="3" t="s">
        <v>6687</v>
      </c>
      <c r="D3301">
        <v>3000</v>
      </c>
      <c r="E3301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s="15">
        <f t="shared" si="306"/>
        <v>42291.917395833334</v>
      </c>
      <c r="L3301" s="15">
        <f t="shared" si="307"/>
        <v>42261.917395833334</v>
      </c>
      <c r="M3301" t="b">
        <v>0</v>
      </c>
      <c r="N3301">
        <v>63</v>
      </c>
      <c r="O3301" t="b">
        <v>1</v>
      </c>
      <c r="P3301" t="s">
        <v>1086</v>
      </c>
      <c r="Q3301" s="7">
        <f t="shared" si="308"/>
        <v>116.19999999999999</v>
      </c>
      <c r="R3301" s="9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6688</v>
      </c>
      <c r="C3302" s="3" t="s">
        <v>6689</v>
      </c>
      <c r="D3302">
        <v>3000</v>
      </c>
      <c r="E3302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s="15">
        <f t="shared" si="306"/>
        <v>42123.743773148148</v>
      </c>
      <c r="L3302" s="15">
        <f t="shared" si="307"/>
        <v>42102.743773148148</v>
      </c>
      <c r="M3302" t="b">
        <v>0</v>
      </c>
      <c r="N3302">
        <v>88</v>
      </c>
      <c r="O3302" t="b">
        <v>1</v>
      </c>
      <c r="P3302" t="s">
        <v>1086</v>
      </c>
      <c r="Q3302" s="7">
        <f t="shared" si="308"/>
        <v>136.16666666666666</v>
      </c>
      <c r="R3302" s="9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6690</v>
      </c>
      <c r="C3303" s="3" t="s">
        <v>6691</v>
      </c>
      <c r="D3303">
        <v>3000</v>
      </c>
      <c r="E3303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s="15">
        <f t="shared" si="306"/>
        <v>42583.290972222225</v>
      </c>
      <c r="L3303" s="15">
        <f t="shared" si="307"/>
        <v>42538.735833333332</v>
      </c>
      <c r="M3303" t="b">
        <v>0</v>
      </c>
      <c r="N3303">
        <v>70</v>
      </c>
      <c r="O3303" t="b">
        <v>1</v>
      </c>
      <c r="P3303" t="s">
        <v>1086</v>
      </c>
      <c r="Q3303" s="7">
        <f t="shared" si="308"/>
        <v>133.46666666666667</v>
      </c>
      <c r="R3303" s="9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6692</v>
      </c>
      <c r="C3304" s="3" t="s">
        <v>6693</v>
      </c>
      <c r="D3304">
        <v>8400</v>
      </c>
      <c r="E3304">
        <v>8685</v>
      </c>
      <c r="F3304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s="15">
        <f t="shared" si="306"/>
        <v>42711.35157407407</v>
      </c>
      <c r="L3304" s="15">
        <f t="shared" si="307"/>
        <v>42681.35157407407</v>
      </c>
      <c r="M3304" t="b">
        <v>0</v>
      </c>
      <c r="N3304">
        <v>50</v>
      </c>
      <c r="O3304" t="b">
        <v>1</v>
      </c>
      <c r="P3304" t="s">
        <v>1086</v>
      </c>
      <c r="Q3304" s="7">
        <f t="shared" si="308"/>
        <v>103.39285714285715</v>
      </c>
      <c r="R3304" s="9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6694</v>
      </c>
      <c r="C3305" s="3" t="s">
        <v>6695</v>
      </c>
      <c r="D3305">
        <v>1800</v>
      </c>
      <c r="E3305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s="15">
        <f t="shared" si="306"/>
        <v>42091.609768518523</v>
      </c>
      <c r="L3305" s="15">
        <f t="shared" si="307"/>
        <v>42056.65143518518</v>
      </c>
      <c r="M3305" t="b">
        <v>0</v>
      </c>
      <c r="N3305">
        <v>35</v>
      </c>
      <c r="O3305" t="b">
        <v>1</v>
      </c>
      <c r="P3305" t="s">
        <v>1086</v>
      </c>
      <c r="Q3305" s="7">
        <f t="shared" si="308"/>
        <v>115.88888888888889</v>
      </c>
      <c r="R3305" s="9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6696</v>
      </c>
      <c r="C3306" s="3" t="s">
        <v>6697</v>
      </c>
      <c r="D3306">
        <v>15000</v>
      </c>
      <c r="E3306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s="15">
        <f t="shared" si="306"/>
        <v>42726.624444444446</v>
      </c>
      <c r="L3306" s="15">
        <f t="shared" si="307"/>
        <v>42696.624444444446</v>
      </c>
      <c r="M3306" t="b">
        <v>0</v>
      </c>
      <c r="N3306">
        <v>175</v>
      </c>
      <c r="O3306" t="b">
        <v>1</v>
      </c>
      <c r="P3306" t="s">
        <v>1086</v>
      </c>
      <c r="Q3306" s="7">
        <f t="shared" si="308"/>
        <v>104.51666666666665</v>
      </c>
      <c r="R3306" s="9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6698</v>
      </c>
      <c r="C3307" s="3" t="s">
        <v>6699</v>
      </c>
      <c r="D3307">
        <v>4000</v>
      </c>
      <c r="E3307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s="15">
        <f t="shared" si="306"/>
        <v>42216.855879629627</v>
      </c>
      <c r="L3307" s="15">
        <f t="shared" si="307"/>
        <v>42186.855879629627</v>
      </c>
      <c r="M3307" t="b">
        <v>0</v>
      </c>
      <c r="N3307">
        <v>20</v>
      </c>
      <c r="O3307" t="b">
        <v>1</v>
      </c>
      <c r="P3307" t="s">
        <v>1086</v>
      </c>
      <c r="Q3307" s="7">
        <f t="shared" si="308"/>
        <v>102.02500000000001</v>
      </c>
      <c r="R3307" s="9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6700</v>
      </c>
      <c r="C3308" s="3" t="s">
        <v>6701</v>
      </c>
      <c r="D3308">
        <v>1500</v>
      </c>
      <c r="E3308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s="15">
        <f t="shared" si="306"/>
        <v>42531.125</v>
      </c>
      <c r="L3308" s="15">
        <f t="shared" si="307"/>
        <v>42493.219236111108</v>
      </c>
      <c r="M3308" t="b">
        <v>0</v>
      </c>
      <c r="N3308">
        <v>54</v>
      </c>
      <c r="O3308" t="b">
        <v>1</v>
      </c>
      <c r="P3308" t="s">
        <v>1086</v>
      </c>
      <c r="Q3308" s="7">
        <f t="shared" si="308"/>
        <v>175.33333333333334</v>
      </c>
      <c r="R3308" s="9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6702</v>
      </c>
      <c r="C3309" s="3" t="s">
        <v>6703</v>
      </c>
      <c r="D3309">
        <v>1000</v>
      </c>
      <c r="E3309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s="15">
        <f t="shared" si="306"/>
        <v>42505.057164351849</v>
      </c>
      <c r="L3309" s="15">
        <f t="shared" si="307"/>
        <v>42475.057164351849</v>
      </c>
      <c r="M3309" t="b">
        <v>0</v>
      </c>
      <c r="N3309">
        <v>20</v>
      </c>
      <c r="O3309" t="b">
        <v>1</v>
      </c>
      <c r="P3309" t="s">
        <v>1086</v>
      </c>
      <c r="Q3309" s="7">
        <f t="shared" si="308"/>
        <v>106.67999999999999</v>
      </c>
      <c r="R3309" s="9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6704</v>
      </c>
      <c r="C3310" s="3" t="s">
        <v>6705</v>
      </c>
      <c r="D3310">
        <v>3500</v>
      </c>
      <c r="E3310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s="15">
        <f t="shared" si="306"/>
        <v>42473.876909722225</v>
      </c>
      <c r="L3310" s="15">
        <f t="shared" si="307"/>
        <v>42452.876909722225</v>
      </c>
      <c r="M3310" t="b">
        <v>0</v>
      </c>
      <c r="N3310">
        <v>57</v>
      </c>
      <c r="O3310" t="b">
        <v>1</v>
      </c>
      <c r="P3310" t="s">
        <v>1086</v>
      </c>
      <c r="Q3310" s="7">
        <f t="shared" si="308"/>
        <v>122.28571428571429</v>
      </c>
      <c r="R3310" s="9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6706</v>
      </c>
      <c r="C3311" s="3" t="s">
        <v>6707</v>
      </c>
      <c r="D3311">
        <v>350</v>
      </c>
      <c r="E3311">
        <v>558</v>
      </c>
      <c r="F3311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s="15">
        <f t="shared" si="306"/>
        <v>42659.650208333333</v>
      </c>
      <c r="L3311" s="15">
        <f t="shared" si="307"/>
        <v>42628.650208333333</v>
      </c>
      <c r="M3311" t="b">
        <v>0</v>
      </c>
      <c r="N3311">
        <v>31</v>
      </c>
      <c r="O3311" t="b">
        <v>1</v>
      </c>
      <c r="P3311" t="s">
        <v>1086</v>
      </c>
      <c r="Q3311" s="7">
        <f t="shared" si="308"/>
        <v>159.42857142857144</v>
      </c>
      <c r="R3311" s="9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6708</v>
      </c>
      <c r="C3312" s="3" t="s">
        <v>6709</v>
      </c>
      <c r="D3312">
        <v>6500</v>
      </c>
      <c r="E3312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s="15">
        <f t="shared" si="306"/>
        <v>42283.928530092591</v>
      </c>
      <c r="L3312" s="15">
        <f t="shared" si="307"/>
        <v>42253.928530092591</v>
      </c>
      <c r="M3312" t="b">
        <v>0</v>
      </c>
      <c r="N3312">
        <v>31</v>
      </c>
      <c r="O3312" t="b">
        <v>1</v>
      </c>
      <c r="P3312" t="s">
        <v>1086</v>
      </c>
      <c r="Q3312" s="7">
        <f t="shared" si="308"/>
        <v>100.07692307692308</v>
      </c>
      <c r="R3312" s="9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6710</v>
      </c>
      <c r="C3313" s="3" t="s">
        <v>6711</v>
      </c>
      <c r="D3313">
        <v>2500</v>
      </c>
      <c r="E3313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s="15">
        <f t="shared" si="306"/>
        <v>42294.29178240741</v>
      </c>
      <c r="L3313" s="15">
        <f t="shared" si="307"/>
        <v>42264.29178240741</v>
      </c>
      <c r="M3313" t="b">
        <v>0</v>
      </c>
      <c r="N3313">
        <v>45</v>
      </c>
      <c r="O3313" t="b">
        <v>1</v>
      </c>
      <c r="P3313" t="s">
        <v>1086</v>
      </c>
      <c r="Q3313" s="7">
        <f t="shared" si="308"/>
        <v>109.84</v>
      </c>
      <c r="R3313" s="9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6712</v>
      </c>
      <c r="C3314" s="3" t="s">
        <v>6713</v>
      </c>
      <c r="D3314">
        <v>2500</v>
      </c>
      <c r="E3314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s="15">
        <f t="shared" si="306"/>
        <v>42685.916666666672</v>
      </c>
      <c r="L3314" s="15">
        <f t="shared" si="307"/>
        <v>42664.809560185182</v>
      </c>
      <c r="M3314" t="b">
        <v>0</v>
      </c>
      <c r="N3314">
        <v>41</v>
      </c>
      <c r="O3314" t="b">
        <v>1</v>
      </c>
      <c r="P3314" t="s">
        <v>1086</v>
      </c>
      <c r="Q3314" s="7">
        <f t="shared" si="308"/>
        <v>100.03999999999999</v>
      </c>
      <c r="R3314" s="9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6714</v>
      </c>
      <c r="C3315" s="3" t="s">
        <v>6715</v>
      </c>
      <c r="D3315">
        <v>2000</v>
      </c>
      <c r="E3315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s="15">
        <f t="shared" si="306"/>
        <v>42396.041666666672</v>
      </c>
      <c r="L3315" s="15">
        <f t="shared" si="307"/>
        <v>42382.244409722218</v>
      </c>
      <c r="M3315" t="b">
        <v>0</v>
      </c>
      <c r="N3315">
        <v>29</v>
      </c>
      <c r="O3315" t="b">
        <v>1</v>
      </c>
      <c r="P3315" t="s">
        <v>1086</v>
      </c>
      <c r="Q3315" s="7">
        <f t="shared" si="308"/>
        <v>116.05000000000001</v>
      </c>
      <c r="R3315" s="9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6716</v>
      </c>
      <c r="C3316" s="3" t="s">
        <v>6717</v>
      </c>
      <c r="D3316">
        <v>800</v>
      </c>
      <c r="E3316">
        <v>1686</v>
      </c>
      <c r="F3316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s="15">
        <f t="shared" si="306"/>
        <v>42132.836805555555</v>
      </c>
      <c r="L3316" s="15">
        <f t="shared" si="307"/>
        <v>42105.267488425925</v>
      </c>
      <c r="M3316" t="b">
        <v>0</v>
      </c>
      <c r="N3316">
        <v>58</v>
      </c>
      <c r="O3316" t="b">
        <v>1</v>
      </c>
      <c r="P3316" t="s">
        <v>1086</v>
      </c>
      <c r="Q3316" s="7">
        <f t="shared" si="308"/>
        <v>210.75</v>
      </c>
      <c r="R3316" s="9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6718</v>
      </c>
      <c r="C3317" s="3" t="s">
        <v>6719</v>
      </c>
      <c r="D3317">
        <v>4000</v>
      </c>
      <c r="E3317">
        <v>4400</v>
      </c>
      <c r="F3317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s="15">
        <f t="shared" si="306"/>
        <v>42496.303715277776</v>
      </c>
      <c r="L3317" s="15">
        <f t="shared" si="307"/>
        <v>42466.303715277776</v>
      </c>
      <c r="M3317" t="b">
        <v>0</v>
      </c>
      <c r="N3317">
        <v>89</v>
      </c>
      <c r="O3317" t="b">
        <v>1</v>
      </c>
      <c r="P3317" t="s">
        <v>1086</v>
      </c>
      <c r="Q3317" s="7">
        <f t="shared" si="308"/>
        <v>110.00000000000001</v>
      </c>
      <c r="R3317" s="9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6720</v>
      </c>
      <c r="C3318" s="3" t="s">
        <v>6721</v>
      </c>
      <c r="D3318">
        <v>11737</v>
      </c>
      <c r="E3318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s="15">
        <f t="shared" si="306"/>
        <v>41859.579166666663</v>
      </c>
      <c r="L3318" s="15">
        <f t="shared" si="307"/>
        <v>41826.871238425927</v>
      </c>
      <c r="M3318" t="b">
        <v>0</v>
      </c>
      <c r="N3318">
        <v>125</v>
      </c>
      <c r="O3318" t="b">
        <v>1</v>
      </c>
      <c r="P3318" t="s">
        <v>1086</v>
      </c>
      <c r="Q3318" s="7">
        <f t="shared" si="308"/>
        <v>100.08673425918037</v>
      </c>
      <c r="R3318" s="9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6722</v>
      </c>
      <c r="C3319" s="3" t="s">
        <v>6723</v>
      </c>
      <c r="D3319">
        <v>1050</v>
      </c>
      <c r="E3319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s="15">
        <f t="shared" si="306"/>
        <v>42529.039629629631</v>
      </c>
      <c r="L3319" s="15">
        <f t="shared" si="307"/>
        <v>42499.039629629631</v>
      </c>
      <c r="M3319" t="b">
        <v>0</v>
      </c>
      <c r="N3319">
        <v>18</v>
      </c>
      <c r="O3319" t="b">
        <v>1</v>
      </c>
      <c r="P3319" t="s">
        <v>1086</v>
      </c>
      <c r="Q3319" s="7">
        <f t="shared" si="308"/>
        <v>106.19047619047619</v>
      </c>
      <c r="R3319" s="9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6724</v>
      </c>
      <c r="C3320" s="3" t="s">
        <v>6725</v>
      </c>
      <c r="D3320">
        <v>2000</v>
      </c>
      <c r="E3320">
        <v>2512</v>
      </c>
      <c r="F3320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s="15">
        <f t="shared" si="306"/>
        <v>42471.104166666672</v>
      </c>
      <c r="L3320" s="15">
        <f t="shared" si="307"/>
        <v>42431.302002314813</v>
      </c>
      <c r="M3320" t="b">
        <v>0</v>
      </c>
      <c r="N3320">
        <v>32</v>
      </c>
      <c r="O3320" t="b">
        <v>1</v>
      </c>
      <c r="P3320" t="s">
        <v>1086</v>
      </c>
      <c r="Q3320" s="7">
        <f t="shared" si="308"/>
        <v>125.6</v>
      </c>
      <c r="R3320" s="9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6726</v>
      </c>
      <c r="C3321" s="3" t="s">
        <v>6727</v>
      </c>
      <c r="D3321">
        <v>500</v>
      </c>
      <c r="E3321">
        <v>540</v>
      </c>
      <c r="F3321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s="15">
        <f t="shared" si="306"/>
        <v>42035.585486111115</v>
      </c>
      <c r="L3321" s="15">
        <f t="shared" si="307"/>
        <v>41990.585486111115</v>
      </c>
      <c r="M3321" t="b">
        <v>0</v>
      </c>
      <c r="N3321">
        <v>16</v>
      </c>
      <c r="O3321" t="b">
        <v>1</v>
      </c>
      <c r="P3321" t="s">
        <v>1086</v>
      </c>
      <c r="Q3321" s="7">
        <f t="shared" si="308"/>
        <v>108</v>
      </c>
      <c r="R3321" s="9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6728</v>
      </c>
      <c r="C3322" s="3" t="s">
        <v>6729</v>
      </c>
      <c r="D3322">
        <v>2500</v>
      </c>
      <c r="E3322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s="15">
        <f t="shared" si="306"/>
        <v>42543.045798611114</v>
      </c>
      <c r="L3322" s="15">
        <f t="shared" si="307"/>
        <v>42513.045798611114</v>
      </c>
      <c r="M3322" t="b">
        <v>0</v>
      </c>
      <c r="N3322">
        <v>38</v>
      </c>
      <c r="O3322" t="b">
        <v>1</v>
      </c>
      <c r="P3322" t="s">
        <v>1086</v>
      </c>
      <c r="Q3322" s="7">
        <f t="shared" si="308"/>
        <v>101</v>
      </c>
      <c r="R3322" s="9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6730</v>
      </c>
      <c r="C3323" s="3" t="s">
        <v>6731</v>
      </c>
      <c r="D3323">
        <v>500</v>
      </c>
      <c r="E3323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s="15">
        <f t="shared" si="306"/>
        <v>41928.165972222225</v>
      </c>
      <c r="L3323" s="15">
        <f t="shared" si="307"/>
        <v>41914.100289351853</v>
      </c>
      <c r="M3323" t="b">
        <v>0</v>
      </c>
      <c r="N3323">
        <v>15</v>
      </c>
      <c r="O3323" t="b">
        <v>1</v>
      </c>
      <c r="P3323" t="s">
        <v>1086</v>
      </c>
      <c r="Q3323" s="7">
        <f t="shared" si="308"/>
        <v>107.4</v>
      </c>
      <c r="R3323" s="9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6732</v>
      </c>
      <c r="C3324" s="3" t="s">
        <v>6733</v>
      </c>
      <c r="D3324">
        <v>3300</v>
      </c>
      <c r="E3324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s="15">
        <f t="shared" si="306"/>
        <v>42543.163194444445</v>
      </c>
      <c r="L3324" s="15">
        <f t="shared" si="307"/>
        <v>42521.010370370372</v>
      </c>
      <c r="M3324" t="b">
        <v>0</v>
      </c>
      <c r="N3324">
        <v>23</v>
      </c>
      <c r="O3324" t="b">
        <v>1</v>
      </c>
      <c r="P3324" t="s">
        <v>1086</v>
      </c>
      <c r="Q3324" s="7">
        <f t="shared" si="308"/>
        <v>101.51515151515152</v>
      </c>
      <c r="R3324" s="9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6734</v>
      </c>
      <c r="C3325" s="3" t="s">
        <v>6735</v>
      </c>
      <c r="D3325">
        <v>1000</v>
      </c>
      <c r="E3325">
        <v>1259</v>
      </c>
      <c r="F3325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s="15">
        <f t="shared" si="306"/>
        <v>42638.36583333333</v>
      </c>
      <c r="L3325" s="15">
        <f t="shared" si="307"/>
        <v>42608.36583333333</v>
      </c>
      <c r="M3325" t="b">
        <v>0</v>
      </c>
      <c r="N3325">
        <v>49</v>
      </c>
      <c r="O3325" t="b">
        <v>1</v>
      </c>
      <c r="P3325" t="s">
        <v>1086</v>
      </c>
      <c r="Q3325" s="7">
        <f t="shared" si="308"/>
        <v>125.89999999999999</v>
      </c>
      <c r="R3325" s="9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6736</v>
      </c>
      <c r="C3326" s="3" t="s">
        <v>6737</v>
      </c>
      <c r="D3326">
        <v>1500</v>
      </c>
      <c r="E3326">
        <v>1525</v>
      </c>
      <c r="F3326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s="15">
        <f t="shared" si="306"/>
        <v>42526.58321759259</v>
      </c>
      <c r="L3326" s="15">
        <f t="shared" si="307"/>
        <v>42512.58321759259</v>
      </c>
      <c r="M3326" t="b">
        <v>0</v>
      </c>
      <c r="N3326">
        <v>10</v>
      </c>
      <c r="O3326" t="b">
        <v>1</v>
      </c>
      <c r="P3326" t="s">
        <v>1086</v>
      </c>
      <c r="Q3326" s="7">
        <f t="shared" si="308"/>
        <v>101.66666666666666</v>
      </c>
      <c r="R3326" s="9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6738</v>
      </c>
      <c r="C3327" s="3" t="s">
        <v>6739</v>
      </c>
      <c r="D3327">
        <v>400</v>
      </c>
      <c r="E3327">
        <v>450</v>
      </c>
      <c r="F3327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s="15">
        <f t="shared" si="306"/>
        <v>42099.743946759263</v>
      </c>
      <c r="L3327" s="15">
        <f t="shared" si="307"/>
        <v>42064.785613425927</v>
      </c>
      <c r="M3327" t="b">
        <v>0</v>
      </c>
      <c r="N3327">
        <v>15</v>
      </c>
      <c r="O3327" t="b">
        <v>1</v>
      </c>
      <c r="P3327" t="s">
        <v>1086</v>
      </c>
      <c r="Q3327" s="7">
        <f t="shared" si="308"/>
        <v>112.5</v>
      </c>
      <c r="R3327" s="9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6740</v>
      </c>
      <c r="C3328" s="3" t="s">
        <v>6741</v>
      </c>
      <c r="D3328">
        <v>8000</v>
      </c>
      <c r="E3328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s="15">
        <f t="shared" si="306"/>
        <v>42071.67251157407</v>
      </c>
      <c r="L3328" s="15">
        <f t="shared" si="307"/>
        <v>42041.714178240742</v>
      </c>
      <c r="M3328" t="b">
        <v>0</v>
      </c>
      <c r="N3328">
        <v>57</v>
      </c>
      <c r="O3328" t="b">
        <v>1</v>
      </c>
      <c r="P3328" t="s">
        <v>1086</v>
      </c>
      <c r="Q3328" s="7">
        <f t="shared" si="308"/>
        <v>101.375</v>
      </c>
      <c r="R3328" s="9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6742</v>
      </c>
      <c r="C3329" s="3" t="s">
        <v>6743</v>
      </c>
      <c r="D3329">
        <v>800</v>
      </c>
      <c r="E3329">
        <v>810</v>
      </c>
      <c r="F3329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s="15">
        <f t="shared" si="306"/>
        <v>42498.374606481477</v>
      </c>
      <c r="L3329" s="15">
        <f t="shared" si="307"/>
        <v>42468.374606481477</v>
      </c>
      <c r="M3329" t="b">
        <v>0</v>
      </c>
      <c r="N3329">
        <v>33</v>
      </c>
      <c r="O3329" t="b">
        <v>1</v>
      </c>
      <c r="P3329" t="s">
        <v>1086</v>
      </c>
      <c r="Q3329" s="7">
        <f t="shared" si="308"/>
        <v>101.25</v>
      </c>
      <c r="R3329" s="9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6744</v>
      </c>
      <c r="C3330" s="3" t="s">
        <v>6745</v>
      </c>
      <c r="D3330">
        <v>1800</v>
      </c>
      <c r="E3330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s="15">
        <f t="shared" si="306"/>
        <v>41825.041666666664</v>
      </c>
      <c r="L3330" s="15">
        <f t="shared" si="307"/>
        <v>41822.57503472222</v>
      </c>
      <c r="M3330" t="b">
        <v>0</v>
      </c>
      <c r="N3330">
        <v>9</v>
      </c>
      <c r="O3330" t="b">
        <v>1</v>
      </c>
      <c r="P3330" t="s">
        <v>1086</v>
      </c>
      <c r="Q3330" s="7">
        <f t="shared" si="308"/>
        <v>146.38888888888889</v>
      </c>
      <c r="R3330" s="9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6746</v>
      </c>
      <c r="C3331" s="3" t="s">
        <v>6747</v>
      </c>
      <c r="D3331">
        <v>1000</v>
      </c>
      <c r="E3331">
        <v>1168</v>
      </c>
      <c r="F3331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s="15">
        <f t="shared" ref="K3331:K3394" si="312">(I3331/86400)+DATE(1970,1,1)</f>
        <v>41847.958333333336</v>
      </c>
      <c r="L3331" s="15">
        <f t="shared" ref="L3331:L3394" si="313">(J3331/86400)+DATE(1970,1,1)</f>
        <v>41837.323009259257</v>
      </c>
      <c r="M3331" t="b">
        <v>0</v>
      </c>
      <c r="N3331">
        <v>26</v>
      </c>
      <c r="O3331" t="b">
        <v>1</v>
      </c>
      <c r="P3331" t="s">
        <v>1086</v>
      </c>
      <c r="Q3331" s="7">
        <f t="shared" ref="Q3331:Q3394" si="314">(E3331/D3331)*100</f>
        <v>116.8</v>
      </c>
      <c r="R3331" s="9">
        <f t="shared" ref="R3331:R3394" si="315">E3331/N3331</f>
        <v>44.92307692307692</v>
      </c>
      <c r="S3331" t="str">
        <f t="shared" ref="S3331:S3394" si="316">LEFT(P3331,FIND("/",P3331)-1)</f>
        <v>theater</v>
      </c>
      <c r="T3331" t="str">
        <f t="shared" ref="T3331:T3394" si="317">REPLACE(P3331,1,FIND("/",P3331),"")</f>
        <v>plays</v>
      </c>
    </row>
    <row r="3332" spans="1:20" ht="48" x14ac:dyDescent="0.2">
      <c r="A3332">
        <v>3330</v>
      </c>
      <c r="B3332" s="3" t="s">
        <v>6748</v>
      </c>
      <c r="C3332" s="3" t="s">
        <v>6749</v>
      </c>
      <c r="D3332">
        <v>1500</v>
      </c>
      <c r="E3332">
        <v>1594</v>
      </c>
      <c r="F3332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s="15">
        <f t="shared" si="312"/>
        <v>42095.845694444448</v>
      </c>
      <c r="L3332" s="15">
        <f t="shared" si="313"/>
        <v>42065.887361111112</v>
      </c>
      <c r="M3332" t="b">
        <v>0</v>
      </c>
      <c r="N3332">
        <v>69</v>
      </c>
      <c r="O3332" t="b">
        <v>1</v>
      </c>
      <c r="P3332" t="s">
        <v>1086</v>
      </c>
      <c r="Q3332" s="7">
        <f t="shared" si="314"/>
        <v>106.26666666666667</v>
      </c>
      <c r="R3332" s="9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6750</v>
      </c>
      <c r="C3333" s="3" t="s">
        <v>6751</v>
      </c>
      <c r="D3333">
        <v>5000</v>
      </c>
      <c r="E3333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s="15">
        <f t="shared" si="312"/>
        <v>42283.697754629626</v>
      </c>
      <c r="L3333" s="15">
        <f t="shared" si="313"/>
        <v>42248.697754629626</v>
      </c>
      <c r="M3333" t="b">
        <v>0</v>
      </c>
      <c r="N3333">
        <v>65</v>
      </c>
      <c r="O3333" t="b">
        <v>1</v>
      </c>
      <c r="P3333" t="s">
        <v>1086</v>
      </c>
      <c r="Q3333" s="7">
        <f t="shared" si="314"/>
        <v>104.52</v>
      </c>
      <c r="R3333" s="9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6752</v>
      </c>
      <c r="C3334" s="3" t="s">
        <v>6753</v>
      </c>
      <c r="D3334">
        <v>6000</v>
      </c>
      <c r="E3334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s="15">
        <f t="shared" si="312"/>
        <v>41839.860300925924</v>
      </c>
      <c r="L3334" s="15">
        <f t="shared" si="313"/>
        <v>41809.860300925924</v>
      </c>
      <c r="M3334" t="b">
        <v>0</v>
      </c>
      <c r="N3334">
        <v>83</v>
      </c>
      <c r="O3334" t="b">
        <v>1</v>
      </c>
      <c r="P3334" t="s">
        <v>1086</v>
      </c>
      <c r="Q3334" s="7">
        <f t="shared" si="314"/>
        <v>100</v>
      </c>
      <c r="R3334" s="9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6754</v>
      </c>
      <c r="C3335" s="3" t="s">
        <v>6755</v>
      </c>
      <c r="D3335">
        <v>3500</v>
      </c>
      <c r="E3335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s="15">
        <f t="shared" si="312"/>
        <v>42170.676851851851</v>
      </c>
      <c r="L3335" s="15">
        <f t="shared" si="313"/>
        <v>42148.676851851851</v>
      </c>
      <c r="M3335" t="b">
        <v>0</v>
      </c>
      <c r="N3335">
        <v>111</v>
      </c>
      <c r="O3335" t="b">
        <v>1</v>
      </c>
      <c r="P3335" t="s">
        <v>1086</v>
      </c>
      <c r="Q3335" s="7">
        <f t="shared" si="314"/>
        <v>104.57142857142858</v>
      </c>
      <c r="R3335" s="9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6756</v>
      </c>
      <c r="C3336" s="3" t="s">
        <v>6757</v>
      </c>
      <c r="D3336">
        <v>3871</v>
      </c>
      <c r="E3336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s="15">
        <f t="shared" si="312"/>
        <v>42215.521087962959</v>
      </c>
      <c r="L3336" s="15">
        <f t="shared" si="313"/>
        <v>42185.521087962959</v>
      </c>
      <c r="M3336" t="b">
        <v>0</v>
      </c>
      <c r="N3336">
        <v>46</v>
      </c>
      <c r="O3336" t="b">
        <v>1</v>
      </c>
      <c r="P3336" t="s">
        <v>1086</v>
      </c>
      <c r="Q3336" s="7">
        <f t="shared" si="314"/>
        <v>138.62051149573753</v>
      </c>
      <c r="R3336" s="9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6758</v>
      </c>
      <c r="C3337" s="3" t="s">
        <v>6759</v>
      </c>
      <c r="D3337">
        <v>5000</v>
      </c>
      <c r="E3337">
        <v>5016</v>
      </c>
      <c r="F3337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s="15">
        <f t="shared" si="312"/>
        <v>41854.958333333336</v>
      </c>
      <c r="L3337" s="15">
        <f t="shared" si="313"/>
        <v>41827.674143518518</v>
      </c>
      <c r="M3337" t="b">
        <v>0</v>
      </c>
      <c r="N3337">
        <v>63</v>
      </c>
      <c r="O3337" t="b">
        <v>1</v>
      </c>
      <c r="P3337" t="s">
        <v>1086</v>
      </c>
      <c r="Q3337" s="7">
        <f t="shared" si="314"/>
        <v>100.32000000000001</v>
      </c>
      <c r="R3337" s="9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6760</v>
      </c>
      <c r="C3338" s="3" t="s">
        <v>6761</v>
      </c>
      <c r="D3338">
        <v>250</v>
      </c>
      <c r="E3338">
        <v>250</v>
      </c>
      <c r="F333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s="15">
        <f t="shared" si="312"/>
        <v>42465.35701388889</v>
      </c>
      <c r="L3338" s="15">
        <f t="shared" si="313"/>
        <v>42437.398680555554</v>
      </c>
      <c r="M3338" t="b">
        <v>0</v>
      </c>
      <c r="N3338">
        <v>9</v>
      </c>
      <c r="O3338" t="b">
        <v>1</v>
      </c>
      <c r="P3338" t="s">
        <v>1086</v>
      </c>
      <c r="Q3338" s="7">
        <f t="shared" si="314"/>
        <v>100</v>
      </c>
      <c r="R3338" s="9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6762</v>
      </c>
      <c r="C3339" s="3" t="s">
        <v>6763</v>
      </c>
      <c r="D3339">
        <v>2500</v>
      </c>
      <c r="E3339">
        <v>2755</v>
      </c>
      <c r="F3339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s="15">
        <f t="shared" si="312"/>
        <v>41922.875</v>
      </c>
      <c r="L3339" s="15">
        <f t="shared" si="313"/>
        <v>41901.282025462962</v>
      </c>
      <c r="M3339" t="b">
        <v>0</v>
      </c>
      <c r="N3339">
        <v>34</v>
      </c>
      <c r="O3339" t="b">
        <v>1</v>
      </c>
      <c r="P3339" t="s">
        <v>1086</v>
      </c>
      <c r="Q3339" s="7">
        <f t="shared" si="314"/>
        <v>110.2</v>
      </c>
      <c r="R3339" s="9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6764</v>
      </c>
      <c r="C3340" s="3" t="s">
        <v>6765</v>
      </c>
      <c r="D3340">
        <v>15000</v>
      </c>
      <c r="E3340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s="15">
        <f t="shared" si="312"/>
        <v>42790.574999999997</v>
      </c>
      <c r="L3340" s="15">
        <f t="shared" si="313"/>
        <v>42769.574999999997</v>
      </c>
      <c r="M3340" t="b">
        <v>0</v>
      </c>
      <c r="N3340">
        <v>112</v>
      </c>
      <c r="O3340" t="b">
        <v>1</v>
      </c>
      <c r="P3340" t="s">
        <v>1086</v>
      </c>
      <c r="Q3340" s="7">
        <f t="shared" si="314"/>
        <v>102.18</v>
      </c>
      <c r="R3340" s="9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6766</v>
      </c>
      <c r="C3341" s="3" t="s">
        <v>6767</v>
      </c>
      <c r="D3341">
        <v>8000</v>
      </c>
      <c r="E3341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s="15">
        <f t="shared" si="312"/>
        <v>42579.665717592594</v>
      </c>
      <c r="L3341" s="15">
        <f t="shared" si="313"/>
        <v>42549.665717592594</v>
      </c>
      <c r="M3341" t="b">
        <v>0</v>
      </c>
      <c r="N3341">
        <v>47</v>
      </c>
      <c r="O3341" t="b">
        <v>1</v>
      </c>
      <c r="P3341" t="s">
        <v>1086</v>
      </c>
      <c r="Q3341" s="7">
        <f t="shared" si="314"/>
        <v>104.35000000000001</v>
      </c>
      <c r="R3341" s="9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6768</v>
      </c>
      <c r="C3342" s="3" t="s">
        <v>6769</v>
      </c>
      <c r="D3342">
        <v>3000</v>
      </c>
      <c r="E3342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s="15">
        <f t="shared" si="312"/>
        <v>42710.974004629628</v>
      </c>
      <c r="L3342" s="15">
        <f t="shared" si="313"/>
        <v>42685.974004629628</v>
      </c>
      <c r="M3342" t="b">
        <v>0</v>
      </c>
      <c r="N3342">
        <v>38</v>
      </c>
      <c r="O3342" t="b">
        <v>1</v>
      </c>
      <c r="P3342" t="s">
        <v>1086</v>
      </c>
      <c r="Q3342" s="7">
        <f t="shared" si="314"/>
        <v>138.16666666666666</v>
      </c>
      <c r="R3342" s="9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6770</v>
      </c>
      <c r="C3343" s="3" t="s">
        <v>6771</v>
      </c>
      <c r="D3343">
        <v>3350</v>
      </c>
      <c r="E3343">
        <v>3350</v>
      </c>
      <c r="F3343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s="15">
        <f t="shared" si="312"/>
        <v>42533.708333333328</v>
      </c>
      <c r="L3343" s="15">
        <f t="shared" si="313"/>
        <v>42510.798854166671</v>
      </c>
      <c r="M3343" t="b">
        <v>0</v>
      </c>
      <c r="N3343">
        <v>28</v>
      </c>
      <c r="O3343" t="b">
        <v>1</v>
      </c>
      <c r="P3343" t="s">
        <v>1086</v>
      </c>
      <c r="Q3343" s="7">
        <f t="shared" si="314"/>
        <v>100</v>
      </c>
      <c r="R3343" s="9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6772</v>
      </c>
      <c r="C3344" s="3" t="s">
        <v>6773</v>
      </c>
      <c r="D3344">
        <v>6000</v>
      </c>
      <c r="E3344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s="15">
        <f t="shared" si="312"/>
        <v>42095.207638888889</v>
      </c>
      <c r="L3344" s="15">
        <f t="shared" si="313"/>
        <v>42062.296412037038</v>
      </c>
      <c r="M3344" t="b">
        <v>0</v>
      </c>
      <c r="N3344">
        <v>78</v>
      </c>
      <c r="O3344" t="b">
        <v>1</v>
      </c>
      <c r="P3344" t="s">
        <v>1086</v>
      </c>
      <c r="Q3344" s="7">
        <f t="shared" si="314"/>
        <v>101.66666666666666</v>
      </c>
      <c r="R3344" s="9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6774</v>
      </c>
      <c r="C3345" s="3" t="s">
        <v>6775</v>
      </c>
      <c r="D3345">
        <v>700</v>
      </c>
      <c r="E3345">
        <v>1200</v>
      </c>
      <c r="F3345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s="15">
        <f t="shared" si="312"/>
        <v>42473.554166666669</v>
      </c>
      <c r="L3345" s="15">
        <f t="shared" si="313"/>
        <v>42452.916481481487</v>
      </c>
      <c r="M3345" t="b">
        <v>0</v>
      </c>
      <c r="N3345">
        <v>23</v>
      </c>
      <c r="O3345" t="b">
        <v>1</v>
      </c>
      <c r="P3345" t="s">
        <v>1086</v>
      </c>
      <c r="Q3345" s="7">
        <f t="shared" si="314"/>
        <v>171.42857142857142</v>
      </c>
      <c r="R3345" s="9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6776</v>
      </c>
      <c r="C3346" s="3" t="s">
        <v>6777</v>
      </c>
      <c r="D3346">
        <v>4500</v>
      </c>
      <c r="E3346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s="15">
        <f t="shared" si="312"/>
        <v>41881.200150462959</v>
      </c>
      <c r="L3346" s="15">
        <f t="shared" si="313"/>
        <v>41851.200150462959</v>
      </c>
      <c r="M3346" t="b">
        <v>0</v>
      </c>
      <c r="N3346">
        <v>40</v>
      </c>
      <c r="O3346" t="b">
        <v>1</v>
      </c>
      <c r="P3346" t="s">
        <v>1086</v>
      </c>
      <c r="Q3346" s="7">
        <f t="shared" si="314"/>
        <v>101.44444444444444</v>
      </c>
      <c r="R3346" s="9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6778</v>
      </c>
      <c r="C3347" s="3" t="s">
        <v>6779</v>
      </c>
      <c r="D3347">
        <v>500</v>
      </c>
      <c r="E3347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s="15">
        <f t="shared" si="312"/>
        <v>42112.025694444441</v>
      </c>
      <c r="L3347" s="15">
        <f t="shared" si="313"/>
        <v>42053.106111111112</v>
      </c>
      <c r="M3347" t="b">
        <v>0</v>
      </c>
      <c r="N3347">
        <v>13</v>
      </c>
      <c r="O3347" t="b">
        <v>1</v>
      </c>
      <c r="P3347" t="s">
        <v>1086</v>
      </c>
      <c r="Q3347" s="7">
        <f t="shared" si="314"/>
        <v>130</v>
      </c>
      <c r="R3347" s="9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6780</v>
      </c>
      <c r="C3348" s="3" t="s">
        <v>6781</v>
      </c>
      <c r="D3348">
        <v>1500</v>
      </c>
      <c r="E3348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s="15">
        <f t="shared" si="312"/>
        <v>42061.024421296301</v>
      </c>
      <c r="L3348" s="15">
        <f t="shared" si="313"/>
        <v>42054.024421296301</v>
      </c>
      <c r="M3348" t="b">
        <v>0</v>
      </c>
      <c r="N3348">
        <v>18</v>
      </c>
      <c r="O3348" t="b">
        <v>1</v>
      </c>
      <c r="P3348" t="s">
        <v>1086</v>
      </c>
      <c r="Q3348" s="7">
        <f t="shared" si="314"/>
        <v>110.00000000000001</v>
      </c>
      <c r="R3348" s="9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6782</v>
      </c>
      <c r="C3349" s="3" t="s">
        <v>6783</v>
      </c>
      <c r="D3349">
        <v>2000</v>
      </c>
      <c r="E3349">
        <v>2389</v>
      </c>
      <c r="F3349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s="15">
        <f t="shared" si="312"/>
        <v>42498.875</v>
      </c>
      <c r="L3349" s="15">
        <f t="shared" si="313"/>
        <v>42484.551550925928</v>
      </c>
      <c r="M3349" t="b">
        <v>0</v>
      </c>
      <c r="N3349">
        <v>22</v>
      </c>
      <c r="O3349" t="b">
        <v>1</v>
      </c>
      <c r="P3349" t="s">
        <v>1086</v>
      </c>
      <c r="Q3349" s="7">
        <f t="shared" si="314"/>
        <v>119.44999999999999</v>
      </c>
      <c r="R3349" s="9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6620</v>
      </c>
      <c r="C3350" s="3" t="s">
        <v>6784</v>
      </c>
      <c r="D3350">
        <v>5500</v>
      </c>
      <c r="E3350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s="15">
        <f t="shared" si="312"/>
        <v>42490.165972222225</v>
      </c>
      <c r="L3350" s="15">
        <f t="shared" si="313"/>
        <v>42466.558796296296</v>
      </c>
      <c r="M3350" t="b">
        <v>0</v>
      </c>
      <c r="N3350">
        <v>79</v>
      </c>
      <c r="O3350" t="b">
        <v>1</v>
      </c>
      <c r="P3350" t="s">
        <v>1086</v>
      </c>
      <c r="Q3350" s="7">
        <f t="shared" si="314"/>
        <v>100.2909090909091</v>
      </c>
      <c r="R3350" s="9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6785</v>
      </c>
      <c r="C3351" s="3" t="s">
        <v>6786</v>
      </c>
      <c r="D3351">
        <v>1000</v>
      </c>
      <c r="E3351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s="15">
        <f t="shared" si="312"/>
        <v>42534.708333333328</v>
      </c>
      <c r="L3351" s="15">
        <f t="shared" si="313"/>
        <v>42513.110787037032</v>
      </c>
      <c r="M3351" t="b">
        <v>0</v>
      </c>
      <c r="N3351">
        <v>14</v>
      </c>
      <c r="O3351" t="b">
        <v>1</v>
      </c>
      <c r="P3351" t="s">
        <v>1086</v>
      </c>
      <c r="Q3351" s="7">
        <f t="shared" si="314"/>
        <v>153.4</v>
      </c>
      <c r="R3351" s="9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6787</v>
      </c>
      <c r="C3352" s="3" t="s">
        <v>6788</v>
      </c>
      <c r="D3352">
        <v>3500</v>
      </c>
      <c r="E3352">
        <v>3655</v>
      </c>
      <c r="F3352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s="15">
        <f t="shared" si="312"/>
        <v>42337.958333333328</v>
      </c>
      <c r="L3352" s="15">
        <f t="shared" si="313"/>
        <v>42302.701516203699</v>
      </c>
      <c r="M3352" t="b">
        <v>0</v>
      </c>
      <c r="N3352">
        <v>51</v>
      </c>
      <c r="O3352" t="b">
        <v>1</v>
      </c>
      <c r="P3352" t="s">
        <v>1086</v>
      </c>
      <c r="Q3352" s="7">
        <f t="shared" si="314"/>
        <v>104.42857142857143</v>
      </c>
      <c r="R3352" s="9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6789</v>
      </c>
      <c r="C3353" s="3" t="s">
        <v>6790</v>
      </c>
      <c r="D3353">
        <v>5000</v>
      </c>
      <c r="E3353">
        <v>5055</v>
      </c>
      <c r="F3353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s="15">
        <f t="shared" si="312"/>
        <v>41843.458333333336</v>
      </c>
      <c r="L3353" s="15">
        <f t="shared" si="313"/>
        <v>41806.395428240743</v>
      </c>
      <c r="M3353" t="b">
        <v>0</v>
      </c>
      <c r="N3353">
        <v>54</v>
      </c>
      <c r="O3353" t="b">
        <v>1</v>
      </c>
      <c r="P3353" t="s">
        <v>1086</v>
      </c>
      <c r="Q3353" s="7">
        <f t="shared" si="314"/>
        <v>101.1</v>
      </c>
      <c r="R3353" s="9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6791</v>
      </c>
      <c r="C3354" s="3" t="s">
        <v>6792</v>
      </c>
      <c r="D3354">
        <v>5000</v>
      </c>
      <c r="E3354">
        <v>5376</v>
      </c>
      <c r="F3354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s="15">
        <f t="shared" si="312"/>
        <v>42552.958333333328</v>
      </c>
      <c r="L3354" s="15">
        <f t="shared" si="313"/>
        <v>42495.992800925931</v>
      </c>
      <c r="M3354" t="b">
        <v>0</v>
      </c>
      <c r="N3354">
        <v>70</v>
      </c>
      <c r="O3354" t="b">
        <v>1</v>
      </c>
      <c r="P3354" t="s">
        <v>1086</v>
      </c>
      <c r="Q3354" s="7">
        <f t="shared" si="314"/>
        <v>107.52</v>
      </c>
      <c r="R3354" s="9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6793</v>
      </c>
      <c r="C3355" s="3" t="s">
        <v>6794</v>
      </c>
      <c r="D3355">
        <v>500</v>
      </c>
      <c r="E3355">
        <v>1575</v>
      </c>
      <c r="F3355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s="15">
        <f t="shared" si="312"/>
        <v>42492.958333333328</v>
      </c>
      <c r="L3355" s="15">
        <f t="shared" si="313"/>
        <v>42479.432291666672</v>
      </c>
      <c r="M3355" t="b">
        <v>0</v>
      </c>
      <c r="N3355">
        <v>44</v>
      </c>
      <c r="O3355" t="b">
        <v>1</v>
      </c>
      <c r="P3355" t="s">
        <v>1086</v>
      </c>
      <c r="Q3355" s="7">
        <f t="shared" si="314"/>
        <v>315</v>
      </c>
      <c r="R3355" s="9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6795</v>
      </c>
      <c r="C3356" s="3" t="s">
        <v>6796</v>
      </c>
      <c r="D3356">
        <v>3000</v>
      </c>
      <c r="E3356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s="15">
        <f t="shared" si="312"/>
        <v>42306.167361111111</v>
      </c>
      <c r="L3356" s="15">
        <f t="shared" si="313"/>
        <v>42270.7269212963</v>
      </c>
      <c r="M3356" t="b">
        <v>0</v>
      </c>
      <c r="N3356">
        <v>55</v>
      </c>
      <c r="O3356" t="b">
        <v>1</v>
      </c>
      <c r="P3356" t="s">
        <v>1086</v>
      </c>
      <c r="Q3356" s="7">
        <f t="shared" si="314"/>
        <v>101.93333333333334</v>
      </c>
      <c r="R3356" s="9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6797</v>
      </c>
      <c r="C3357" s="3" t="s">
        <v>6798</v>
      </c>
      <c r="D3357">
        <v>1750</v>
      </c>
      <c r="E3357">
        <v>2210</v>
      </c>
      <c r="F3357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s="15">
        <f t="shared" si="312"/>
        <v>42500.470138888893</v>
      </c>
      <c r="L3357" s="15">
        <f t="shared" si="313"/>
        <v>42489.619525462964</v>
      </c>
      <c r="M3357" t="b">
        <v>0</v>
      </c>
      <c r="N3357">
        <v>15</v>
      </c>
      <c r="O3357" t="b">
        <v>1</v>
      </c>
      <c r="P3357" t="s">
        <v>1086</v>
      </c>
      <c r="Q3357" s="7">
        <f t="shared" si="314"/>
        <v>126.28571428571429</v>
      </c>
      <c r="R3357" s="9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6799</v>
      </c>
      <c r="C3358" s="3" t="s">
        <v>6800</v>
      </c>
      <c r="D3358">
        <v>1500</v>
      </c>
      <c r="E3358">
        <v>1521</v>
      </c>
      <c r="F335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s="15">
        <f t="shared" si="312"/>
        <v>42566.815648148149</v>
      </c>
      <c r="L3358" s="15">
        <f t="shared" si="313"/>
        <v>42536.815648148149</v>
      </c>
      <c r="M3358" t="b">
        <v>0</v>
      </c>
      <c r="N3358">
        <v>27</v>
      </c>
      <c r="O3358" t="b">
        <v>1</v>
      </c>
      <c r="P3358" t="s">
        <v>1086</v>
      </c>
      <c r="Q3358" s="7">
        <f t="shared" si="314"/>
        <v>101.4</v>
      </c>
      <c r="R3358" s="9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6801</v>
      </c>
      <c r="C3359" s="3" t="s">
        <v>6802</v>
      </c>
      <c r="D3359">
        <v>2000</v>
      </c>
      <c r="E3359">
        <v>2020</v>
      </c>
      <c r="F3359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s="15">
        <f t="shared" si="312"/>
        <v>41852.417939814812</v>
      </c>
      <c r="L3359" s="15">
        <f t="shared" si="313"/>
        <v>41822.417939814812</v>
      </c>
      <c r="M3359" t="b">
        <v>0</v>
      </c>
      <c r="N3359">
        <v>21</v>
      </c>
      <c r="O3359" t="b">
        <v>1</v>
      </c>
      <c r="P3359" t="s">
        <v>1086</v>
      </c>
      <c r="Q3359" s="7">
        <f t="shared" si="314"/>
        <v>101</v>
      </c>
      <c r="R3359" s="9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6803</v>
      </c>
      <c r="C3360" s="3" t="s">
        <v>6804</v>
      </c>
      <c r="D3360">
        <v>10000</v>
      </c>
      <c r="E3360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s="15">
        <f t="shared" si="312"/>
        <v>41962.352766203709</v>
      </c>
      <c r="L3360" s="15">
        <f t="shared" si="313"/>
        <v>41932.311099537037</v>
      </c>
      <c r="M3360" t="b">
        <v>0</v>
      </c>
      <c r="N3360">
        <v>162</v>
      </c>
      <c r="O3360" t="b">
        <v>1</v>
      </c>
      <c r="P3360" t="s">
        <v>1086</v>
      </c>
      <c r="Q3360" s="7">
        <f t="shared" si="314"/>
        <v>102.99000000000001</v>
      </c>
      <c r="R3360" s="9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6805</v>
      </c>
      <c r="C3361" s="3" t="s">
        <v>6806</v>
      </c>
      <c r="D3361">
        <v>4000</v>
      </c>
      <c r="E3361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s="15">
        <f t="shared" si="312"/>
        <v>42791.057106481487</v>
      </c>
      <c r="L3361" s="15">
        <f t="shared" si="313"/>
        <v>42746.057106481487</v>
      </c>
      <c r="M3361" t="b">
        <v>0</v>
      </c>
      <c r="N3361">
        <v>23</v>
      </c>
      <c r="O3361" t="b">
        <v>1</v>
      </c>
      <c r="P3361" t="s">
        <v>1086</v>
      </c>
      <c r="Q3361" s="7">
        <f t="shared" si="314"/>
        <v>106.25</v>
      </c>
      <c r="R3361" s="9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6807</v>
      </c>
      <c r="C3362" s="3" t="s">
        <v>6808</v>
      </c>
      <c r="D3362">
        <v>9000</v>
      </c>
      <c r="E3362">
        <v>9124</v>
      </c>
      <c r="F3362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s="15">
        <f t="shared" si="312"/>
        <v>42718.665972222225</v>
      </c>
      <c r="L3362" s="15">
        <f t="shared" si="313"/>
        <v>42697.082673611112</v>
      </c>
      <c r="M3362" t="b">
        <v>0</v>
      </c>
      <c r="N3362">
        <v>72</v>
      </c>
      <c r="O3362" t="b">
        <v>1</v>
      </c>
      <c r="P3362" t="s">
        <v>1086</v>
      </c>
      <c r="Q3362" s="7">
        <f t="shared" si="314"/>
        <v>101.37777777777779</v>
      </c>
      <c r="R3362" s="9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6811</v>
      </c>
      <c r="C3363" s="3" t="s">
        <v>6812</v>
      </c>
      <c r="D3363">
        <v>5000</v>
      </c>
      <c r="E3363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s="15">
        <f t="shared" si="312"/>
        <v>41883.665972222225</v>
      </c>
      <c r="L3363" s="15">
        <f t="shared" si="313"/>
        <v>41866.025347222225</v>
      </c>
      <c r="M3363" t="b">
        <v>0</v>
      </c>
      <c r="N3363">
        <v>68</v>
      </c>
      <c r="O3363" t="b">
        <v>1</v>
      </c>
      <c r="P3363" t="s">
        <v>1086</v>
      </c>
      <c r="Q3363" s="7">
        <f t="shared" si="314"/>
        <v>113.46000000000001</v>
      </c>
      <c r="R3363" s="9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6813</v>
      </c>
      <c r="C3364" s="3" t="s">
        <v>6814</v>
      </c>
      <c r="D3364">
        <v>500</v>
      </c>
      <c r="E3364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s="15">
        <f t="shared" si="312"/>
        <v>42070.204861111109</v>
      </c>
      <c r="L3364" s="15">
        <f t="shared" si="313"/>
        <v>42056.091631944444</v>
      </c>
      <c r="M3364" t="b">
        <v>0</v>
      </c>
      <c r="N3364">
        <v>20</v>
      </c>
      <c r="O3364" t="b">
        <v>1</v>
      </c>
      <c r="P3364" t="s">
        <v>1086</v>
      </c>
      <c r="Q3364" s="7">
        <f t="shared" si="314"/>
        <v>218.00000000000003</v>
      </c>
      <c r="R3364" s="9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6815</v>
      </c>
      <c r="C3365" s="3" t="s">
        <v>6816</v>
      </c>
      <c r="D3365">
        <v>7750</v>
      </c>
      <c r="E3365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s="15">
        <f t="shared" si="312"/>
        <v>41870.666666666664</v>
      </c>
      <c r="L3365" s="15">
        <f t="shared" si="313"/>
        <v>41851.771354166667</v>
      </c>
      <c r="M3365" t="b">
        <v>0</v>
      </c>
      <c r="N3365">
        <v>26</v>
      </c>
      <c r="O3365" t="b">
        <v>1</v>
      </c>
      <c r="P3365" t="s">
        <v>1086</v>
      </c>
      <c r="Q3365" s="7">
        <f t="shared" si="314"/>
        <v>101.41935483870968</v>
      </c>
      <c r="R3365" s="9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6817</v>
      </c>
      <c r="C3366" s="3" t="s">
        <v>6818</v>
      </c>
      <c r="D3366">
        <v>3000</v>
      </c>
      <c r="E3366">
        <v>3178</v>
      </c>
      <c r="F3366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s="15">
        <f t="shared" si="312"/>
        <v>42444.875</v>
      </c>
      <c r="L3366" s="15">
        <f t="shared" si="313"/>
        <v>42422.977418981478</v>
      </c>
      <c r="M3366" t="b">
        <v>0</v>
      </c>
      <c r="N3366">
        <v>72</v>
      </c>
      <c r="O3366" t="b">
        <v>1</v>
      </c>
      <c r="P3366" t="s">
        <v>1086</v>
      </c>
      <c r="Q3366" s="7">
        <f t="shared" si="314"/>
        <v>105.93333333333332</v>
      </c>
      <c r="R3366" s="9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6819</v>
      </c>
      <c r="C3367" s="3" t="s">
        <v>6820</v>
      </c>
      <c r="D3367">
        <v>2500</v>
      </c>
      <c r="E3367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s="15">
        <f t="shared" si="312"/>
        <v>42351.101759259254</v>
      </c>
      <c r="L3367" s="15">
        <f t="shared" si="313"/>
        <v>42321.101759259254</v>
      </c>
      <c r="M3367" t="b">
        <v>0</v>
      </c>
      <c r="N3367">
        <v>3</v>
      </c>
      <c r="O3367" t="b">
        <v>1</v>
      </c>
      <c r="P3367" t="s">
        <v>1086</v>
      </c>
      <c r="Q3367" s="7">
        <f t="shared" si="314"/>
        <v>104</v>
      </c>
      <c r="R3367" s="9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6821</v>
      </c>
      <c r="C3368" s="3" t="s">
        <v>6822</v>
      </c>
      <c r="D3368">
        <v>500</v>
      </c>
      <c r="E3368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s="15">
        <f t="shared" si="312"/>
        <v>42137.067557870367</v>
      </c>
      <c r="L3368" s="15">
        <f t="shared" si="313"/>
        <v>42107.067557870367</v>
      </c>
      <c r="M3368" t="b">
        <v>0</v>
      </c>
      <c r="N3368">
        <v>18</v>
      </c>
      <c r="O3368" t="b">
        <v>1</v>
      </c>
      <c r="P3368" t="s">
        <v>1086</v>
      </c>
      <c r="Q3368" s="7">
        <f t="shared" si="314"/>
        <v>221</v>
      </c>
      <c r="R3368" s="9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6823</v>
      </c>
      <c r="C3369" s="3" t="s">
        <v>6824</v>
      </c>
      <c r="D3369">
        <v>750</v>
      </c>
      <c r="E3369">
        <v>890</v>
      </c>
      <c r="F3369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s="15">
        <f t="shared" si="312"/>
        <v>42217.933958333335</v>
      </c>
      <c r="L3369" s="15">
        <f t="shared" si="313"/>
        <v>42192.933958333335</v>
      </c>
      <c r="M3369" t="b">
        <v>0</v>
      </c>
      <c r="N3369">
        <v>30</v>
      </c>
      <c r="O3369" t="b">
        <v>1</v>
      </c>
      <c r="P3369" t="s">
        <v>1086</v>
      </c>
      <c r="Q3369" s="7">
        <f t="shared" si="314"/>
        <v>118.66666666666667</v>
      </c>
      <c r="R3369" s="9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6825</v>
      </c>
      <c r="C3370" s="3" t="s">
        <v>6826</v>
      </c>
      <c r="D3370">
        <v>1000</v>
      </c>
      <c r="E3370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s="15">
        <f t="shared" si="312"/>
        <v>42005.208333333328</v>
      </c>
      <c r="L3370" s="15">
        <f t="shared" si="313"/>
        <v>41969.199756944443</v>
      </c>
      <c r="M3370" t="b">
        <v>0</v>
      </c>
      <c r="N3370">
        <v>23</v>
      </c>
      <c r="O3370" t="b">
        <v>1</v>
      </c>
      <c r="P3370" t="s">
        <v>1086</v>
      </c>
      <c r="Q3370" s="7">
        <f t="shared" si="314"/>
        <v>104.60000000000001</v>
      </c>
      <c r="R3370" s="9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6827</v>
      </c>
      <c r="C3371" s="3" t="s">
        <v>6828</v>
      </c>
      <c r="D3371">
        <v>5000</v>
      </c>
      <c r="E3371">
        <v>5195</v>
      </c>
      <c r="F3371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s="15">
        <f t="shared" si="312"/>
        <v>42750.041435185187</v>
      </c>
      <c r="L3371" s="15">
        <f t="shared" si="313"/>
        <v>42690.041435185187</v>
      </c>
      <c r="M3371" t="b">
        <v>0</v>
      </c>
      <c r="N3371">
        <v>54</v>
      </c>
      <c r="O3371" t="b">
        <v>1</v>
      </c>
      <c r="P3371" t="s">
        <v>1086</v>
      </c>
      <c r="Q3371" s="7">
        <f t="shared" si="314"/>
        <v>103.89999999999999</v>
      </c>
      <c r="R3371" s="9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6829</v>
      </c>
      <c r="C3372" s="3" t="s">
        <v>6830</v>
      </c>
      <c r="D3372">
        <v>1500</v>
      </c>
      <c r="E3372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s="15">
        <f t="shared" si="312"/>
        <v>42721.333333333328</v>
      </c>
      <c r="L3372" s="15">
        <f t="shared" si="313"/>
        <v>42690.334317129629</v>
      </c>
      <c r="M3372" t="b">
        <v>0</v>
      </c>
      <c r="N3372">
        <v>26</v>
      </c>
      <c r="O3372" t="b">
        <v>1</v>
      </c>
      <c r="P3372" t="s">
        <v>1086</v>
      </c>
      <c r="Q3372" s="7">
        <f t="shared" si="314"/>
        <v>117.73333333333333</v>
      </c>
      <c r="R3372" s="9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6831</v>
      </c>
      <c r="C3373" s="3" t="s">
        <v>6832</v>
      </c>
      <c r="D3373">
        <v>200</v>
      </c>
      <c r="E3373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s="15">
        <f t="shared" si="312"/>
        <v>42340.874594907407</v>
      </c>
      <c r="L3373" s="15">
        <f t="shared" si="313"/>
        <v>42312.874594907407</v>
      </c>
      <c r="M3373" t="b">
        <v>0</v>
      </c>
      <c r="N3373">
        <v>9</v>
      </c>
      <c r="O3373" t="b">
        <v>1</v>
      </c>
      <c r="P3373" t="s">
        <v>1086</v>
      </c>
      <c r="Q3373" s="7">
        <f t="shared" si="314"/>
        <v>138.5</v>
      </c>
      <c r="R3373" s="9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6833</v>
      </c>
      <c r="C3374" s="3" t="s">
        <v>6834</v>
      </c>
      <c r="D3374">
        <v>1000</v>
      </c>
      <c r="E3374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s="15">
        <f t="shared" si="312"/>
        <v>41876.207638888889</v>
      </c>
      <c r="L3374" s="15">
        <f t="shared" si="313"/>
        <v>41855.548101851848</v>
      </c>
      <c r="M3374" t="b">
        <v>0</v>
      </c>
      <c r="N3374">
        <v>27</v>
      </c>
      <c r="O3374" t="b">
        <v>1</v>
      </c>
      <c r="P3374" t="s">
        <v>1086</v>
      </c>
      <c r="Q3374" s="7">
        <f t="shared" si="314"/>
        <v>103.49999999999999</v>
      </c>
      <c r="R3374" s="9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6835</v>
      </c>
      <c r="C3375" s="3" t="s">
        <v>6836</v>
      </c>
      <c r="D3375">
        <v>2000</v>
      </c>
      <c r="E3375">
        <v>2005</v>
      </c>
      <c r="F3375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s="15">
        <f t="shared" si="312"/>
        <v>42203.666666666672</v>
      </c>
      <c r="L3375" s="15">
        <f t="shared" si="313"/>
        <v>42179.854629629626</v>
      </c>
      <c r="M3375" t="b">
        <v>0</v>
      </c>
      <c r="N3375">
        <v>30</v>
      </c>
      <c r="O3375" t="b">
        <v>1</v>
      </c>
      <c r="P3375" t="s">
        <v>1086</v>
      </c>
      <c r="Q3375" s="7">
        <f t="shared" si="314"/>
        <v>100.25</v>
      </c>
      <c r="R3375" s="9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6837</v>
      </c>
      <c r="C3376" s="3" t="s">
        <v>6838</v>
      </c>
      <c r="D3376">
        <v>3500</v>
      </c>
      <c r="E3376">
        <v>3730</v>
      </c>
      <c r="F3376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s="15">
        <f t="shared" si="312"/>
        <v>42305.731666666667</v>
      </c>
      <c r="L3376" s="15">
        <f t="shared" si="313"/>
        <v>42275.731666666667</v>
      </c>
      <c r="M3376" t="b">
        <v>0</v>
      </c>
      <c r="N3376">
        <v>52</v>
      </c>
      <c r="O3376" t="b">
        <v>1</v>
      </c>
      <c r="P3376" t="s">
        <v>1086</v>
      </c>
      <c r="Q3376" s="7">
        <f t="shared" si="314"/>
        <v>106.57142857142856</v>
      </c>
      <c r="R3376" s="9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6839</v>
      </c>
      <c r="C3377" s="3" t="s">
        <v>6840</v>
      </c>
      <c r="D3377">
        <v>3000</v>
      </c>
      <c r="E3377">
        <v>3000</v>
      </c>
      <c r="F3377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s="15">
        <f t="shared" si="312"/>
        <v>41777.610798611109</v>
      </c>
      <c r="L3377" s="15">
        <f t="shared" si="313"/>
        <v>41765.610798611109</v>
      </c>
      <c r="M3377" t="b">
        <v>0</v>
      </c>
      <c r="N3377">
        <v>17</v>
      </c>
      <c r="O3377" t="b">
        <v>1</v>
      </c>
      <c r="P3377" t="s">
        <v>1086</v>
      </c>
      <c r="Q3377" s="7">
        <f t="shared" si="314"/>
        <v>100</v>
      </c>
      <c r="R3377" s="9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6841</v>
      </c>
      <c r="C3378" s="3" t="s">
        <v>6842</v>
      </c>
      <c r="D3378">
        <v>8000</v>
      </c>
      <c r="E3378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s="15">
        <f t="shared" si="312"/>
        <v>42119.659652777773</v>
      </c>
      <c r="L3378" s="15">
        <f t="shared" si="313"/>
        <v>42059.701319444444</v>
      </c>
      <c r="M3378" t="b">
        <v>0</v>
      </c>
      <c r="N3378">
        <v>19</v>
      </c>
      <c r="O3378" t="b">
        <v>1</v>
      </c>
      <c r="P3378" t="s">
        <v>1086</v>
      </c>
      <c r="Q3378" s="7">
        <f t="shared" si="314"/>
        <v>100.01249999999999</v>
      </c>
      <c r="R3378" s="9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6843</v>
      </c>
      <c r="C3379" s="3" t="s">
        <v>6844</v>
      </c>
      <c r="D3379">
        <v>8000</v>
      </c>
      <c r="E3379">
        <v>8084</v>
      </c>
      <c r="F3379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s="15">
        <f t="shared" si="312"/>
        <v>42083.705555555556</v>
      </c>
      <c r="L3379" s="15">
        <f t="shared" si="313"/>
        <v>42053.732627314814</v>
      </c>
      <c r="M3379" t="b">
        <v>0</v>
      </c>
      <c r="N3379">
        <v>77</v>
      </c>
      <c r="O3379" t="b">
        <v>1</v>
      </c>
      <c r="P3379" t="s">
        <v>1086</v>
      </c>
      <c r="Q3379" s="7">
        <f t="shared" si="314"/>
        <v>101.05</v>
      </c>
      <c r="R3379" s="9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6845</v>
      </c>
      <c r="C3380" s="3" t="s">
        <v>6846</v>
      </c>
      <c r="D3380">
        <v>550</v>
      </c>
      <c r="E3380">
        <v>592</v>
      </c>
      <c r="F3380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s="15">
        <f t="shared" si="312"/>
        <v>41882.547222222223</v>
      </c>
      <c r="L3380" s="15">
        <f t="shared" si="313"/>
        <v>41858.355393518519</v>
      </c>
      <c r="M3380" t="b">
        <v>0</v>
      </c>
      <c r="N3380">
        <v>21</v>
      </c>
      <c r="O3380" t="b">
        <v>1</v>
      </c>
      <c r="P3380" t="s">
        <v>1086</v>
      </c>
      <c r="Q3380" s="7">
        <f t="shared" si="314"/>
        <v>107.63636363636364</v>
      </c>
      <c r="R3380" s="9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6847</v>
      </c>
      <c r="C3381" s="3" t="s">
        <v>6848</v>
      </c>
      <c r="D3381">
        <v>2000</v>
      </c>
      <c r="E3381">
        <v>2073</v>
      </c>
      <c r="F3381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s="15">
        <f t="shared" si="312"/>
        <v>42242.958333333328</v>
      </c>
      <c r="L3381" s="15">
        <f t="shared" si="313"/>
        <v>42225.513888888891</v>
      </c>
      <c r="M3381" t="b">
        <v>0</v>
      </c>
      <c r="N3381">
        <v>38</v>
      </c>
      <c r="O3381" t="b">
        <v>1</v>
      </c>
      <c r="P3381" t="s">
        <v>1086</v>
      </c>
      <c r="Q3381" s="7">
        <f t="shared" si="314"/>
        <v>103.64999999999999</v>
      </c>
      <c r="R3381" s="9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6849</v>
      </c>
      <c r="C3382" s="3" t="s">
        <v>6850</v>
      </c>
      <c r="D3382">
        <v>3000</v>
      </c>
      <c r="E3382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s="15">
        <f t="shared" si="312"/>
        <v>41972.995115740741</v>
      </c>
      <c r="L3382" s="15">
        <f t="shared" si="313"/>
        <v>41937.953449074077</v>
      </c>
      <c r="M3382" t="b">
        <v>0</v>
      </c>
      <c r="N3382">
        <v>28</v>
      </c>
      <c r="O3382" t="b">
        <v>1</v>
      </c>
      <c r="P3382" t="s">
        <v>1086</v>
      </c>
      <c r="Q3382" s="7">
        <f t="shared" si="314"/>
        <v>104.43333333333334</v>
      </c>
      <c r="R3382" s="9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6851</v>
      </c>
      <c r="C3383" s="3" t="s">
        <v>6852</v>
      </c>
      <c r="D3383">
        <v>4000</v>
      </c>
      <c r="E3383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s="15">
        <f t="shared" si="312"/>
        <v>42074.143321759257</v>
      </c>
      <c r="L3383" s="15">
        <f t="shared" si="313"/>
        <v>42044.184988425928</v>
      </c>
      <c r="M3383" t="b">
        <v>0</v>
      </c>
      <c r="N3383">
        <v>48</v>
      </c>
      <c r="O3383" t="b">
        <v>1</v>
      </c>
      <c r="P3383" t="s">
        <v>1086</v>
      </c>
      <c r="Q3383" s="7">
        <f t="shared" si="314"/>
        <v>102.25</v>
      </c>
      <c r="R3383" s="9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6853</v>
      </c>
      <c r="C3384" s="3" t="s">
        <v>6854</v>
      </c>
      <c r="D3384">
        <v>3500</v>
      </c>
      <c r="E3384">
        <v>3526</v>
      </c>
      <c r="F3384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s="15">
        <f t="shared" si="312"/>
        <v>42583.957638888889</v>
      </c>
      <c r="L3384" s="15">
        <f t="shared" si="313"/>
        <v>42559.431203703702</v>
      </c>
      <c r="M3384" t="b">
        <v>0</v>
      </c>
      <c r="N3384">
        <v>46</v>
      </c>
      <c r="O3384" t="b">
        <v>1</v>
      </c>
      <c r="P3384" t="s">
        <v>1086</v>
      </c>
      <c r="Q3384" s="7">
        <f t="shared" si="314"/>
        <v>100.74285714285713</v>
      </c>
      <c r="R3384" s="9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6855</v>
      </c>
      <c r="C3385" s="3" t="s">
        <v>6856</v>
      </c>
      <c r="D3385">
        <v>1750</v>
      </c>
      <c r="E3385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s="15">
        <f t="shared" si="312"/>
        <v>42544.782638888893</v>
      </c>
      <c r="L3385" s="15">
        <f t="shared" si="313"/>
        <v>42524.782638888893</v>
      </c>
      <c r="M3385" t="b">
        <v>0</v>
      </c>
      <c r="N3385">
        <v>30</v>
      </c>
      <c r="O3385" t="b">
        <v>1</v>
      </c>
      <c r="P3385" t="s">
        <v>1086</v>
      </c>
      <c r="Q3385" s="7">
        <f t="shared" si="314"/>
        <v>111.71428571428572</v>
      </c>
      <c r="R3385" s="9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6857</v>
      </c>
      <c r="C3386" s="3" t="s">
        <v>6858</v>
      </c>
      <c r="D3386">
        <v>6000</v>
      </c>
      <c r="E3386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s="15">
        <f t="shared" si="312"/>
        <v>42329.125</v>
      </c>
      <c r="L3386" s="15">
        <f t="shared" si="313"/>
        <v>42292.087592592594</v>
      </c>
      <c r="M3386" t="b">
        <v>0</v>
      </c>
      <c r="N3386">
        <v>64</v>
      </c>
      <c r="O3386" t="b">
        <v>1</v>
      </c>
      <c r="P3386" t="s">
        <v>1086</v>
      </c>
      <c r="Q3386" s="7">
        <f t="shared" si="314"/>
        <v>100.01100000000001</v>
      </c>
      <c r="R3386" s="9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6859</v>
      </c>
      <c r="C3387" s="3" t="s">
        <v>6860</v>
      </c>
      <c r="D3387">
        <v>2000</v>
      </c>
      <c r="E3387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s="15">
        <f t="shared" si="312"/>
        <v>41983.8675</v>
      </c>
      <c r="L3387" s="15">
        <f t="shared" si="313"/>
        <v>41953.8675</v>
      </c>
      <c r="M3387" t="b">
        <v>0</v>
      </c>
      <c r="N3387">
        <v>15</v>
      </c>
      <c r="O3387" t="b">
        <v>1</v>
      </c>
      <c r="P3387" t="s">
        <v>1086</v>
      </c>
      <c r="Q3387" s="7">
        <f t="shared" si="314"/>
        <v>100</v>
      </c>
      <c r="R3387" s="9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6861</v>
      </c>
      <c r="C3388" s="3" t="s">
        <v>6862</v>
      </c>
      <c r="D3388">
        <v>2000</v>
      </c>
      <c r="E3388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s="15">
        <f t="shared" si="312"/>
        <v>41976.644745370373</v>
      </c>
      <c r="L3388" s="15">
        <f t="shared" si="313"/>
        <v>41946.644745370373</v>
      </c>
      <c r="M3388" t="b">
        <v>0</v>
      </c>
      <c r="N3388">
        <v>41</v>
      </c>
      <c r="O3388" t="b">
        <v>1</v>
      </c>
      <c r="P3388" t="s">
        <v>1086</v>
      </c>
      <c r="Q3388" s="7">
        <f t="shared" si="314"/>
        <v>105</v>
      </c>
      <c r="R3388" s="9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6863</v>
      </c>
      <c r="C3389" s="3" t="s">
        <v>6864</v>
      </c>
      <c r="D3389">
        <v>3000</v>
      </c>
      <c r="E3389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s="15">
        <f t="shared" si="312"/>
        <v>41987.762592592597</v>
      </c>
      <c r="L3389" s="15">
        <f t="shared" si="313"/>
        <v>41947.762592592597</v>
      </c>
      <c r="M3389" t="b">
        <v>0</v>
      </c>
      <c r="N3389">
        <v>35</v>
      </c>
      <c r="O3389" t="b">
        <v>1</v>
      </c>
      <c r="P3389" t="s">
        <v>1086</v>
      </c>
      <c r="Q3389" s="7">
        <f t="shared" si="314"/>
        <v>116.86666666666667</v>
      </c>
      <c r="R3389" s="9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6865</v>
      </c>
      <c r="C3390" s="3" t="s">
        <v>6866</v>
      </c>
      <c r="D3390">
        <v>1500</v>
      </c>
      <c r="E3390">
        <v>1557</v>
      </c>
      <c r="F3390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s="15">
        <f t="shared" si="312"/>
        <v>42173.461122685185</v>
      </c>
      <c r="L3390" s="15">
        <f t="shared" si="313"/>
        <v>42143.461122685185</v>
      </c>
      <c r="M3390" t="b">
        <v>0</v>
      </c>
      <c r="N3390">
        <v>45</v>
      </c>
      <c r="O3390" t="b">
        <v>1</v>
      </c>
      <c r="P3390" t="s">
        <v>1086</v>
      </c>
      <c r="Q3390" s="7">
        <f t="shared" si="314"/>
        <v>103.8</v>
      </c>
      <c r="R3390" s="9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6867</v>
      </c>
      <c r="C3391" s="3" t="s">
        <v>6868</v>
      </c>
      <c r="D3391">
        <v>10000</v>
      </c>
      <c r="E3391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s="15">
        <f t="shared" si="312"/>
        <v>42524.563449074078</v>
      </c>
      <c r="L3391" s="15">
        <f t="shared" si="313"/>
        <v>42494.563449074078</v>
      </c>
      <c r="M3391" t="b">
        <v>0</v>
      </c>
      <c r="N3391">
        <v>62</v>
      </c>
      <c r="O3391" t="b">
        <v>1</v>
      </c>
      <c r="P3391" t="s">
        <v>1086</v>
      </c>
      <c r="Q3391" s="7">
        <f t="shared" si="314"/>
        <v>114.5</v>
      </c>
      <c r="R3391" s="9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6869</v>
      </c>
      <c r="C3392" s="3" t="s">
        <v>6870</v>
      </c>
      <c r="D3392">
        <v>1500</v>
      </c>
      <c r="E3392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s="15">
        <f t="shared" si="312"/>
        <v>41830.774826388893</v>
      </c>
      <c r="L3392" s="15">
        <f t="shared" si="313"/>
        <v>41815.774826388893</v>
      </c>
      <c r="M3392" t="b">
        <v>0</v>
      </c>
      <c r="N3392">
        <v>22</v>
      </c>
      <c r="O3392" t="b">
        <v>1</v>
      </c>
      <c r="P3392" t="s">
        <v>1086</v>
      </c>
      <c r="Q3392" s="7">
        <f t="shared" si="314"/>
        <v>102.4</v>
      </c>
      <c r="R3392" s="9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6871</v>
      </c>
      <c r="C3393" s="3" t="s">
        <v>6872</v>
      </c>
      <c r="D3393">
        <v>500</v>
      </c>
      <c r="E3393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s="15">
        <f t="shared" si="312"/>
        <v>41859.936111111107</v>
      </c>
      <c r="L3393" s="15">
        <f t="shared" si="313"/>
        <v>41830.545694444445</v>
      </c>
      <c r="M3393" t="b">
        <v>0</v>
      </c>
      <c r="N3393">
        <v>18</v>
      </c>
      <c r="O3393" t="b">
        <v>1</v>
      </c>
      <c r="P3393" t="s">
        <v>1086</v>
      </c>
      <c r="Q3393" s="7">
        <f t="shared" si="314"/>
        <v>223</v>
      </c>
      <c r="R3393" s="9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6873</v>
      </c>
      <c r="C3394" s="3" t="s">
        <v>6874</v>
      </c>
      <c r="D3394">
        <v>500</v>
      </c>
      <c r="E3394">
        <v>500</v>
      </c>
      <c r="F3394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s="15">
        <f t="shared" si="312"/>
        <v>42496.845543981486</v>
      </c>
      <c r="L3394" s="15">
        <f t="shared" si="313"/>
        <v>42446.845543981486</v>
      </c>
      <c r="M3394" t="b">
        <v>0</v>
      </c>
      <c r="N3394">
        <v>12</v>
      </c>
      <c r="O3394" t="b">
        <v>1</v>
      </c>
      <c r="P3394" t="s">
        <v>1086</v>
      </c>
      <c r="Q3394" s="7">
        <f t="shared" si="314"/>
        <v>100</v>
      </c>
      <c r="R3394" s="9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6875</v>
      </c>
      <c r="C3395" s="3" t="s">
        <v>6876</v>
      </c>
      <c r="D3395">
        <v>1500</v>
      </c>
      <c r="E3395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s="15">
        <f t="shared" ref="K3395:K3458" si="318">(I3395/86400)+DATE(1970,1,1)</f>
        <v>41949.031944444447</v>
      </c>
      <c r="L3395" s="15">
        <f t="shared" ref="L3395:L3458" si="319">(J3395/86400)+DATE(1970,1,1)</f>
        <v>41923.921643518523</v>
      </c>
      <c r="M3395" t="b">
        <v>0</v>
      </c>
      <c r="N3395">
        <v>44</v>
      </c>
      <c r="O3395" t="b">
        <v>1</v>
      </c>
      <c r="P3395" t="s">
        <v>1086</v>
      </c>
      <c r="Q3395" s="7">
        <f t="shared" ref="Q3395:Q3458" si="320">(E3395/D3395)*100</f>
        <v>105.80000000000001</v>
      </c>
      <c r="R3395" s="9">
        <f t="shared" ref="R3395:R3458" si="321">E3395/N3395</f>
        <v>36.06818181818182</v>
      </c>
      <c r="S3395" t="str">
        <f t="shared" ref="S3395:S3458" si="322">LEFT(P3395,FIND("/",P3395)-1)</f>
        <v>theater</v>
      </c>
      <c r="T3395" t="str">
        <f t="shared" ref="T3395:T3458" si="323">REPLACE(P3395,1,FIND("/",P3395),"")</f>
        <v>plays</v>
      </c>
    </row>
    <row r="3396" spans="1:20" ht="48" x14ac:dyDescent="0.2">
      <c r="A3396">
        <v>3394</v>
      </c>
      <c r="B3396" s="3" t="s">
        <v>6877</v>
      </c>
      <c r="C3396" s="3" t="s">
        <v>6878</v>
      </c>
      <c r="D3396">
        <v>550</v>
      </c>
      <c r="E3396">
        <v>783</v>
      </c>
      <c r="F3396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s="15">
        <f t="shared" si="318"/>
        <v>41847.59542824074</v>
      </c>
      <c r="L3396" s="15">
        <f t="shared" si="319"/>
        <v>41817.59542824074</v>
      </c>
      <c r="M3396" t="b">
        <v>0</v>
      </c>
      <c r="N3396">
        <v>27</v>
      </c>
      <c r="O3396" t="b">
        <v>1</v>
      </c>
      <c r="P3396" t="s">
        <v>1086</v>
      </c>
      <c r="Q3396" s="7">
        <f t="shared" si="320"/>
        <v>142.36363636363635</v>
      </c>
      <c r="R3396" s="9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6879</v>
      </c>
      <c r="C3397" s="3" t="s">
        <v>6880</v>
      </c>
      <c r="D3397">
        <v>500</v>
      </c>
      <c r="E3397">
        <v>920</v>
      </c>
      <c r="F3397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s="15">
        <f t="shared" si="318"/>
        <v>42154.756944444445</v>
      </c>
      <c r="L3397" s="15">
        <f t="shared" si="319"/>
        <v>42140.712314814809</v>
      </c>
      <c r="M3397" t="b">
        <v>0</v>
      </c>
      <c r="N3397">
        <v>38</v>
      </c>
      <c r="O3397" t="b">
        <v>1</v>
      </c>
      <c r="P3397" t="s">
        <v>1086</v>
      </c>
      <c r="Q3397" s="7">
        <f t="shared" si="320"/>
        <v>184</v>
      </c>
      <c r="R3397" s="9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6881</v>
      </c>
      <c r="C3398" s="3" t="s">
        <v>6882</v>
      </c>
      <c r="D3398">
        <v>1500</v>
      </c>
      <c r="E3398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s="15">
        <f t="shared" si="318"/>
        <v>41791.165972222225</v>
      </c>
      <c r="L3398" s="15">
        <f t="shared" si="319"/>
        <v>41764.446631944447</v>
      </c>
      <c r="M3398" t="b">
        <v>0</v>
      </c>
      <c r="N3398">
        <v>28</v>
      </c>
      <c r="O3398" t="b">
        <v>1</v>
      </c>
      <c r="P3398" t="s">
        <v>1086</v>
      </c>
      <c r="Q3398" s="7">
        <f t="shared" si="320"/>
        <v>104.33333333333333</v>
      </c>
      <c r="R3398" s="9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6883</v>
      </c>
      <c r="C3399" s="3" t="s">
        <v>6884</v>
      </c>
      <c r="D3399">
        <v>250</v>
      </c>
      <c r="E3399">
        <v>280</v>
      </c>
      <c r="F3399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s="15">
        <f t="shared" si="318"/>
        <v>42418.916666666672</v>
      </c>
      <c r="L3399" s="15">
        <f t="shared" si="319"/>
        <v>42378.478344907402</v>
      </c>
      <c r="M3399" t="b">
        <v>0</v>
      </c>
      <c r="N3399">
        <v>24</v>
      </c>
      <c r="O3399" t="b">
        <v>1</v>
      </c>
      <c r="P3399" t="s">
        <v>1086</v>
      </c>
      <c r="Q3399" s="7">
        <f t="shared" si="320"/>
        <v>112.00000000000001</v>
      </c>
      <c r="R3399" s="9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6885</v>
      </c>
      <c r="C3400" s="3" t="s">
        <v>6886</v>
      </c>
      <c r="D3400">
        <v>4000</v>
      </c>
      <c r="E3400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s="15">
        <f t="shared" si="318"/>
        <v>41964.708333333328</v>
      </c>
      <c r="L3400" s="15">
        <f t="shared" si="319"/>
        <v>41941.752037037033</v>
      </c>
      <c r="M3400" t="b">
        <v>0</v>
      </c>
      <c r="N3400">
        <v>65</v>
      </c>
      <c r="O3400" t="b">
        <v>1</v>
      </c>
      <c r="P3400" t="s">
        <v>1086</v>
      </c>
      <c r="Q3400" s="7">
        <f t="shared" si="320"/>
        <v>111.07499999999999</v>
      </c>
      <c r="R3400" s="9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6887</v>
      </c>
      <c r="C3401" s="3" t="s">
        <v>6888</v>
      </c>
      <c r="D3401">
        <v>1200</v>
      </c>
      <c r="E3401">
        <v>1245</v>
      </c>
      <c r="F3401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s="15">
        <f t="shared" si="318"/>
        <v>42056.920428240745</v>
      </c>
      <c r="L3401" s="15">
        <f t="shared" si="319"/>
        <v>42026.920428240745</v>
      </c>
      <c r="M3401" t="b">
        <v>0</v>
      </c>
      <c r="N3401">
        <v>46</v>
      </c>
      <c r="O3401" t="b">
        <v>1</v>
      </c>
      <c r="P3401" t="s">
        <v>1086</v>
      </c>
      <c r="Q3401" s="7">
        <f t="shared" si="320"/>
        <v>103.75000000000001</v>
      </c>
      <c r="R3401" s="9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6889</v>
      </c>
      <c r="C3402" s="3" t="s">
        <v>6890</v>
      </c>
      <c r="D3402">
        <v>10000</v>
      </c>
      <c r="E3402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s="15">
        <f t="shared" si="318"/>
        <v>41879.953865740739</v>
      </c>
      <c r="L3402" s="15">
        <f t="shared" si="319"/>
        <v>41834.953865740739</v>
      </c>
      <c r="M3402" t="b">
        <v>0</v>
      </c>
      <c r="N3402">
        <v>85</v>
      </c>
      <c r="O3402" t="b">
        <v>1</v>
      </c>
      <c r="P3402" t="s">
        <v>1086</v>
      </c>
      <c r="Q3402" s="7">
        <f t="shared" si="320"/>
        <v>100.41</v>
      </c>
      <c r="R3402" s="9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6891</v>
      </c>
      <c r="C3403" s="3" t="s">
        <v>6892</v>
      </c>
      <c r="D3403">
        <v>2900</v>
      </c>
      <c r="E3403">
        <v>2954</v>
      </c>
      <c r="F3403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s="15">
        <f t="shared" si="318"/>
        <v>42223.723912037036</v>
      </c>
      <c r="L3403" s="15">
        <f t="shared" si="319"/>
        <v>42193.723912037036</v>
      </c>
      <c r="M3403" t="b">
        <v>0</v>
      </c>
      <c r="N3403">
        <v>66</v>
      </c>
      <c r="O3403" t="b">
        <v>1</v>
      </c>
      <c r="P3403" t="s">
        <v>1086</v>
      </c>
      <c r="Q3403" s="7">
        <f t="shared" si="320"/>
        <v>101.86206896551724</v>
      </c>
      <c r="R3403" s="9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6893</v>
      </c>
      <c r="C3404" s="3" t="s">
        <v>6894</v>
      </c>
      <c r="D3404">
        <v>15000</v>
      </c>
      <c r="E3404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s="15">
        <f t="shared" si="318"/>
        <v>42320.104861111111</v>
      </c>
      <c r="L3404" s="15">
        <f t="shared" si="319"/>
        <v>42290.61855324074</v>
      </c>
      <c r="M3404" t="b">
        <v>0</v>
      </c>
      <c r="N3404">
        <v>165</v>
      </c>
      <c r="O3404" t="b">
        <v>1</v>
      </c>
      <c r="P3404" t="s">
        <v>1086</v>
      </c>
      <c r="Q3404" s="7">
        <f t="shared" si="320"/>
        <v>109.76666666666665</v>
      </c>
      <c r="R3404" s="9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6895</v>
      </c>
      <c r="C3405" s="3" t="s">
        <v>6896</v>
      </c>
      <c r="D3405">
        <v>2000</v>
      </c>
      <c r="E3405">
        <v>2000</v>
      </c>
      <c r="F3405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s="15">
        <f t="shared" si="318"/>
        <v>42180.462083333332</v>
      </c>
      <c r="L3405" s="15">
        <f t="shared" si="319"/>
        <v>42150.462083333332</v>
      </c>
      <c r="M3405" t="b">
        <v>0</v>
      </c>
      <c r="N3405">
        <v>17</v>
      </c>
      <c r="O3405" t="b">
        <v>1</v>
      </c>
      <c r="P3405" t="s">
        <v>1086</v>
      </c>
      <c r="Q3405" s="7">
        <f t="shared" si="320"/>
        <v>100</v>
      </c>
      <c r="R3405" s="9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6897</v>
      </c>
      <c r="C3406" s="3" t="s">
        <v>6898</v>
      </c>
      <c r="D3406">
        <v>500</v>
      </c>
      <c r="E3406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s="15">
        <f t="shared" si="318"/>
        <v>42172.503495370373</v>
      </c>
      <c r="L3406" s="15">
        <f t="shared" si="319"/>
        <v>42152.503495370373</v>
      </c>
      <c r="M3406" t="b">
        <v>0</v>
      </c>
      <c r="N3406">
        <v>3</v>
      </c>
      <c r="O3406" t="b">
        <v>1</v>
      </c>
      <c r="P3406" t="s">
        <v>1086</v>
      </c>
      <c r="Q3406" s="7">
        <f t="shared" si="320"/>
        <v>122</v>
      </c>
      <c r="R3406" s="9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6899</v>
      </c>
      <c r="C3407" s="3" t="s">
        <v>6900</v>
      </c>
      <c r="D3407">
        <v>350</v>
      </c>
      <c r="E3407">
        <v>481.5</v>
      </c>
      <c r="F3407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s="15">
        <f t="shared" si="318"/>
        <v>42430.999305555553</v>
      </c>
      <c r="L3407" s="15">
        <f t="shared" si="319"/>
        <v>42410.017199074078</v>
      </c>
      <c r="M3407" t="b">
        <v>0</v>
      </c>
      <c r="N3407">
        <v>17</v>
      </c>
      <c r="O3407" t="b">
        <v>1</v>
      </c>
      <c r="P3407" t="s">
        <v>1086</v>
      </c>
      <c r="Q3407" s="7">
        <f t="shared" si="320"/>
        <v>137.57142857142856</v>
      </c>
      <c r="R3407" s="9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6901</v>
      </c>
      <c r="C3408" s="3" t="s">
        <v>6902</v>
      </c>
      <c r="D3408">
        <v>10000</v>
      </c>
      <c r="E3408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s="15">
        <f t="shared" si="318"/>
        <v>41836.492777777778</v>
      </c>
      <c r="L3408" s="15">
        <f t="shared" si="319"/>
        <v>41791.492777777778</v>
      </c>
      <c r="M3408" t="b">
        <v>0</v>
      </c>
      <c r="N3408">
        <v>91</v>
      </c>
      <c r="O3408" t="b">
        <v>1</v>
      </c>
      <c r="P3408" t="s">
        <v>1086</v>
      </c>
      <c r="Q3408" s="7">
        <f t="shared" si="320"/>
        <v>100.31000000000002</v>
      </c>
      <c r="R3408" s="9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6903</v>
      </c>
      <c r="C3409" s="3" t="s">
        <v>6904</v>
      </c>
      <c r="D3409">
        <v>2000</v>
      </c>
      <c r="E3409">
        <v>2142</v>
      </c>
      <c r="F3409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s="15">
        <f t="shared" si="318"/>
        <v>41826.422326388885</v>
      </c>
      <c r="L3409" s="15">
        <f t="shared" si="319"/>
        <v>41796.422326388885</v>
      </c>
      <c r="M3409" t="b">
        <v>0</v>
      </c>
      <c r="N3409">
        <v>67</v>
      </c>
      <c r="O3409" t="b">
        <v>1</v>
      </c>
      <c r="P3409" t="s">
        <v>1086</v>
      </c>
      <c r="Q3409" s="7">
        <f t="shared" si="320"/>
        <v>107.1</v>
      </c>
      <c r="R3409" s="9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6905</v>
      </c>
      <c r="C3410" s="3" t="s">
        <v>6906</v>
      </c>
      <c r="D3410">
        <v>500</v>
      </c>
      <c r="E3410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s="15">
        <f t="shared" si="318"/>
        <v>41838.991944444446</v>
      </c>
      <c r="L3410" s="15">
        <f t="shared" si="319"/>
        <v>41808.991944444446</v>
      </c>
      <c r="M3410" t="b">
        <v>0</v>
      </c>
      <c r="N3410">
        <v>18</v>
      </c>
      <c r="O3410" t="b">
        <v>1</v>
      </c>
      <c r="P3410" t="s">
        <v>1086</v>
      </c>
      <c r="Q3410" s="7">
        <f t="shared" si="320"/>
        <v>211</v>
      </c>
      <c r="R3410" s="9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6907</v>
      </c>
      <c r="C3411" s="3" t="s">
        <v>6908</v>
      </c>
      <c r="D3411">
        <v>500</v>
      </c>
      <c r="E3411">
        <v>618</v>
      </c>
      <c r="F3411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s="15">
        <f t="shared" si="318"/>
        <v>42582.873611111107</v>
      </c>
      <c r="L3411" s="15">
        <f t="shared" si="319"/>
        <v>42544.814328703702</v>
      </c>
      <c r="M3411" t="b">
        <v>0</v>
      </c>
      <c r="N3411">
        <v>21</v>
      </c>
      <c r="O3411" t="b">
        <v>1</v>
      </c>
      <c r="P3411" t="s">
        <v>1086</v>
      </c>
      <c r="Q3411" s="7">
        <f t="shared" si="320"/>
        <v>123.6</v>
      </c>
      <c r="R3411" s="9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6909</v>
      </c>
      <c r="C3412" s="3" t="s">
        <v>6910</v>
      </c>
      <c r="D3412">
        <v>3000</v>
      </c>
      <c r="E3412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s="15">
        <f t="shared" si="318"/>
        <v>42527.291666666672</v>
      </c>
      <c r="L3412" s="15">
        <f t="shared" si="319"/>
        <v>42500.041550925926</v>
      </c>
      <c r="M3412" t="b">
        <v>0</v>
      </c>
      <c r="N3412">
        <v>40</v>
      </c>
      <c r="O3412" t="b">
        <v>1</v>
      </c>
      <c r="P3412" t="s">
        <v>1086</v>
      </c>
      <c r="Q3412" s="7">
        <f t="shared" si="320"/>
        <v>108.5</v>
      </c>
      <c r="R3412" s="9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6911</v>
      </c>
      <c r="C3413" s="3" t="s">
        <v>6912</v>
      </c>
      <c r="D3413">
        <v>15000</v>
      </c>
      <c r="E3413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s="15">
        <f t="shared" si="318"/>
        <v>42285.022824074069</v>
      </c>
      <c r="L3413" s="15">
        <f t="shared" si="319"/>
        <v>42265.022824074069</v>
      </c>
      <c r="M3413" t="b">
        <v>0</v>
      </c>
      <c r="N3413">
        <v>78</v>
      </c>
      <c r="O3413" t="b">
        <v>1</v>
      </c>
      <c r="P3413" t="s">
        <v>1086</v>
      </c>
      <c r="Q3413" s="7">
        <f t="shared" si="320"/>
        <v>103.56666666666668</v>
      </c>
      <c r="R3413" s="9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6913</v>
      </c>
      <c r="C3414" s="3" t="s">
        <v>6914</v>
      </c>
      <c r="D3414">
        <v>3000</v>
      </c>
      <c r="E3414">
        <v>3000</v>
      </c>
      <c r="F3414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s="15">
        <f t="shared" si="318"/>
        <v>41909.959050925929</v>
      </c>
      <c r="L3414" s="15">
        <f t="shared" si="319"/>
        <v>41879.959050925929</v>
      </c>
      <c r="M3414" t="b">
        <v>0</v>
      </c>
      <c r="N3414">
        <v>26</v>
      </c>
      <c r="O3414" t="b">
        <v>1</v>
      </c>
      <c r="P3414" t="s">
        <v>1086</v>
      </c>
      <c r="Q3414" s="7">
        <f t="shared" si="320"/>
        <v>100</v>
      </c>
      <c r="R3414" s="9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6915</v>
      </c>
      <c r="C3415" s="3" t="s">
        <v>6916</v>
      </c>
      <c r="D3415">
        <v>500</v>
      </c>
      <c r="E3415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s="15">
        <f t="shared" si="318"/>
        <v>42063.207638888889</v>
      </c>
      <c r="L3415" s="15">
        <f t="shared" si="319"/>
        <v>42053.733078703706</v>
      </c>
      <c r="M3415" t="b">
        <v>0</v>
      </c>
      <c r="N3415">
        <v>14</v>
      </c>
      <c r="O3415" t="b">
        <v>1</v>
      </c>
      <c r="P3415" t="s">
        <v>1086</v>
      </c>
      <c r="Q3415" s="7">
        <f t="shared" si="320"/>
        <v>130</v>
      </c>
      <c r="R3415" s="9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6917</v>
      </c>
      <c r="C3416" s="3" t="s">
        <v>6918</v>
      </c>
      <c r="D3416">
        <v>3000</v>
      </c>
      <c r="E3416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s="15">
        <f t="shared" si="318"/>
        <v>42705.332638888889</v>
      </c>
      <c r="L3416" s="15">
        <f t="shared" si="319"/>
        <v>42675.832465277781</v>
      </c>
      <c r="M3416" t="b">
        <v>0</v>
      </c>
      <c r="N3416">
        <v>44</v>
      </c>
      <c r="O3416" t="b">
        <v>1</v>
      </c>
      <c r="P3416" t="s">
        <v>1086</v>
      </c>
      <c r="Q3416" s="7">
        <f t="shared" si="320"/>
        <v>103.49999999999999</v>
      </c>
      <c r="R3416" s="9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6919</v>
      </c>
      <c r="C3417" s="3" t="s">
        <v>6920</v>
      </c>
      <c r="D3417">
        <v>200</v>
      </c>
      <c r="E3417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s="15">
        <f t="shared" si="318"/>
        <v>42477.979166666672</v>
      </c>
      <c r="L3417" s="15">
        <f t="shared" si="319"/>
        <v>42467.144166666665</v>
      </c>
      <c r="M3417" t="b">
        <v>0</v>
      </c>
      <c r="N3417">
        <v>9</v>
      </c>
      <c r="O3417" t="b">
        <v>1</v>
      </c>
      <c r="P3417" t="s">
        <v>1086</v>
      </c>
      <c r="Q3417" s="7">
        <f t="shared" si="320"/>
        <v>100</v>
      </c>
      <c r="R3417" s="9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6921</v>
      </c>
      <c r="C3418" s="3" t="s">
        <v>6922</v>
      </c>
      <c r="D3418">
        <v>4000</v>
      </c>
      <c r="E3418">
        <v>4784</v>
      </c>
      <c r="F341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s="15">
        <f t="shared" si="318"/>
        <v>42117.770833333328</v>
      </c>
      <c r="L3418" s="15">
        <f t="shared" si="319"/>
        <v>42089.412557870368</v>
      </c>
      <c r="M3418" t="b">
        <v>0</v>
      </c>
      <c r="N3418">
        <v>30</v>
      </c>
      <c r="O3418" t="b">
        <v>1</v>
      </c>
      <c r="P3418" t="s">
        <v>1086</v>
      </c>
      <c r="Q3418" s="7">
        <f t="shared" si="320"/>
        <v>119.6</v>
      </c>
      <c r="R3418" s="9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6923</v>
      </c>
      <c r="C3419" s="3" t="s">
        <v>6924</v>
      </c>
      <c r="D3419">
        <v>1700</v>
      </c>
      <c r="E3419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s="15">
        <f t="shared" si="318"/>
        <v>41938.029861111107</v>
      </c>
      <c r="L3419" s="15">
        <f t="shared" si="319"/>
        <v>41894.91375</v>
      </c>
      <c r="M3419" t="b">
        <v>0</v>
      </c>
      <c r="N3419">
        <v>45</v>
      </c>
      <c r="O3419" t="b">
        <v>1</v>
      </c>
      <c r="P3419" t="s">
        <v>1086</v>
      </c>
      <c r="Q3419" s="7">
        <f t="shared" si="320"/>
        <v>100.00058823529412</v>
      </c>
      <c r="R3419" s="9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6925</v>
      </c>
      <c r="C3420" s="3" t="s">
        <v>6926</v>
      </c>
      <c r="D3420">
        <v>4000</v>
      </c>
      <c r="E3420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s="15">
        <f t="shared" si="318"/>
        <v>41782.83457175926</v>
      </c>
      <c r="L3420" s="15">
        <f t="shared" si="319"/>
        <v>41752.83457175926</v>
      </c>
      <c r="M3420" t="b">
        <v>0</v>
      </c>
      <c r="N3420">
        <v>56</v>
      </c>
      <c r="O3420" t="b">
        <v>1</v>
      </c>
      <c r="P3420" t="s">
        <v>1086</v>
      </c>
      <c r="Q3420" s="7">
        <f t="shared" si="320"/>
        <v>100.875</v>
      </c>
      <c r="R3420" s="9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6927</v>
      </c>
      <c r="C3421" s="3" t="s">
        <v>6928</v>
      </c>
      <c r="D3421">
        <v>2750</v>
      </c>
      <c r="E3421">
        <v>2930</v>
      </c>
      <c r="F3421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s="15">
        <f t="shared" si="318"/>
        <v>42466.895833333328</v>
      </c>
      <c r="L3421" s="15">
        <f t="shared" si="319"/>
        <v>42448.821585648147</v>
      </c>
      <c r="M3421" t="b">
        <v>0</v>
      </c>
      <c r="N3421">
        <v>46</v>
      </c>
      <c r="O3421" t="b">
        <v>1</v>
      </c>
      <c r="P3421" t="s">
        <v>1086</v>
      </c>
      <c r="Q3421" s="7">
        <f t="shared" si="320"/>
        <v>106.54545454545455</v>
      </c>
      <c r="R3421" s="9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6929</v>
      </c>
      <c r="C3422" s="3" t="s">
        <v>6930</v>
      </c>
      <c r="D3422">
        <v>700</v>
      </c>
      <c r="E3422">
        <v>966</v>
      </c>
      <c r="F3422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s="15">
        <f t="shared" si="318"/>
        <v>42414</v>
      </c>
      <c r="L3422" s="15">
        <f t="shared" si="319"/>
        <v>42405.090300925927</v>
      </c>
      <c r="M3422" t="b">
        <v>0</v>
      </c>
      <c r="N3422">
        <v>34</v>
      </c>
      <c r="O3422" t="b">
        <v>1</v>
      </c>
      <c r="P3422" t="s">
        <v>1086</v>
      </c>
      <c r="Q3422" s="7">
        <f t="shared" si="320"/>
        <v>138</v>
      </c>
      <c r="R3422" s="9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6931</v>
      </c>
      <c r="C3423" s="3" t="s">
        <v>6932</v>
      </c>
      <c r="D3423">
        <v>10000</v>
      </c>
      <c r="E3423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s="15">
        <f t="shared" si="318"/>
        <v>42067.791238425925</v>
      </c>
      <c r="L3423" s="15">
        <f t="shared" si="319"/>
        <v>42037.791238425925</v>
      </c>
      <c r="M3423" t="b">
        <v>0</v>
      </c>
      <c r="N3423">
        <v>98</v>
      </c>
      <c r="O3423" t="b">
        <v>1</v>
      </c>
      <c r="P3423" t="s">
        <v>1086</v>
      </c>
      <c r="Q3423" s="7">
        <f t="shared" si="320"/>
        <v>101.15</v>
      </c>
      <c r="R3423" s="9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6933</v>
      </c>
      <c r="C3424" s="3" t="s">
        <v>6934</v>
      </c>
      <c r="D3424">
        <v>3000</v>
      </c>
      <c r="E3424">
        <v>3273</v>
      </c>
      <c r="F3424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s="15">
        <f t="shared" si="318"/>
        <v>42352</v>
      </c>
      <c r="L3424" s="15">
        <f t="shared" si="319"/>
        <v>42323.562222222223</v>
      </c>
      <c r="M3424" t="b">
        <v>0</v>
      </c>
      <c r="N3424">
        <v>46</v>
      </c>
      <c r="O3424" t="b">
        <v>1</v>
      </c>
      <c r="P3424" t="s">
        <v>1086</v>
      </c>
      <c r="Q3424" s="7">
        <f t="shared" si="320"/>
        <v>109.1</v>
      </c>
      <c r="R3424" s="9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6935</v>
      </c>
      <c r="C3425" s="3" t="s">
        <v>6936</v>
      </c>
      <c r="D3425">
        <v>250</v>
      </c>
      <c r="E3425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s="15">
        <f t="shared" si="318"/>
        <v>42118.911354166667</v>
      </c>
      <c r="L3425" s="15">
        <f t="shared" si="319"/>
        <v>42088.911354166667</v>
      </c>
      <c r="M3425" t="b">
        <v>0</v>
      </c>
      <c r="N3425">
        <v>10</v>
      </c>
      <c r="O3425" t="b">
        <v>1</v>
      </c>
      <c r="P3425" t="s">
        <v>1086</v>
      </c>
      <c r="Q3425" s="7">
        <f t="shared" si="320"/>
        <v>140</v>
      </c>
      <c r="R3425" s="9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6937</v>
      </c>
      <c r="C3426" s="3" t="s">
        <v>6938</v>
      </c>
      <c r="D3426">
        <v>6000</v>
      </c>
      <c r="E3426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s="15">
        <f t="shared" si="318"/>
        <v>42040.290972222225</v>
      </c>
      <c r="L3426" s="15">
        <f t="shared" si="319"/>
        <v>42018.676898148144</v>
      </c>
      <c r="M3426" t="b">
        <v>0</v>
      </c>
      <c r="N3426">
        <v>76</v>
      </c>
      <c r="O3426" t="b">
        <v>1</v>
      </c>
      <c r="P3426" t="s">
        <v>1086</v>
      </c>
      <c r="Q3426" s="7">
        <f t="shared" si="320"/>
        <v>103.58333333333334</v>
      </c>
      <c r="R3426" s="9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6939</v>
      </c>
      <c r="C3427" s="3" t="s">
        <v>6940</v>
      </c>
      <c r="D3427">
        <v>30000</v>
      </c>
      <c r="E3427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s="15">
        <f t="shared" si="318"/>
        <v>41916.617314814815</v>
      </c>
      <c r="L3427" s="15">
        <f t="shared" si="319"/>
        <v>41884.617314814815</v>
      </c>
      <c r="M3427" t="b">
        <v>0</v>
      </c>
      <c r="N3427">
        <v>104</v>
      </c>
      <c r="O3427" t="b">
        <v>1</v>
      </c>
      <c r="P3427" t="s">
        <v>1086</v>
      </c>
      <c r="Q3427" s="7">
        <f t="shared" si="320"/>
        <v>102.97033333333331</v>
      </c>
      <c r="R3427" s="9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6941</v>
      </c>
      <c r="C3428" s="3" t="s">
        <v>6942</v>
      </c>
      <c r="D3428">
        <v>3750</v>
      </c>
      <c r="E3428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s="15">
        <f t="shared" si="318"/>
        <v>41903.083333333336</v>
      </c>
      <c r="L3428" s="15">
        <f t="shared" si="319"/>
        <v>41884.056747685187</v>
      </c>
      <c r="M3428" t="b">
        <v>0</v>
      </c>
      <c r="N3428">
        <v>87</v>
      </c>
      <c r="O3428" t="b">
        <v>1</v>
      </c>
      <c r="P3428" t="s">
        <v>1086</v>
      </c>
      <c r="Q3428" s="7">
        <f t="shared" si="320"/>
        <v>108.13333333333333</v>
      </c>
      <c r="R3428" s="9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6943</v>
      </c>
      <c r="C3429" s="3" t="s">
        <v>6944</v>
      </c>
      <c r="D3429">
        <v>1500</v>
      </c>
      <c r="E3429">
        <v>1500</v>
      </c>
      <c r="F3429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s="15">
        <f t="shared" si="318"/>
        <v>41822.645277777774</v>
      </c>
      <c r="L3429" s="15">
        <f t="shared" si="319"/>
        <v>41792.645277777774</v>
      </c>
      <c r="M3429" t="b">
        <v>0</v>
      </c>
      <c r="N3429">
        <v>29</v>
      </c>
      <c r="O3429" t="b">
        <v>1</v>
      </c>
      <c r="P3429" t="s">
        <v>1086</v>
      </c>
      <c r="Q3429" s="7">
        <f t="shared" si="320"/>
        <v>100</v>
      </c>
      <c r="R3429" s="9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6945</v>
      </c>
      <c r="C3430" s="3" t="s">
        <v>6946</v>
      </c>
      <c r="D3430">
        <v>2000</v>
      </c>
      <c r="E3430">
        <v>2055</v>
      </c>
      <c r="F3430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s="15">
        <f t="shared" si="318"/>
        <v>42063.708333333328</v>
      </c>
      <c r="L3430" s="15">
        <f t="shared" si="319"/>
        <v>42038.720451388886</v>
      </c>
      <c r="M3430" t="b">
        <v>0</v>
      </c>
      <c r="N3430">
        <v>51</v>
      </c>
      <c r="O3430" t="b">
        <v>1</v>
      </c>
      <c r="P3430" t="s">
        <v>1086</v>
      </c>
      <c r="Q3430" s="7">
        <f t="shared" si="320"/>
        <v>102.75000000000001</v>
      </c>
      <c r="R3430" s="9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6947</v>
      </c>
      <c r="C3431" s="3" t="s">
        <v>6948</v>
      </c>
      <c r="D3431">
        <v>150</v>
      </c>
      <c r="E3431">
        <v>195</v>
      </c>
      <c r="F3431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s="15">
        <f t="shared" si="318"/>
        <v>42676.021539351852</v>
      </c>
      <c r="L3431" s="15">
        <f t="shared" si="319"/>
        <v>42662.021539351852</v>
      </c>
      <c r="M3431" t="b">
        <v>0</v>
      </c>
      <c r="N3431">
        <v>12</v>
      </c>
      <c r="O3431" t="b">
        <v>1</v>
      </c>
      <c r="P3431" t="s">
        <v>1086</v>
      </c>
      <c r="Q3431" s="7">
        <f t="shared" si="320"/>
        <v>130</v>
      </c>
      <c r="R3431" s="9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6949</v>
      </c>
      <c r="C3432" s="3" t="s">
        <v>6950</v>
      </c>
      <c r="D3432">
        <v>2000</v>
      </c>
      <c r="E3432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s="15">
        <f t="shared" si="318"/>
        <v>41850.945613425924</v>
      </c>
      <c r="L3432" s="15">
        <f t="shared" si="319"/>
        <v>41820.945613425924</v>
      </c>
      <c r="M3432" t="b">
        <v>0</v>
      </c>
      <c r="N3432">
        <v>72</v>
      </c>
      <c r="O3432" t="b">
        <v>1</v>
      </c>
      <c r="P3432" t="s">
        <v>1086</v>
      </c>
      <c r="Q3432" s="7">
        <f t="shared" si="320"/>
        <v>108.54949999999999</v>
      </c>
      <c r="R3432" s="9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6951</v>
      </c>
      <c r="C3433" s="3" t="s">
        <v>6952</v>
      </c>
      <c r="D3433">
        <v>2000</v>
      </c>
      <c r="E3433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s="15">
        <f t="shared" si="318"/>
        <v>41869.730937500004</v>
      </c>
      <c r="L3433" s="15">
        <f t="shared" si="319"/>
        <v>41839.730937500004</v>
      </c>
      <c r="M3433" t="b">
        <v>0</v>
      </c>
      <c r="N3433">
        <v>21</v>
      </c>
      <c r="O3433" t="b">
        <v>1</v>
      </c>
      <c r="P3433" t="s">
        <v>1086</v>
      </c>
      <c r="Q3433" s="7">
        <f t="shared" si="320"/>
        <v>100</v>
      </c>
      <c r="R3433" s="9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6953</v>
      </c>
      <c r="C3434" s="3" t="s">
        <v>6954</v>
      </c>
      <c r="D3434">
        <v>2000</v>
      </c>
      <c r="E3434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s="15">
        <f t="shared" si="318"/>
        <v>42405.916666666672</v>
      </c>
      <c r="L3434" s="15">
        <f t="shared" si="319"/>
        <v>42380.581180555557</v>
      </c>
      <c r="M3434" t="b">
        <v>0</v>
      </c>
      <c r="N3434">
        <v>42</v>
      </c>
      <c r="O3434" t="b">
        <v>1</v>
      </c>
      <c r="P3434" t="s">
        <v>1086</v>
      </c>
      <c r="Q3434" s="7">
        <f t="shared" si="320"/>
        <v>109.65</v>
      </c>
      <c r="R3434" s="9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6955</v>
      </c>
      <c r="C3435" s="3" t="s">
        <v>6956</v>
      </c>
      <c r="D3435">
        <v>9500</v>
      </c>
      <c r="E3435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s="15">
        <f t="shared" si="318"/>
        <v>41807.125</v>
      </c>
      <c r="L3435" s="15">
        <f t="shared" si="319"/>
        <v>41776.06313657407</v>
      </c>
      <c r="M3435" t="b">
        <v>0</v>
      </c>
      <c r="N3435">
        <v>71</v>
      </c>
      <c r="O3435" t="b">
        <v>1</v>
      </c>
      <c r="P3435" t="s">
        <v>1086</v>
      </c>
      <c r="Q3435" s="7">
        <f t="shared" si="320"/>
        <v>100.26315789473684</v>
      </c>
      <c r="R3435" s="9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6957</v>
      </c>
      <c r="C3436" s="3" t="s">
        <v>6958</v>
      </c>
      <c r="D3436">
        <v>10000</v>
      </c>
      <c r="E3436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s="15">
        <f t="shared" si="318"/>
        <v>41830.380428240736</v>
      </c>
      <c r="L3436" s="15">
        <f t="shared" si="319"/>
        <v>41800.380428240736</v>
      </c>
      <c r="M3436" t="b">
        <v>0</v>
      </c>
      <c r="N3436">
        <v>168</v>
      </c>
      <c r="O3436" t="b">
        <v>1</v>
      </c>
      <c r="P3436" t="s">
        <v>1086</v>
      </c>
      <c r="Q3436" s="7">
        <f t="shared" si="320"/>
        <v>105.55000000000001</v>
      </c>
      <c r="R3436" s="9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6959</v>
      </c>
      <c r="C3437" s="3" t="s">
        <v>6960</v>
      </c>
      <c r="D3437">
        <v>1000</v>
      </c>
      <c r="E3437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s="15">
        <f t="shared" si="318"/>
        <v>42589.125</v>
      </c>
      <c r="L3437" s="15">
        <f t="shared" si="319"/>
        <v>42572.61681712963</v>
      </c>
      <c r="M3437" t="b">
        <v>0</v>
      </c>
      <c r="N3437">
        <v>19</v>
      </c>
      <c r="O3437" t="b">
        <v>1</v>
      </c>
      <c r="P3437" t="s">
        <v>1086</v>
      </c>
      <c r="Q3437" s="7">
        <f t="shared" si="320"/>
        <v>112.00000000000001</v>
      </c>
      <c r="R3437" s="9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6961</v>
      </c>
      <c r="C3438" s="3" t="s">
        <v>6962</v>
      </c>
      <c r="D3438">
        <v>5000</v>
      </c>
      <c r="E3438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s="15">
        <f t="shared" si="318"/>
        <v>41872.686111111107</v>
      </c>
      <c r="L3438" s="15">
        <f t="shared" si="319"/>
        <v>41851.541585648149</v>
      </c>
      <c r="M3438" t="b">
        <v>0</v>
      </c>
      <c r="N3438">
        <v>37</v>
      </c>
      <c r="O3438" t="b">
        <v>1</v>
      </c>
      <c r="P3438" t="s">
        <v>1086</v>
      </c>
      <c r="Q3438" s="7">
        <f t="shared" si="320"/>
        <v>105.89999999999999</v>
      </c>
      <c r="R3438" s="9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6963</v>
      </c>
      <c r="C3439" s="3" t="s">
        <v>6964</v>
      </c>
      <c r="D3439">
        <v>3000</v>
      </c>
      <c r="E3439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s="15">
        <f t="shared" si="318"/>
        <v>42235.710879629631</v>
      </c>
      <c r="L3439" s="15">
        <f t="shared" si="319"/>
        <v>42205.710879629631</v>
      </c>
      <c r="M3439" t="b">
        <v>0</v>
      </c>
      <c r="N3439">
        <v>36</v>
      </c>
      <c r="O3439" t="b">
        <v>1</v>
      </c>
      <c r="P3439" t="s">
        <v>1086</v>
      </c>
      <c r="Q3439" s="7">
        <f t="shared" si="320"/>
        <v>101</v>
      </c>
      <c r="R3439" s="9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6965</v>
      </c>
      <c r="C3440" s="3" t="s">
        <v>6966</v>
      </c>
      <c r="D3440">
        <v>2500</v>
      </c>
      <c r="E3440">
        <v>2605</v>
      </c>
      <c r="F3440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s="15">
        <f t="shared" si="318"/>
        <v>42126.875</v>
      </c>
      <c r="L3440" s="15">
        <f t="shared" si="319"/>
        <v>42100.927858796298</v>
      </c>
      <c r="M3440" t="b">
        <v>0</v>
      </c>
      <c r="N3440">
        <v>14</v>
      </c>
      <c r="O3440" t="b">
        <v>1</v>
      </c>
      <c r="P3440" t="s">
        <v>1086</v>
      </c>
      <c r="Q3440" s="7">
        <f t="shared" si="320"/>
        <v>104.2</v>
      </c>
      <c r="R3440" s="9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6967</v>
      </c>
      <c r="C3441" s="3" t="s">
        <v>6968</v>
      </c>
      <c r="D3441">
        <v>1200</v>
      </c>
      <c r="E3441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s="15">
        <f t="shared" si="318"/>
        <v>42388.207638888889</v>
      </c>
      <c r="L3441" s="15">
        <f t="shared" si="319"/>
        <v>42374.911226851851</v>
      </c>
      <c r="M3441" t="b">
        <v>0</v>
      </c>
      <c r="N3441">
        <v>18</v>
      </c>
      <c r="O3441" t="b">
        <v>1</v>
      </c>
      <c r="P3441" t="s">
        <v>1086</v>
      </c>
      <c r="Q3441" s="7">
        <f t="shared" si="320"/>
        <v>134.67833333333334</v>
      </c>
      <c r="R3441" s="9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6969</v>
      </c>
      <c r="C3442" s="3" t="s">
        <v>6970</v>
      </c>
      <c r="D3442">
        <v>5000</v>
      </c>
      <c r="E3442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s="15">
        <f t="shared" si="318"/>
        <v>41831.677083333336</v>
      </c>
      <c r="L3442" s="15">
        <f t="shared" si="319"/>
        <v>41809.12300925926</v>
      </c>
      <c r="M3442" t="b">
        <v>0</v>
      </c>
      <c r="N3442">
        <v>82</v>
      </c>
      <c r="O3442" t="b">
        <v>1</v>
      </c>
      <c r="P3442" t="s">
        <v>1086</v>
      </c>
      <c r="Q3442" s="7">
        <f t="shared" si="320"/>
        <v>105.2184</v>
      </c>
      <c r="R3442" s="9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6971</v>
      </c>
      <c r="C3443" s="3" t="s">
        <v>6972</v>
      </c>
      <c r="D3443">
        <v>2500</v>
      </c>
      <c r="E3443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s="15">
        <f t="shared" si="318"/>
        <v>42321.845138888893</v>
      </c>
      <c r="L3443" s="15">
        <f t="shared" si="319"/>
        <v>42294.429641203707</v>
      </c>
      <c r="M3443" t="b">
        <v>0</v>
      </c>
      <c r="N3443">
        <v>43</v>
      </c>
      <c r="O3443" t="b">
        <v>1</v>
      </c>
      <c r="P3443" t="s">
        <v>1086</v>
      </c>
      <c r="Q3443" s="7">
        <f t="shared" si="320"/>
        <v>102.60000000000001</v>
      </c>
      <c r="R3443" s="9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6973</v>
      </c>
      <c r="C3444" s="3" t="s">
        <v>6974</v>
      </c>
      <c r="D3444">
        <v>250</v>
      </c>
      <c r="E3444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s="15">
        <f t="shared" si="318"/>
        <v>42154.841111111113</v>
      </c>
      <c r="L3444" s="15">
        <f t="shared" si="319"/>
        <v>42124.841111111113</v>
      </c>
      <c r="M3444" t="b">
        <v>0</v>
      </c>
      <c r="N3444">
        <v>8</v>
      </c>
      <c r="O3444" t="b">
        <v>1</v>
      </c>
      <c r="P3444" t="s">
        <v>1086</v>
      </c>
      <c r="Q3444" s="7">
        <f t="shared" si="320"/>
        <v>100</v>
      </c>
      <c r="R3444" s="9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6975</v>
      </c>
      <c r="C3445" s="3" t="s">
        <v>6976</v>
      </c>
      <c r="D3445">
        <v>1000</v>
      </c>
      <c r="E3445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s="15">
        <f t="shared" si="318"/>
        <v>41891.524837962963</v>
      </c>
      <c r="L3445" s="15">
        <f t="shared" si="319"/>
        <v>41861.524837962963</v>
      </c>
      <c r="M3445" t="b">
        <v>0</v>
      </c>
      <c r="N3445">
        <v>45</v>
      </c>
      <c r="O3445" t="b">
        <v>1</v>
      </c>
      <c r="P3445" t="s">
        <v>1086</v>
      </c>
      <c r="Q3445" s="7">
        <f t="shared" si="320"/>
        <v>185.5</v>
      </c>
      <c r="R3445" s="9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6977</v>
      </c>
      <c r="C3446" s="3" t="s">
        <v>6978</v>
      </c>
      <c r="D3446">
        <v>300</v>
      </c>
      <c r="E3446">
        <v>867</v>
      </c>
      <c r="F3446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s="15">
        <f t="shared" si="318"/>
        <v>42529.582638888889</v>
      </c>
      <c r="L3446" s="15">
        <f t="shared" si="319"/>
        <v>42521.291504629626</v>
      </c>
      <c r="M3446" t="b">
        <v>0</v>
      </c>
      <c r="N3446">
        <v>20</v>
      </c>
      <c r="O3446" t="b">
        <v>1</v>
      </c>
      <c r="P3446" t="s">
        <v>1086</v>
      </c>
      <c r="Q3446" s="7">
        <f t="shared" si="320"/>
        <v>289</v>
      </c>
      <c r="R3446" s="9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6979</v>
      </c>
      <c r="C3447" s="3" t="s">
        <v>6980</v>
      </c>
      <c r="D3447">
        <v>2000</v>
      </c>
      <c r="E3447">
        <v>2000</v>
      </c>
      <c r="F3447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s="15">
        <f t="shared" si="318"/>
        <v>42300.530509259261</v>
      </c>
      <c r="L3447" s="15">
        <f t="shared" si="319"/>
        <v>42272.530509259261</v>
      </c>
      <c r="M3447" t="b">
        <v>0</v>
      </c>
      <c r="N3447">
        <v>31</v>
      </c>
      <c r="O3447" t="b">
        <v>1</v>
      </c>
      <c r="P3447" t="s">
        <v>1086</v>
      </c>
      <c r="Q3447" s="7">
        <f t="shared" si="320"/>
        <v>100</v>
      </c>
      <c r="R3447" s="9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6981</v>
      </c>
      <c r="C3448" s="3" t="s">
        <v>6982</v>
      </c>
      <c r="D3448">
        <v>1000</v>
      </c>
      <c r="E3448">
        <v>1082</v>
      </c>
      <c r="F344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s="15">
        <f t="shared" si="318"/>
        <v>42040.513888888891</v>
      </c>
      <c r="L3448" s="15">
        <f t="shared" si="319"/>
        <v>42016.832465277781</v>
      </c>
      <c r="M3448" t="b">
        <v>0</v>
      </c>
      <c r="N3448">
        <v>25</v>
      </c>
      <c r="O3448" t="b">
        <v>1</v>
      </c>
      <c r="P3448" t="s">
        <v>1086</v>
      </c>
      <c r="Q3448" s="7">
        <f t="shared" si="320"/>
        <v>108.2</v>
      </c>
      <c r="R3448" s="9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6983</v>
      </c>
      <c r="C3449" s="3" t="s">
        <v>6984</v>
      </c>
      <c r="D3449">
        <v>1000</v>
      </c>
      <c r="E3449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s="15">
        <f t="shared" si="318"/>
        <v>42447.847361111111</v>
      </c>
      <c r="L3449" s="15">
        <f t="shared" si="319"/>
        <v>42402.889027777783</v>
      </c>
      <c r="M3449" t="b">
        <v>0</v>
      </c>
      <c r="N3449">
        <v>14</v>
      </c>
      <c r="O3449" t="b">
        <v>1</v>
      </c>
      <c r="P3449" t="s">
        <v>1086</v>
      </c>
      <c r="Q3449" s="7">
        <f t="shared" si="320"/>
        <v>107.80000000000001</v>
      </c>
      <c r="R3449" s="9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6985</v>
      </c>
      <c r="C3450" s="3" t="s">
        <v>6986</v>
      </c>
      <c r="D3450">
        <v>2100</v>
      </c>
      <c r="E3450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s="15">
        <f t="shared" si="318"/>
        <v>41990.119085648148</v>
      </c>
      <c r="L3450" s="15">
        <f t="shared" si="319"/>
        <v>41960.119085648148</v>
      </c>
      <c r="M3450" t="b">
        <v>0</v>
      </c>
      <c r="N3450">
        <v>45</v>
      </c>
      <c r="O3450" t="b">
        <v>1</v>
      </c>
      <c r="P3450" t="s">
        <v>1086</v>
      </c>
      <c r="Q3450" s="7">
        <f t="shared" si="320"/>
        <v>109.76190476190477</v>
      </c>
      <c r="R3450" s="9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6987</v>
      </c>
      <c r="C3451" s="3" t="s">
        <v>6988</v>
      </c>
      <c r="D3451">
        <v>800</v>
      </c>
      <c r="E3451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s="15">
        <f t="shared" si="318"/>
        <v>42560.166666666672</v>
      </c>
      <c r="L3451" s="15">
        <f t="shared" si="319"/>
        <v>42532.052523148144</v>
      </c>
      <c r="M3451" t="b">
        <v>0</v>
      </c>
      <c r="N3451">
        <v>20</v>
      </c>
      <c r="O3451" t="b">
        <v>1</v>
      </c>
      <c r="P3451" t="s">
        <v>1086</v>
      </c>
      <c r="Q3451" s="7">
        <f t="shared" si="320"/>
        <v>170.625</v>
      </c>
      <c r="R3451" s="9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6989</v>
      </c>
      <c r="C3452" s="3" t="s">
        <v>6990</v>
      </c>
      <c r="D3452">
        <v>500</v>
      </c>
      <c r="E3452">
        <v>760</v>
      </c>
      <c r="F3452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s="15">
        <f t="shared" si="318"/>
        <v>42096.662858796291</v>
      </c>
      <c r="L3452" s="15">
        <f t="shared" si="319"/>
        <v>42036.704525462963</v>
      </c>
      <c r="M3452" t="b">
        <v>0</v>
      </c>
      <c r="N3452">
        <v>39</v>
      </c>
      <c r="O3452" t="b">
        <v>1</v>
      </c>
      <c r="P3452" t="s">
        <v>1086</v>
      </c>
      <c r="Q3452" s="7">
        <f t="shared" si="320"/>
        <v>152</v>
      </c>
      <c r="R3452" s="9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6991</v>
      </c>
      <c r="C3453" s="3" t="s">
        <v>6992</v>
      </c>
      <c r="D3453">
        <v>650</v>
      </c>
      <c r="E3453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s="15">
        <f t="shared" si="318"/>
        <v>42115.723692129628</v>
      </c>
      <c r="L3453" s="15">
        <f t="shared" si="319"/>
        <v>42088.723692129628</v>
      </c>
      <c r="M3453" t="b">
        <v>0</v>
      </c>
      <c r="N3453">
        <v>16</v>
      </c>
      <c r="O3453" t="b">
        <v>1</v>
      </c>
      <c r="P3453" t="s">
        <v>1086</v>
      </c>
      <c r="Q3453" s="7">
        <f t="shared" si="320"/>
        <v>101.23076923076924</v>
      </c>
      <c r="R3453" s="9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6993</v>
      </c>
      <c r="C3454" s="3" t="s">
        <v>6994</v>
      </c>
      <c r="D3454">
        <v>1000</v>
      </c>
      <c r="E3454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s="15">
        <f t="shared" si="318"/>
        <v>41843.165972222225</v>
      </c>
      <c r="L3454" s="15">
        <f t="shared" si="319"/>
        <v>41820.639189814814</v>
      </c>
      <c r="M3454" t="b">
        <v>0</v>
      </c>
      <c r="N3454">
        <v>37</v>
      </c>
      <c r="O3454" t="b">
        <v>1</v>
      </c>
      <c r="P3454" t="s">
        <v>1086</v>
      </c>
      <c r="Q3454" s="7">
        <f t="shared" si="320"/>
        <v>153.19999999999999</v>
      </c>
      <c r="R3454" s="9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6995</v>
      </c>
      <c r="C3455" s="3" t="s">
        <v>6996</v>
      </c>
      <c r="D3455">
        <v>300</v>
      </c>
      <c r="E3455">
        <v>385</v>
      </c>
      <c r="F3455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s="15">
        <f t="shared" si="318"/>
        <v>42595.97865740741</v>
      </c>
      <c r="L3455" s="15">
        <f t="shared" si="319"/>
        <v>42535.97865740741</v>
      </c>
      <c r="M3455" t="b">
        <v>0</v>
      </c>
      <c r="N3455">
        <v>14</v>
      </c>
      <c r="O3455" t="b">
        <v>1</v>
      </c>
      <c r="P3455" t="s">
        <v>1086</v>
      </c>
      <c r="Q3455" s="7">
        <f t="shared" si="320"/>
        <v>128.33333333333334</v>
      </c>
      <c r="R3455" s="9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6997</v>
      </c>
      <c r="C3456" s="3" t="s">
        <v>6998</v>
      </c>
      <c r="D3456">
        <v>700</v>
      </c>
      <c r="E3456">
        <v>705</v>
      </c>
      <c r="F3456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s="15">
        <f t="shared" si="318"/>
        <v>41851.698599537034</v>
      </c>
      <c r="L3456" s="15">
        <f t="shared" si="319"/>
        <v>41821.698599537034</v>
      </c>
      <c r="M3456" t="b">
        <v>0</v>
      </c>
      <c r="N3456">
        <v>21</v>
      </c>
      <c r="O3456" t="b">
        <v>1</v>
      </c>
      <c r="P3456" t="s">
        <v>1086</v>
      </c>
      <c r="Q3456" s="7">
        <f t="shared" si="320"/>
        <v>100.71428571428571</v>
      </c>
      <c r="R3456" s="9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6999</v>
      </c>
      <c r="C3457" s="3" t="s">
        <v>7000</v>
      </c>
      <c r="D3457">
        <v>10000</v>
      </c>
      <c r="E3457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s="15">
        <f t="shared" si="318"/>
        <v>42656.7503125</v>
      </c>
      <c r="L3457" s="15">
        <f t="shared" si="319"/>
        <v>42626.7503125</v>
      </c>
      <c r="M3457" t="b">
        <v>0</v>
      </c>
      <c r="N3457">
        <v>69</v>
      </c>
      <c r="O3457" t="b">
        <v>1</v>
      </c>
      <c r="P3457" t="s">
        <v>1086</v>
      </c>
      <c r="Q3457" s="7">
        <f t="shared" si="320"/>
        <v>100.64999999999999</v>
      </c>
      <c r="R3457" s="9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7001</v>
      </c>
      <c r="C3458" s="3" t="s">
        <v>7002</v>
      </c>
      <c r="D3458">
        <v>3000</v>
      </c>
      <c r="E3458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s="15">
        <f t="shared" si="318"/>
        <v>41852.290972222225</v>
      </c>
      <c r="L3458" s="15">
        <f t="shared" si="319"/>
        <v>41821.205636574072</v>
      </c>
      <c r="M3458" t="b">
        <v>0</v>
      </c>
      <c r="N3458">
        <v>16</v>
      </c>
      <c r="O3458" t="b">
        <v>1</v>
      </c>
      <c r="P3458" t="s">
        <v>1086</v>
      </c>
      <c r="Q3458" s="7">
        <f t="shared" si="320"/>
        <v>191.3</v>
      </c>
      <c r="R3458" s="9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7003</v>
      </c>
      <c r="C3459" s="3" t="s">
        <v>7004</v>
      </c>
      <c r="D3459">
        <v>2000</v>
      </c>
      <c r="E3459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s="15">
        <f t="shared" ref="K3459:K3522" si="324">(I3459/86400)+DATE(1970,1,1)</f>
        <v>42047.249305555553</v>
      </c>
      <c r="L3459" s="15">
        <f t="shared" ref="L3459:L3522" si="325">(J3459/86400)+DATE(1970,1,1)</f>
        <v>42016.706678240742</v>
      </c>
      <c r="M3459" t="b">
        <v>0</v>
      </c>
      <c r="N3459">
        <v>55</v>
      </c>
      <c r="O3459" t="b">
        <v>1</v>
      </c>
      <c r="P3459" t="s">
        <v>1086</v>
      </c>
      <c r="Q3459" s="7">
        <f t="shared" ref="Q3459:Q3522" si="326">(E3459/D3459)*100</f>
        <v>140.19999999999999</v>
      </c>
      <c r="R3459" s="9">
        <f t="shared" ref="R3459:R3522" si="327">E3459/N3459</f>
        <v>50.981818181818184</v>
      </c>
      <c r="S3459" t="str">
        <f t="shared" ref="S3459:S3522" si="328">LEFT(P3459,FIND("/",P3459)-1)</f>
        <v>theater</v>
      </c>
      <c r="T3459" t="str">
        <f t="shared" ref="T3459:T3522" si="329">REPLACE(P3459,1,FIND("/",P3459),"")</f>
        <v>plays</v>
      </c>
    </row>
    <row r="3460" spans="1:20" ht="48" x14ac:dyDescent="0.2">
      <c r="A3460">
        <v>3458</v>
      </c>
      <c r="B3460" s="3" t="s">
        <v>7005</v>
      </c>
      <c r="C3460" s="3" t="s">
        <v>7006</v>
      </c>
      <c r="D3460">
        <v>978</v>
      </c>
      <c r="E3460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s="15">
        <f t="shared" si="324"/>
        <v>42038.185416666667</v>
      </c>
      <c r="L3460" s="15">
        <f t="shared" si="325"/>
        <v>42011.202581018515</v>
      </c>
      <c r="M3460" t="b">
        <v>0</v>
      </c>
      <c r="N3460">
        <v>27</v>
      </c>
      <c r="O3460" t="b">
        <v>1</v>
      </c>
      <c r="P3460" t="s">
        <v>1086</v>
      </c>
      <c r="Q3460" s="7">
        <f t="shared" si="326"/>
        <v>124.33537832310839</v>
      </c>
      <c r="R3460" s="9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7007</v>
      </c>
      <c r="C3461" s="3" t="s">
        <v>7008</v>
      </c>
      <c r="D3461">
        <v>500</v>
      </c>
      <c r="E3461">
        <v>631</v>
      </c>
      <c r="F3461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s="15">
        <f t="shared" si="324"/>
        <v>42510.479861111111</v>
      </c>
      <c r="L3461" s="15">
        <f t="shared" si="325"/>
        <v>42480.479861111111</v>
      </c>
      <c r="M3461" t="b">
        <v>0</v>
      </c>
      <c r="N3461">
        <v>36</v>
      </c>
      <c r="O3461" t="b">
        <v>1</v>
      </c>
      <c r="P3461" t="s">
        <v>1086</v>
      </c>
      <c r="Q3461" s="7">
        <f t="shared" si="326"/>
        <v>126.2</v>
      </c>
      <c r="R3461" s="9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7009</v>
      </c>
      <c r="C3462" s="3" t="s">
        <v>7010</v>
      </c>
      <c r="D3462">
        <v>500</v>
      </c>
      <c r="E3462">
        <v>950</v>
      </c>
      <c r="F3462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s="15">
        <f t="shared" si="324"/>
        <v>41866.527222222227</v>
      </c>
      <c r="L3462" s="15">
        <f t="shared" si="325"/>
        <v>41852.527222222227</v>
      </c>
      <c r="M3462" t="b">
        <v>0</v>
      </c>
      <c r="N3462">
        <v>19</v>
      </c>
      <c r="O3462" t="b">
        <v>1</v>
      </c>
      <c r="P3462" t="s">
        <v>1086</v>
      </c>
      <c r="Q3462" s="7">
        <f t="shared" si="326"/>
        <v>190</v>
      </c>
      <c r="R3462" s="9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7011</v>
      </c>
      <c r="C3463" s="3" t="s">
        <v>7012</v>
      </c>
      <c r="D3463">
        <v>500</v>
      </c>
      <c r="E3463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s="15">
        <f t="shared" si="324"/>
        <v>42672.125</v>
      </c>
      <c r="L3463" s="15">
        <f t="shared" si="325"/>
        <v>42643.632858796293</v>
      </c>
      <c r="M3463" t="b">
        <v>0</v>
      </c>
      <c r="N3463">
        <v>12</v>
      </c>
      <c r="O3463" t="b">
        <v>1</v>
      </c>
      <c r="P3463" t="s">
        <v>1086</v>
      </c>
      <c r="Q3463" s="7">
        <f t="shared" si="326"/>
        <v>139</v>
      </c>
      <c r="R3463" s="9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7013</v>
      </c>
      <c r="C3464" s="3" t="s">
        <v>7014</v>
      </c>
      <c r="D3464">
        <v>250</v>
      </c>
      <c r="E3464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s="15">
        <f t="shared" si="324"/>
        <v>42195.75</v>
      </c>
      <c r="L3464" s="15">
        <f t="shared" si="325"/>
        <v>42179.898472222223</v>
      </c>
      <c r="M3464" t="b">
        <v>0</v>
      </c>
      <c r="N3464">
        <v>17</v>
      </c>
      <c r="O3464" t="b">
        <v>1</v>
      </c>
      <c r="P3464" t="s">
        <v>1086</v>
      </c>
      <c r="Q3464" s="7">
        <f t="shared" si="326"/>
        <v>202</v>
      </c>
      <c r="R3464" s="9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7015</v>
      </c>
      <c r="C3465" s="3" t="s">
        <v>7016</v>
      </c>
      <c r="D3465">
        <v>10000</v>
      </c>
      <c r="E3465">
        <v>10338</v>
      </c>
      <c r="F3465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s="15">
        <f t="shared" si="324"/>
        <v>42654.165972222225</v>
      </c>
      <c r="L3465" s="15">
        <f t="shared" si="325"/>
        <v>42612.918807870374</v>
      </c>
      <c r="M3465" t="b">
        <v>0</v>
      </c>
      <c r="N3465">
        <v>114</v>
      </c>
      <c r="O3465" t="b">
        <v>1</v>
      </c>
      <c r="P3465" t="s">
        <v>1086</v>
      </c>
      <c r="Q3465" s="7">
        <f t="shared" si="326"/>
        <v>103.38000000000001</v>
      </c>
      <c r="R3465" s="9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7017</v>
      </c>
      <c r="C3466" s="3" t="s">
        <v>7018</v>
      </c>
      <c r="D3466">
        <v>5000</v>
      </c>
      <c r="E3466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s="15">
        <f t="shared" si="324"/>
        <v>42605.130057870367</v>
      </c>
      <c r="L3466" s="15">
        <f t="shared" si="325"/>
        <v>42575.130057870367</v>
      </c>
      <c r="M3466" t="b">
        <v>0</v>
      </c>
      <c r="N3466">
        <v>93</v>
      </c>
      <c r="O3466" t="b">
        <v>1</v>
      </c>
      <c r="P3466" t="s">
        <v>1086</v>
      </c>
      <c r="Q3466" s="7">
        <f t="shared" si="326"/>
        <v>102.3236</v>
      </c>
      <c r="R3466" s="9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7019</v>
      </c>
      <c r="C3467" s="3" t="s">
        <v>7020</v>
      </c>
      <c r="D3467">
        <v>2000</v>
      </c>
      <c r="E3467">
        <v>2060</v>
      </c>
      <c r="F3467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s="15">
        <f t="shared" si="324"/>
        <v>42225.666666666672</v>
      </c>
      <c r="L3467" s="15">
        <f t="shared" si="325"/>
        <v>42200.625833333332</v>
      </c>
      <c r="M3467" t="b">
        <v>0</v>
      </c>
      <c r="N3467">
        <v>36</v>
      </c>
      <c r="O3467" t="b">
        <v>1</v>
      </c>
      <c r="P3467" t="s">
        <v>1086</v>
      </c>
      <c r="Q3467" s="7">
        <f t="shared" si="326"/>
        <v>103</v>
      </c>
      <c r="R3467" s="9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7021</v>
      </c>
      <c r="C3468" s="3" t="s">
        <v>7022</v>
      </c>
      <c r="D3468">
        <v>3500</v>
      </c>
      <c r="E3468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s="15">
        <f t="shared" si="324"/>
        <v>42479.977430555555</v>
      </c>
      <c r="L3468" s="15">
        <f t="shared" si="325"/>
        <v>42420.019097222219</v>
      </c>
      <c r="M3468" t="b">
        <v>0</v>
      </c>
      <c r="N3468">
        <v>61</v>
      </c>
      <c r="O3468" t="b">
        <v>1</v>
      </c>
      <c r="P3468" t="s">
        <v>1086</v>
      </c>
      <c r="Q3468" s="7">
        <f t="shared" si="326"/>
        <v>127.14285714285714</v>
      </c>
      <c r="R3468" s="9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7023</v>
      </c>
      <c r="C3469" s="3" t="s">
        <v>7024</v>
      </c>
      <c r="D3469">
        <v>3000</v>
      </c>
      <c r="E3469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s="15">
        <f t="shared" si="324"/>
        <v>42083.630000000005</v>
      </c>
      <c r="L3469" s="15">
        <f t="shared" si="325"/>
        <v>42053.671666666662</v>
      </c>
      <c r="M3469" t="b">
        <v>0</v>
      </c>
      <c r="N3469">
        <v>47</v>
      </c>
      <c r="O3469" t="b">
        <v>1</v>
      </c>
      <c r="P3469" t="s">
        <v>1086</v>
      </c>
      <c r="Q3469" s="7">
        <f t="shared" si="326"/>
        <v>101</v>
      </c>
      <c r="R3469" s="9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7025</v>
      </c>
      <c r="C3470" s="3" t="s">
        <v>7026</v>
      </c>
      <c r="D3470">
        <v>10000</v>
      </c>
      <c r="E3470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s="15">
        <f t="shared" si="324"/>
        <v>42634.125</v>
      </c>
      <c r="L3470" s="15">
        <f t="shared" si="325"/>
        <v>42605.765381944446</v>
      </c>
      <c r="M3470" t="b">
        <v>0</v>
      </c>
      <c r="N3470">
        <v>17</v>
      </c>
      <c r="O3470" t="b">
        <v>1</v>
      </c>
      <c r="P3470" t="s">
        <v>1086</v>
      </c>
      <c r="Q3470" s="7">
        <f t="shared" si="326"/>
        <v>121.78</v>
      </c>
      <c r="R3470" s="9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7027</v>
      </c>
      <c r="C3471" s="3" t="s">
        <v>7028</v>
      </c>
      <c r="D3471">
        <v>2800</v>
      </c>
      <c r="E3471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s="15">
        <f t="shared" si="324"/>
        <v>42488.641724537039</v>
      </c>
      <c r="L3471" s="15">
        <f t="shared" si="325"/>
        <v>42458.641724537039</v>
      </c>
      <c r="M3471" t="b">
        <v>0</v>
      </c>
      <c r="N3471">
        <v>63</v>
      </c>
      <c r="O3471" t="b">
        <v>1</v>
      </c>
      <c r="P3471" t="s">
        <v>1086</v>
      </c>
      <c r="Q3471" s="7">
        <f t="shared" si="326"/>
        <v>113.39285714285714</v>
      </c>
      <c r="R3471" s="9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7029</v>
      </c>
      <c r="C3472" s="3" t="s">
        <v>7030</v>
      </c>
      <c r="D3472">
        <v>250</v>
      </c>
      <c r="E3472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s="15">
        <f t="shared" si="324"/>
        <v>42566.901388888888</v>
      </c>
      <c r="L3472" s="15">
        <f t="shared" si="325"/>
        <v>42529.022013888884</v>
      </c>
      <c r="M3472" t="b">
        <v>0</v>
      </c>
      <c r="N3472">
        <v>9</v>
      </c>
      <c r="O3472" t="b">
        <v>1</v>
      </c>
      <c r="P3472" t="s">
        <v>1086</v>
      </c>
      <c r="Q3472" s="7">
        <f t="shared" si="326"/>
        <v>150</v>
      </c>
      <c r="R3472" s="9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7031</v>
      </c>
      <c r="C3473" s="3" t="s">
        <v>7032</v>
      </c>
      <c r="D3473">
        <v>500</v>
      </c>
      <c r="E3473">
        <v>1073</v>
      </c>
      <c r="F3473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s="15">
        <f t="shared" si="324"/>
        <v>41882.833333333336</v>
      </c>
      <c r="L3473" s="15">
        <f t="shared" si="325"/>
        <v>41841.820486111115</v>
      </c>
      <c r="M3473" t="b">
        <v>0</v>
      </c>
      <c r="N3473">
        <v>30</v>
      </c>
      <c r="O3473" t="b">
        <v>1</v>
      </c>
      <c r="P3473" t="s">
        <v>1086</v>
      </c>
      <c r="Q3473" s="7">
        <f t="shared" si="326"/>
        <v>214.6</v>
      </c>
      <c r="R3473" s="9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7033</v>
      </c>
      <c r="C3474" s="3" t="s">
        <v>7034</v>
      </c>
      <c r="D3474">
        <v>2000</v>
      </c>
      <c r="E3474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s="15">
        <f t="shared" si="324"/>
        <v>41949.249305555553</v>
      </c>
      <c r="L3474" s="15">
        <f t="shared" si="325"/>
        <v>41928.170497685183</v>
      </c>
      <c r="M3474" t="b">
        <v>0</v>
      </c>
      <c r="N3474">
        <v>23</v>
      </c>
      <c r="O3474" t="b">
        <v>1</v>
      </c>
      <c r="P3474" t="s">
        <v>1086</v>
      </c>
      <c r="Q3474" s="7">
        <f t="shared" si="326"/>
        <v>102.05</v>
      </c>
      <c r="R3474" s="9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7035</v>
      </c>
      <c r="C3475" s="3" t="s">
        <v>7036</v>
      </c>
      <c r="D3475">
        <v>4900</v>
      </c>
      <c r="E3475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s="15">
        <f t="shared" si="324"/>
        <v>42083.852083333331</v>
      </c>
      <c r="L3475" s="15">
        <f t="shared" si="325"/>
        <v>42062.834444444445</v>
      </c>
      <c r="M3475" t="b">
        <v>0</v>
      </c>
      <c r="N3475">
        <v>33</v>
      </c>
      <c r="O3475" t="b">
        <v>1</v>
      </c>
      <c r="P3475" t="s">
        <v>1086</v>
      </c>
      <c r="Q3475" s="7">
        <f t="shared" si="326"/>
        <v>100</v>
      </c>
      <c r="R3475" s="9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7037</v>
      </c>
      <c r="C3476" s="3" t="s">
        <v>7038</v>
      </c>
      <c r="D3476">
        <v>2000</v>
      </c>
      <c r="E3476">
        <v>2020</v>
      </c>
      <c r="F3476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s="15">
        <f t="shared" si="324"/>
        <v>42571.501516203702</v>
      </c>
      <c r="L3476" s="15">
        <f t="shared" si="325"/>
        <v>42541.501516203702</v>
      </c>
      <c r="M3476" t="b">
        <v>0</v>
      </c>
      <c r="N3476">
        <v>39</v>
      </c>
      <c r="O3476" t="b">
        <v>1</v>
      </c>
      <c r="P3476" t="s">
        <v>1086</v>
      </c>
      <c r="Q3476" s="7">
        <f t="shared" si="326"/>
        <v>101</v>
      </c>
      <c r="R3476" s="9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7039</v>
      </c>
      <c r="C3477" s="3" t="s">
        <v>7040</v>
      </c>
      <c r="D3477">
        <v>300</v>
      </c>
      <c r="E3477">
        <v>340</v>
      </c>
      <c r="F3477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s="15">
        <f t="shared" si="324"/>
        <v>41946</v>
      </c>
      <c r="L3477" s="15">
        <f t="shared" si="325"/>
        <v>41918.880833333329</v>
      </c>
      <c r="M3477" t="b">
        <v>0</v>
      </c>
      <c r="N3477">
        <v>17</v>
      </c>
      <c r="O3477" t="b">
        <v>1</v>
      </c>
      <c r="P3477" t="s">
        <v>1086</v>
      </c>
      <c r="Q3477" s="7">
        <f t="shared" si="326"/>
        <v>113.33333333333333</v>
      </c>
      <c r="R3477" s="9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7041</v>
      </c>
      <c r="C3478" s="3" t="s">
        <v>7042</v>
      </c>
      <c r="D3478">
        <v>300</v>
      </c>
      <c r="E3478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s="15">
        <f t="shared" si="324"/>
        <v>41939.125</v>
      </c>
      <c r="L3478" s="15">
        <f t="shared" si="325"/>
        <v>41921.279976851853</v>
      </c>
      <c r="M3478" t="b">
        <v>0</v>
      </c>
      <c r="N3478">
        <v>6</v>
      </c>
      <c r="O3478" t="b">
        <v>1</v>
      </c>
      <c r="P3478" t="s">
        <v>1086</v>
      </c>
      <c r="Q3478" s="7">
        <f t="shared" si="326"/>
        <v>104</v>
      </c>
      <c r="R3478" s="9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7043</v>
      </c>
      <c r="C3479" s="3" t="s">
        <v>7044</v>
      </c>
      <c r="D3479">
        <v>1800</v>
      </c>
      <c r="E3479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s="15">
        <f t="shared" si="324"/>
        <v>42141.125</v>
      </c>
      <c r="L3479" s="15">
        <f t="shared" si="325"/>
        <v>42128.736608796295</v>
      </c>
      <c r="M3479" t="b">
        <v>0</v>
      </c>
      <c r="N3479">
        <v>39</v>
      </c>
      <c r="O3479" t="b">
        <v>1</v>
      </c>
      <c r="P3479" t="s">
        <v>1086</v>
      </c>
      <c r="Q3479" s="7">
        <f t="shared" si="326"/>
        <v>115.33333333333333</v>
      </c>
      <c r="R3479" s="9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7045</v>
      </c>
      <c r="C3480" s="3" t="s">
        <v>7046</v>
      </c>
      <c r="D3480">
        <v>2000</v>
      </c>
      <c r="E3480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s="15">
        <f t="shared" si="324"/>
        <v>42079.875</v>
      </c>
      <c r="L3480" s="15">
        <f t="shared" si="325"/>
        <v>42053.916921296295</v>
      </c>
      <c r="M3480" t="b">
        <v>0</v>
      </c>
      <c r="N3480">
        <v>57</v>
      </c>
      <c r="O3480" t="b">
        <v>1</v>
      </c>
      <c r="P3480" t="s">
        <v>1086</v>
      </c>
      <c r="Q3480" s="7">
        <f t="shared" si="326"/>
        <v>112.85000000000001</v>
      </c>
      <c r="R3480" s="9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7047</v>
      </c>
      <c r="C3481" s="3" t="s">
        <v>7048</v>
      </c>
      <c r="D3481">
        <v>1500</v>
      </c>
      <c r="E3481">
        <v>1918</v>
      </c>
      <c r="F3481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s="15">
        <f t="shared" si="324"/>
        <v>41811.855092592596</v>
      </c>
      <c r="L3481" s="15">
        <f t="shared" si="325"/>
        <v>41781.855092592596</v>
      </c>
      <c r="M3481" t="b">
        <v>0</v>
      </c>
      <c r="N3481">
        <v>56</v>
      </c>
      <c r="O3481" t="b">
        <v>1</v>
      </c>
      <c r="P3481" t="s">
        <v>1086</v>
      </c>
      <c r="Q3481" s="7">
        <f t="shared" si="326"/>
        <v>127.86666666666666</v>
      </c>
      <c r="R3481" s="9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7049</v>
      </c>
      <c r="C3482" s="3" t="s">
        <v>7050</v>
      </c>
      <c r="D3482">
        <v>1500</v>
      </c>
      <c r="E3482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s="15">
        <f t="shared" si="324"/>
        <v>42195.875</v>
      </c>
      <c r="L3482" s="15">
        <f t="shared" si="325"/>
        <v>42171.317442129628</v>
      </c>
      <c r="M3482" t="b">
        <v>0</v>
      </c>
      <c r="N3482">
        <v>13</v>
      </c>
      <c r="O3482" t="b">
        <v>1</v>
      </c>
      <c r="P3482" t="s">
        <v>1086</v>
      </c>
      <c r="Q3482" s="7">
        <f t="shared" si="326"/>
        <v>142.66666666666669</v>
      </c>
      <c r="R3482" s="9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7051</v>
      </c>
      <c r="C3483" s="3" t="s">
        <v>7052</v>
      </c>
      <c r="D3483">
        <v>10000</v>
      </c>
      <c r="E3483">
        <v>11880</v>
      </c>
      <c r="F3483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s="15">
        <f t="shared" si="324"/>
        <v>42006.247546296298</v>
      </c>
      <c r="L3483" s="15">
        <f t="shared" si="325"/>
        <v>41989.247546296298</v>
      </c>
      <c r="M3483" t="b">
        <v>0</v>
      </c>
      <c r="N3483">
        <v>95</v>
      </c>
      <c r="O3483" t="b">
        <v>1</v>
      </c>
      <c r="P3483" t="s">
        <v>1086</v>
      </c>
      <c r="Q3483" s="7">
        <f t="shared" si="326"/>
        <v>118.8</v>
      </c>
      <c r="R3483" s="9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7053</v>
      </c>
      <c r="C3484" s="3" t="s">
        <v>7054</v>
      </c>
      <c r="D3484">
        <v>3000</v>
      </c>
      <c r="E3484">
        <v>4150</v>
      </c>
      <c r="F3484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s="15">
        <f t="shared" si="324"/>
        <v>41826.771597222221</v>
      </c>
      <c r="L3484" s="15">
        <f t="shared" si="325"/>
        <v>41796.771597222221</v>
      </c>
      <c r="M3484" t="b">
        <v>0</v>
      </c>
      <c r="N3484">
        <v>80</v>
      </c>
      <c r="O3484" t="b">
        <v>1</v>
      </c>
      <c r="P3484" t="s">
        <v>1086</v>
      </c>
      <c r="Q3484" s="7">
        <f t="shared" si="326"/>
        <v>138.33333333333334</v>
      </c>
      <c r="R3484" s="9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7055</v>
      </c>
      <c r="C3485" s="3" t="s">
        <v>7056</v>
      </c>
      <c r="D3485">
        <v>3350</v>
      </c>
      <c r="E3485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s="15">
        <f t="shared" si="324"/>
        <v>41823.668761574074</v>
      </c>
      <c r="L3485" s="15">
        <f t="shared" si="325"/>
        <v>41793.668761574074</v>
      </c>
      <c r="M3485" t="b">
        <v>0</v>
      </c>
      <c r="N3485">
        <v>133</v>
      </c>
      <c r="O3485" t="b">
        <v>1</v>
      </c>
      <c r="P3485" t="s">
        <v>1086</v>
      </c>
      <c r="Q3485" s="7">
        <f t="shared" si="326"/>
        <v>159.9402985074627</v>
      </c>
      <c r="R3485" s="9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7057</v>
      </c>
      <c r="C3486" s="3" t="s">
        <v>7058</v>
      </c>
      <c r="D3486">
        <v>2500</v>
      </c>
      <c r="E3486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s="15">
        <f t="shared" si="324"/>
        <v>42536.760405092587</v>
      </c>
      <c r="L3486" s="15">
        <f t="shared" si="325"/>
        <v>42506.760405092587</v>
      </c>
      <c r="M3486" t="b">
        <v>0</v>
      </c>
      <c r="N3486">
        <v>44</v>
      </c>
      <c r="O3486" t="b">
        <v>1</v>
      </c>
      <c r="P3486" t="s">
        <v>1086</v>
      </c>
      <c r="Q3486" s="7">
        <f t="shared" si="326"/>
        <v>114.24000000000001</v>
      </c>
      <c r="R3486" s="9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7059</v>
      </c>
      <c r="C3487" s="3" t="s">
        <v>7060</v>
      </c>
      <c r="D3487">
        <v>1650</v>
      </c>
      <c r="E3487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s="15">
        <f t="shared" si="324"/>
        <v>42402.693055555559</v>
      </c>
      <c r="L3487" s="15">
        <f t="shared" si="325"/>
        <v>42372.693055555559</v>
      </c>
      <c r="M3487" t="b">
        <v>0</v>
      </c>
      <c r="N3487">
        <v>30</v>
      </c>
      <c r="O3487" t="b">
        <v>1</v>
      </c>
      <c r="P3487" t="s">
        <v>1086</v>
      </c>
      <c r="Q3487" s="7">
        <f t="shared" si="326"/>
        <v>100.60606060606061</v>
      </c>
      <c r="R3487" s="9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7061</v>
      </c>
      <c r="C3488" s="3" t="s">
        <v>7062</v>
      </c>
      <c r="D3488">
        <v>3000</v>
      </c>
      <c r="E3488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s="15">
        <f t="shared" si="324"/>
        <v>42158.290972222225</v>
      </c>
      <c r="L3488" s="15">
        <f t="shared" si="325"/>
        <v>42126.87501157407</v>
      </c>
      <c r="M3488" t="b">
        <v>0</v>
      </c>
      <c r="N3488">
        <v>56</v>
      </c>
      <c r="O3488" t="b">
        <v>1</v>
      </c>
      <c r="P3488" t="s">
        <v>1086</v>
      </c>
      <c r="Q3488" s="7">
        <f t="shared" si="326"/>
        <v>155.20000000000002</v>
      </c>
      <c r="R3488" s="9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7063</v>
      </c>
      <c r="C3489" s="3" t="s">
        <v>7064</v>
      </c>
      <c r="D3489">
        <v>2000</v>
      </c>
      <c r="E3489">
        <v>2555</v>
      </c>
      <c r="F3489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s="15">
        <f t="shared" si="324"/>
        <v>42179.940416666665</v>
      </c>
      <c r="L3489" s="15">
        <f t="shared" si="325"/>
        <v>42149.940416666665</v>
      </c>
      <c r="M3489" t="b">
        <v>0</v>
      </c>
      <c r="N3489">
        <v>66</v>
      </c>
      <c r="O3489" t="b">
        <v>1</v>
      </c>
      <c r="P3489" t="s">
        <v>1086</v>
      </c>
      <c r="Q3489" s="7">
        <f t="shared" si="326"/>
        <v>127.75000000000001</v>
      </c>
      <c r="R3489" s="9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7065</v>
      </c>
      <c r="C3490" s="3" t="s">
        <v>7066</v>
      </c>
      <c r="D3490">
        <v>3000</v>
      </c>
      <c r="E3490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s="15">
        <f t="shared" si="324"/>
        <v>42111.666666666672</v>
      </c>
      <c r="L3490" s="15">
        <f t="shared" si="325"/>
        <v>42087.768055555556</v>
      </c>
      <c r="M3490" t="b">
        <v>0</v>
      </c>
      <c r="N3490">
        <v>29</v>
      </c>
      <c r="O3490" t="b">
        <v>1</v>
      </c>
      <c r="P3490" t="s">
        <v>1086</v>
      </c>
      <c r="Q3490" s="7">
        <f t="shared" si="326"/>
        <v>121.2</v>
      </c>
      <c r="R3490" s="9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7067</v>
      </c>
      <c r="C3491" s="3" t="s">
        <v>7068</v>
      </c>
      <c r="D3491">
        <v>5000</v>
      </c>
      <c r="E3491">
        <v>5635</v>
      </c>
      <c r="F3491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s="15">
        <f t="shared" si="324"/>
        <v>41783.875</v>
      </c>
      <c r="L3491" s="15">
        <f t="shared" si="325"/>
        <v>41753.635775462964</v>
      </c>
      <c r="M3491" t="b">
        <v>0</v>
      </c>
      <c r="N3491">
        <v>72</v>
      </c>
      <c r="O3491" t="b">
        <v>1</v>
      </c>
      <c r="P3491" t="s">
        <v>1086</v>
      </c>
      <c r="Q3491" s="7">
        <f t="shared" si="326"/>
        <v>112.7</v>
      </c>
      <c r="R3491" s="9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7069</v>
      </c>
      <c r="C3492" s="3" t="s">
        <v>7070</v>
      </c>
      <c r="D3492">
        <v>1000</v>
      </c>
      <c r="E3492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s="15">
        <f t="shared" si="324"/>
        <v>42473.802361111113</v>
      </c>
      <c r="L3492" s="15">
        <f t="shared" si="325"/>
        <v>42443.802361111113</v>
      </c>
      <c r="M3492" t="b">
        <v>0</v>
      </c>
      <c r="N3492">
        <v>27</v>
      </c>
      <c r="O3492" t="b">
        <v>1</v>
      </c>
      <c r="P3492" t="s">
        <v>1086</v>
      </c>
      <c r="Q3492" s="7">
        <f t="shared" si="326"/>
        <v>127.49999999999999</v>
      </c>
      <c r="R3492" s="9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7071</v>
      </c>
      <c r="C3493" s="3" t="s">
        <v>7072</v>
      </c>
      <c r="D3493">
        <v>500</v>
      </c>
      <c r="E3493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s="15">
        <f t="shared" si="324"/>
        <v>42142.249814814815</v>
      </c>
      <c r="L3493" s="15">
        <f t="shared" si="325"/>
        <v>42121.249814814815</v>
      </c>
      <c r="M3493" t="b">
        <v>0</v>
      </c>
      <c r="N3493">
        <v>10</v>
      </c>
      <c r="O3493" t="b">
        <v>1</v>
      </c>
      <c r="P3493" t="s">
        <v>1086</v>
      </c>
      <c r="Q3493" s="7">
        <f t="shared" si="326"/>
        <v>158.20000000000002</v>
      </c>
      <c r="R3493" s="9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7073</v>
      </c>
      <c r="C3494" s="3" t="s">
        <v>7074</v>
      </c>
      <c r="D3494">
        <v>3800</v>
      </c>
      <c r="E3494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s="15">
        <f t="shared" si="324"/>
        <v>42303.009224537032</v>
      </c>
      <c r="L3494" s="15">
        <f t="shared" si="325"/>
        <v>42268.009224537032</v>
      </c>
      <c r="M3494" t="b">
        <v>0</v>
      </c>
      <c r="N3494">
        <v>35</v>
      </c>
      <c r="O3494" t="b">
        <v>1</v>
      </c>
      <c r="P3494" t="s">
        <v>1086</v>
      </c>
      <c r="Q3494" s="7">
        <f t="shared" si="326"/>
        <v>105.26894736842105</v>
      </c>
      <c r="R3494" s="9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7075</v>
      </c>
      <c r="C3495" s="3" t="s">
        <v>7076</v>
      </c>
      <c r="D3495">
        <v>1500</v>
      </c>
      <c r="E3495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s="15">
        <f t="shared" si="324"/>
        <v>41868.21597222222</v>
      </c>
      <c r="L3495" s="15">
        <f t="shared" si="325"/>
        <v>41848.866157407407</v>
      </c>
      <c r="M3495" t="b">
        <v>0</v>
      </c>
      <c r="N3495">
        <v>29</v>
      </c>
      <c r="O3495" t="b">
        <v>1</v>
      </c>
      <c r="P3495" t="s">
        <v>1086</v>
      </c>
      <c r="Q3495" s="7">
        <f t="shared" si="326"/>
        <v>100</v>
      </c>
      <c r="R3495" s="9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7077</v>
      </c>
      <c r="C3496" s="3" t="s">
        <v>7078</v>
      </c>
      <c r="D3496">
        <v>400</v>
      </c>
      <c r="E3496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s="15">
        <f t="shared" si="324"/>
        <v>42700.25</v>
      </c>
      <c r="L3496" s="15">
        <f t="shared" si="325"/>
        <v>42689.214988425927</v>
      </c>
      <c r="M3496" t="b">
        <v>0</v>
      </c>
      <c r="N3496">
        <v>13</v>
      </c>
      <c r="O3496" t="b">
        <v>1</v>
      </c>
      <c r="P3496" t="s">
        <v>1086</v>
      </c>
      <c r="Q3496" s="7">
        <f t="shared" si="326"/>
        <v>100</v>
      </c>
      <c r="R3496" s="9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7079</v>
      </c>
      <c r="C3497" s="3" t="s">
        <v>7080</v>
      </c>
      <c r="D3497">
        <v>5000</v>
      </c>
      <c r="E3497">
        <v>5343</v>
      </c>
      <c r="F3497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s="15">
        <f t="shared" si="324"/>
        <v>41944.720833333333</v>
      </c>
      <c r="L3497" s="15">
        <f t="shared" si="325"/>
        <v>41915.762835648144</v>
      </c>
      <c r="M3497" t="b">
        <v>0</v>
      </c>
      <c r="N3497">
        <v>72</v>
      </c>
      <c r="O3497" t="b">
        <v>1</v>
      </c>
      <c r="P3497" t="s">
        <v>1086</v>
      </c>
      <c r="Q3497" s="7">
        <f t="shared" si="326"/>
        <v>106.86</v>
      </c>
      <c r="R3497" s="9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7081</v>
      </c>
      <c r="C3498" s="3" t="s">
        <v>7082</v>
      </c>
      <c r="D3498">
        <v>3000</v>
      </c>
      <c r="E3498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s="15">
        <f t="shared" si="324"/>
        <v>42624.846828703703</v>
      </c>
      <c r="L3498" s="15">
        <f t="shared" si="325"/>
        <v>42584.846828703703</v>
      </c>
      <c r="M3498" t="b">
        <v>0</v>
      </c>
      <c r="N3498">
        <v>78</v>
      </c>
      <c r="O3498" t="b">
        <v>1</v>
      </c>
      <c r="P3498" t="s">
        <v>1086</v>
      </c>
      <c r="Q3498" s="7">
        <f t="shared" si="326"/>
        <v>124.4</v>
      </c>
      <c r="R3498" s="9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7083</v>
      </c>
      <c r="C3499" s="3" t="s">
        <v>7084</v>
      </c>
      <c r="D3499">
        <v>1551</v>
      </c>
      <c r="E3499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s="15">
        <f t="shared" si="324"/>
        <v>42523.916666666672</v>
      </c>
      <c r="L3499" s="15">
        <f t="shared" si="325"/>
        <v>42511.741944444446</v>
      </c>
      <c r="M3499" t="b">
        <v>0</v>
      </c>
      <c r="N3499">
        <v>49</v>
      </c>
      <c r="O3499" t="b">
        <v>1</v>
      </c>
      <c r="P3499" t="s">
        <v>1086</v>
      </c>
      <c r="Q3499" s="7">
        <f t="shared" si="326"/>
        <v>108.70406189555126</v>
      </c>
      <c r="R3499" s="9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7085</v>
      </c>
      <c r="C3500" s="3" t="s">
        <v>7086</v>
      </c>
      <c r="D3500">
        <v>1650</v>
      </c>
      <c r="E3500">
        <v>1690</v>
      </c>
      <c r="F3500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s="15">
        <f t="shared" si="324"/>
        <v>42518.905555555553</v>
      </c>
      <c r="L3500" s="15">
        <f t="shared" si="325"/>
        <v>42459.15861111111</v>
      </c>
      <c r="M3500" t="b">
        <v>0</v>
      </c>
      <c r="N3500">
        <v>42</v>
      </c>
      <c r="O3500" t="b">
        <v>1</v>
      </c>
      <c r="P3500" t="s">
        <v>1086</v>
      </c>
      <c r="Q3500" s="7">
        <f t="shared" si="326"/>
        <v>102.42424242424242</v>
      </c>
      <c r="R3500" s="9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7087</v>
      </c>
      <c r="C3501" s="3" t="s">
        <v>7088</v>
      </c>
      <c r="D3501">
        <v>2000</v>
      </c>
      <c r="E3501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s="15">
        <f t="shared" si="324"/>
        <v>42186.290972222225</v>
      </c>
      <c r="L3501" s="15">
        <f t="shared" si="325"/>
        <v>42132.036168981482</v>
      </c>
      <c r="M3501" t="b">
        <v>0</v>
      </c>
      <c r="N3501">
        <v>35</v>
      </c>
      <c r="O3501" t="b">
        <v>1</v>
      </c>
      <c r="P3501" t="s">
        <v>1086</v>
      </c>
      <c r="Q3501" s="7">
        <f t="shared" si="326"/>
        <v>105.5</v>
      </c>
      <c r="R3501" s="9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7089</v>
      </c>
      <c r="C3502" s="3" t="s">
        <v>7090</v>
      </c>
      <c r="D3502">
        <v>1000</v>
      </c>
      <c r="E3502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s="15">
        <f t="shared" si="324"/>
        <v>42436.207638888889</v>
      </c>
      <c r="L3502" s="15">
        <f t="shared" si="325"/>
        <v>42419.919421296298</v>
      </c>
      <c r="M3502" t="b">
        <v>0</v>
      </c>
      <c r="N3502">
        <v>42</v>
      </c>
      <c r="O3502" t="b">
        <v>1</v>
      </c>
      <c r="P3502" t="s">
        <v>1086</v>
      </c>
      <c r="Q3502" s="7">
        <f t="shared" si="326"/>
        <v>106.3</v>
      </c>
      <c r="R3502" s="9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7091</v>
      </c>
      <c r="C3503" s="3" t="s">
        <v>7092</v>
      </c>
      <c r="D3503">
        <v>1500</v>
      </c>
      <c r="E3503">
        <v>1510</v>
      </c>
      <c r="F3503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s="15">
        <f t="shared" si="324"/>
        <v>42258.763831018514</v>
      </c>
      <c r="L3503" s="15">
        <f t="shared" si="325"/>
        <v>42233.763831018514</v>
      </c>
      <c r="M3503" t="b">
        <v>0</v>
      </c>
      <c r="N3503">
        <v>42</v>
      </c>
      <c r="O3503" t="b">
        <v>1</v>
      </c>
      <c r="P3503" t="s">
        <v>1086</v>
      </c>
      <c r="Q3503" s="7">
        <f t="shared" si="326"/>
        <v>100.66666666666666</v>
      </c>
      <c r="R3503" s="9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7093</v>
      </c>
      <c r="C3504" s="3" t="s">
        <v>7094</v>
      </c>
      <c r="D3504">
        <v>4000</v>
      </c>
      <c r="E3504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s="15">
        <f t="shared" si="324"/>
        <v>42445.165972222225</v>
      </c>
      <c r="L3504" s="15">
        <f t="shared" si="325"/>
        <v>42430.839398148149</v>
      </c>
      <c r="M3504" t="b">
        <v>0</v>
      </c>
      <c r="N3504">
        <v>31</v>
      </c>
      <c r="O3504" t="b">
        <v>1</v>
      </c>
      <c r="P3504" t="s">
        <v>1086</v>
      </c>
      <c r="Q3504" s="7">
        <f t="shared" si="326"/>
        <v>105.4</v>
      </c>
      <c r="R3504" s="9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7095</v>
      </c>
      <c r="C3505" s="3" t="s">
        <v>7096</v>
      </c>
      <c r="D3505">
        <v>2500</v>
      </c>
      <c r="E3505">
        <v>2689</v>
      </c>
      <c r="F3505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s="15">
        <f t="shared" si="324"/>
        <v>42575.478333333333</v>
      </c>
      <c r="L3505" s="15">
        <f t="shared" si="325"/>
        <v>42545.478333333333</v>
      </c>
      <c r="M3505" t="b">
        <v>0</v>
      </c>
      <c r="N3505">
        <v>38</v>
      </c>
      <c r="O3505" t="b">
        <v>1</v>
      </c>
      <c r="P3505" t="s">
        <v>1086</v>
      </c>
      <c r="Q3505" s="7">
        <f t="shared" si="326"/>
        <v>107.55999999999999</v>
      </c>
      <c r="R3505" s="9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7097</v>
      </c>
      <c r="C3506" s="3" t="s">
        <v>7098</v>
      </c>
      <c r="D3506">
        <v>1000</v>
      </c>
      <c r="E3506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s="15">
        <f t="shared" si="324"/>
        <v>42327.790405092594</v>
      </c>
      <c r="L3506" s="15">
        <f t="shared" si="325"/>
        <v>42297.748738425929</v>
      </c>
      <c r="M3506" t="b">
        <v>0</v>
      </c>
      <c r="N3506">
        <v>8</v>
      </c>
      <c r="O3506" t="b">
        <v>1</v>
      </c>
      <c r="P3506" t="s">
        <v>1086</v>
      </c>
      <c r="Q3506" s="7">
        <f t="shared" si="326"/>
        <v>100</v>
      </c>
      <c r="R3506" s="9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7099</v>
      </c>
      <c r="C3507" s="3" t="s">
        <v>7100</v>
      </c>
      <c r="D3507">
        <v>2500</v>
      </c>
      <c r="E3507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s="15">
        <f t="shared" si="324"/>
        <v>41772.166666666664</v>
      </c>
      <c r="L3507" s="15">
        <f t="shared" si="325"/>
        <v>41760.935706018521</v>
      </c>
      <c r="M3507" t="b">
        <v>0</v>
      </c>
      <c r="N3507">
        <v>39</v>
      </c>
      <c r="O3507" t="b">
        <v>1</v>
      </c>
      <c r="P3507" t="s">
        <v>1086</v>
      </c>
      <c r="Q3507" s="7">
        <f t="shared" si="326"/>
        <v>103.76</v>
      </c>
      <c r="R3507" s="9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7101</v>
      </c>
      <c r="C3508" s="3" t="s">
        <v>7102</v>
      </c>
      <c r="D3508">
        <v>3000</v>
      </c>
      <c r="E3508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s="15">
        <f t="shared" si="324"/>
        <v>41874.734259259261</v>
      </c>
      <c r="L3508" s="15">
        <f t="shared" si="325"/>
        <v>41829.734259259261</v>
      </c>
      <c r="M3508" t="b">
        <v>0</v>
      </c>
      <c r="N3508">
        <v>29</v>
      </c>
      <c r="O3508" t="b">
        <v>1</v>
      </c>
      <c r="P3508" t="s">
        <v>1086</v>
      </c>
      <c r="Q3508" s="7">
        <f t="shared" si="326"/>
        <v>101.49999999999999</v>
      </c>
      <c r="R3508" s="9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7103</v>
      </c>
      <c r="C3509" s="3" t="s">
        <v>7104</v>
      </c>
      <c r="D3509">
        <v>10000</v>
      </c>
      <c r="E3509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s="15">
        <f t="shared" si="324"/>
        <v>42521.92288194444</v>
      </c>
      <c r="L3509" s="15">
        <f t="shared" si="325"/>
        <v>42491.92288194444</v>
      </c>
      <c r="M3509" t="b">
        <v>0</v>
      </c>
      <c r="N3509">
        <v>72</v>
      </c>
      <c r="O3509" t="b">
        <v>1</v>
      </c>
      <c r="P3509" t="s">
        <v>1086</v>
      </c>
      <c r="Q3509" s="7">
        <f t="shared" si="326"/>
        <v>104.4</v>
      </c>
      <c r="R3509" s="9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7105</v>
      </c>
      <c r="C3510" s="3" t="s">
        <v>7106</v>
      </c>
      <c r="D3510">
        <v>100</v>
      </c>
      <c r="E3510">
        <v>180</v>
      </c>
      <c r="F3510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s="15">
        <f t="shared" si="324"/>
        <v>42500.875</v>
      </c>
      <c r="L3510" s="15">
        <f t="shared" si="325"/>
        <v>42477.729780092588</v>
      </c>
      <c r="M3510" t="b">
        <v>0</v>
      </c>
      <c r="N3510">
        <v>15</v>
      </c>
      <c r="O3510" t="b">
        <v>1</v>
      </c>
      <c r="P3510" t="s">
        <v>1086</v>
      </c>
      <c r="Q3510" s="7">
        <f t="shared" si="326"/>
        <v>180</v>
      </c>
      <c r="R3510" s="9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7107</v>
      </c>
      <c r="C3511" s="3" t="s">
        <v>7108</v>
      </c>
      <c r="D3511">
        <v>3000</v>
      </c>
      <c r="E3511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s="15">
        <f t="shared" si="324"/>
        <v>41964.204861111109</v>
      </c>
      <c r="L3511" s="15">
        <f t="shared" si="325"/>
        <v>41950.859560185185</v>
      </c>
      <c r="M3511" t="b">
        <v>0</v>
      </c>
      <c r="N3511">
        <v>33</v>
      </c>
      <c r="O3511" t="b">
        <v>1</v>
      </c>
      <c r="P3511" t="s">
        <v>1086</v>
      </c>
      <c r="Q3511" s="7">
        <f t="shared" si="326"/>
        <v>106.33333333333333</v>
      </c>
      <c r="R3511" s="9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7109</v>
      </c>
      <c r="C3512" s="3" t="s">
        <v>7110</v>
      </c>
      <c r="D3512">
        <v>900</v>
      </c>
      <c r="E3512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s="15">
        <f t="shared" si="324"/>
        <v>41822.62090277778</v>
      </c>
      <c r="L3512" s="15">
        <f t="shared" si="325"/>
        <v>41802.62090277778</v>
      </c>
      <c r="M3512" t="b">
        <v>0</v>
      </c>
      <c r="N3512">
        <v>15</v>
      </c>
      <c r="O3512" t="b">
        <v>1</v>
      </c>
      <c r="P3512" t="s">
        <v>1086</v>
      </c>
      <c r="Q3512" s="7">
        <f t="shared" si="326"/>
        <v>100.55555555555556</v>
      </c>
      <c r="R3512" s="9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7111</v>
      </c>
      <c r="C3513" s="3" t="s">
        <v>7112</v>
      </c>
      <c r="D3513">
        <v>1500</v>
      </c>
      <c r="E3513">
        <v>1518</v>
      </c>
      <c r="F3513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s="15">
        <f t="shared" si="324"/>
        <v>41950.770833333336</v>
      </c>
      <c r="L3513" s="15">
        <f t="shared" si="325"/>
        <v>41927.873784722222</v>
      </c>
      <c r="M3513" t="b">
        <v>0</v>
      </c>
      <c r="N3513">
        <v>19</v>
      </c>
      <c r="O3513" t="b">
        <v>1</v>
      </c>
      <c r="P3513" t="s">
        <v>1086</v>
      </c>
      <c r="Q3513" s="7">
        <f t="shared" si="326"/>
        <v>101.2</v>
      </c>
      <c r="R3513" s="9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7113</v>
      </c>
      <c r="C3514" s="3" t="s">
        <v>7114</v>
      </c>
      <c r="D3514">
        <v>1000</v>
      </c>
      <c r="E3514">
        <v>1000</v>
      </c>
      <c r="F3514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s="15">
        <f t="shared" si="324"/>
        <v>42117.49527777778</v>
      </c>
      <c r="L3514" s="15">
        <f t="shared" si="325"/>
        <v>42057.536944444444</v>
      </c>
      <c r="M3514" t="b">
        <v>0</v>
      </c>
      <c r="N3514">
        <v>17</v>
      </c>
      <c r="O3514" t="b">
        <v>1</v>
      </c>
      <c r="P3514" t="s">
        <v>1086</v>
      </c>
      <c r="Q3514" s="7">
        <f t="shared" si="326"/>
        <v>100</v>
      </c>
      <c r="R3514" s="9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7115</v>
      </c>
      <c r="C3515" s="3" t="s">
        <v>7116</v>
      </c>
      <c r="D3515">
        <v>2800</v>
      </c>
      <c r="E3515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s="15">
        <f t="shared" si="324"/>
        <v>41794.207638888889</v>
      </c>
      <c r="L3515" s="15">
        <f t="shared" si="325"/>
        <v>41781.096203703702</v>
      </c>
      <c r="M3515" t="b">
        <v>0</v>
      </c>
      <c r="N3515">
        <v>44</v>
      </c>
      <c r="O3515" t="b">
        <v>1</v>
      </c>
      <c r="P3515" t="s">
        <v>1086</v>
      </c>
      <c r="Q3515" s="7">
        <f t="shared" si="326"/>
        <v>118.39285714285714</v>
      </c>
      <c r="R3515" s="9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7117</v>
      </c>
      <c r="C3516" s="3" t="s">
        <v>7118</v>
      </c>
      <c r="D3516">
        <v>500</v>
      </c>
      <c r="E3516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s="15">
        <f t="shared" si="324"/>
        <v>42037.207638888889</v>
      </c>
      <c r="L3516" s="15">
        <f t="shared" si="325"/>
        <v>42020.846666666665</v>
      </c>
      <c r="M3516" t="b">
        <v>0</v>
      </c>
      <c r="N3516">
        <v>10</v>
      </c>
      <c r="O3516" t="b">
        <v>1</v>
      </c>
      <c r="P3516" t="s">
        <v>1086</v>
      </c>
      <c r="Q3516" s="7">
        <f t="shared" si="326"/>
        <v>110.00000000000001</v>
      </c>
      <c r="R3516" s="9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7119</v>
      </c>
      <c r="C3517" s="3" t="s">
        <v>7120</v>
      </c>
      <c r="D3517">
        <v>3000</v>
      </c>
      <c r="E3517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s="15">
        <f t="shared" si="324"/>
        <v>42155.772812499999</v>
      </c>
      <c r="L3517" s="15">
        <f t="shared" si="325"/>
        <v>42125.772812499999</v>
      </c>
      <c r="M3517" t="b">
        <v>0</v>
      </c>
      <c r="N3517">
        <v>46</v>
      </c>
      <c r="O3517" t="b">
        <v>1</v>
      </c>
      <c r="P3517" t="s">
        <v>1086</v>
      </c>
      <c r="Q3517" s="7">
        <f t="shared" si="326"/>
        <v>102.66666666666666</v>
      </c>
      <c r="R3517" s="9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7121</v>
      </c>
      <c r="C3518" s="3" t="s">
        <v>7122</v>
      </c>
      <c r="D3518">
        <v>2500</v>
      </c>
      <c r="E3518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s="15">
        <f t="shared" si="324"/>
        <v>41890.125</v>
      </c>
      <c r="L3518" s="15">
        <f t="shared" si="325"/>
        <v>41856.010069444441</v>
      </c>
      <c r="M3518" t="b">
        <v>0</v>
      </c>
      <c r="N3518">
        <v>11</v>
      </c>
      <c r="O3518" t="b">
        <v>1</v>
      </c>
      <c r="P3518" t="s">
        <v>1086</v>
      </c>
      <c r="Q3518" s="7">
        <f t="shared" si="326"/>
        <v>100</v>
      </c>
      <c r="R3518" s="9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7123</v>
      </c>
      <c r="C3519" s="3" t="s">
        <v>7124</v>
      </c>
      <c r="D3519">
        <v>4000</v>
      </c>
      <c r="E3519">
        <v>4000</v>
      </c>
      <c r="F3519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s="15">
        <f t="shared" si="324"/>
        <v>41824.458333333336</v>
      </c>
      <c r="L3519" s="15">
        <f t="shared" si="325"/>
        <v>41794.817523148144</v>
      </c>
      <c r="M3519" t="b">
        <v>0</v>
      </c>
      <c r="N3519">
        <v>13</v>
      </c>
      <c r="O3519" t="b">
        <v>1</v>
      </c>
      <c r="P3519" t="s">
        <v>1086</v>
      </c>
      <c r="Q3519" s="7">
        <f t="shared" si="326"/>
        <v>100</v>
      </c>
      <c r="R3519" s="9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7125</v>
      </c>
      <c r="C3520" s="3" t="s">
        <v>7126</v>
      </c>
      <c r="D3520">
        <v>1500</v>
      </c>
      <c r="E3520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s="15">
        <f t="shared" si="324"/>
        <v>41914.597916666666</v>
      </c>
      <c r="L3520" s="15">
        <f t="shared" si="325"/>
        <v>41893.783553240741</v>
      </c>
      <c r="M3520" t="b">
        <v>0</v>
      </c>
      <c r="N3520">
        <v>33</v>
      </c>
      <c r="O3520" t="b">
        <v>1</v>
      </c>
      <c r="P3520" t="s">
        <v>1086</v>
      </c>
      <c r="Q3520" s="7">
        <f t="shared" si="326"/>
        <v>110.04599999999999</v>
      </c>
      <c r="R3520" s="9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7127</v>
      </c>
      <c r="C3521" s="3" t="s">
        <v>7128</v>
      </c>
      <c r="D3521">
        <v>2000</v>
      </c>
      <c r="E3521">
        <v>2027</v>
      </c>
      <c r="F3521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s="15">
        <f t="shared" si="324"/>
        <v>42067.598958333328</v>
      </c>
      <c r="L3521" s="15">
        <f t="shared" si="325"/>
        <v>42037.598958333328</v>
      </c>
      <c r="M3521" t="b">
        <v>0</v>
      </c>
      <c r="N3521">
        <v>28</v>
      </c>
      <c r="O3521" t="b">
        <v>1</v>
      </c>
      <c r="P3521" t="s">
        <v>1086</v>
      </c>
      <c r="Q3521" s="7">
        <f t="shared" si="326"/>
        <v>101.35000000000001</v>
      </c>
      <c r="R3521" s="9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7129</v>
      </c>
      <c r="C3522" s="3" t="s">
        <v>7130</v>
      </c>
      <c r="D3522">
        <v>2000</v>
      </c>
      <c r="E3522">
        <v>2015</v>
      </c>
      <c r="F3522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s="15">
        <f t="shared" si="324"/>
        <v>42253.57430555555</v>
      </c>
      <c r="L3522" s="15">
        <f t="shared" si="325"/>
        <v>42227.824212962965</v>
      </c>
      <c r="M3522" t="b">
        <v>0</v>
      </c>
      <c r="N3522">
        <v>21</v>
      </c>
      <c r="O3522" t="b">
        <v>1</v>
      </c>
      <c r="P3522" t="s">
        <v>1086</v>
      </c>
      <c r="Q3522" s="7">
        <f t="shared" si="326"/>
        <v>100.75</v>
      </c>
      <c r="R3522" s="9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7131</v>
      </c>
      <c r="C3523" s="3" t="s">
        <v>7132</v>
      </c>
      <c r="D3523">
        <v>350</v>
      </c>
      <c r="E3523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s="15">
        <f t="shared" ref="K3523:K3586" si="330">(I3523/86400)+DATE(1970,1,1)</f>
        <v>41911.361342592594</v>
      </c>
      <c r="L3523" s="15">
        <f t="shared" ref="L3523:L3586" si="331">(J3523/86400)+DATE(1970,1,1)</f>
        <v>41881.361342592594</v>
      </c>
      <c r="M3523" t="b">
        <v>0</v>
      </c>
      <c r="N3523">
        <v>13</v>
      </c>
      <c r="O3523" t="b">
        <v>1</v>
      </c>
      <c r="P3523" t="s">
        <v>1086</v>
      </c>
      <c r="Q3523" s="7">
        <f t="shared" ref="Q3523:Q3586" si="332">(E3523/D3523)*100</f>
        <v>169.42857142857144</v>
      </c>
      <c r="R3523" s="9">
        <f t="shared" ref="R3523:R3586" si="333">E3523/N3523</f>
        <v>45.615384615384613</v>
      </c>
      <c r="S3523" t="str">
        <f t="shared" ref="S3523:S3586" si="334">LEFT(P3523,FIND("/",P3523)-1)</f>
        <v>theater</v>
      </c>
      <c r="T3523" t="str">
        <f t="shared" ref="T3523:T3586" si="335">REPLACE(P3523,1,FIND("/",P3523),"")</f>
        <v>plays</v>
      </c>
    </row>
    <row r="3524" spans="1:20" ht="48" x14ac:dyDescent="0.2">
      <c r="A3524">
        <v>3522</v>
      </c>
      <c r="B3524" s="3" t="s">
        <v>7133</v>
      </c>
      <c r="C3524" s="3" t="s">
        <v>7134</v>
      </c>
      <c r="D3524">
        <v>1395</v>
      </c>
      <c r="E3524">
        <v>1395</v>
      </c>
      <c r="F3524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s="15">
        <f t="shared" si="330"/>
        <v>42262.420833333337</v>
      </c>
      <c r="L3524" s="15">
        <f t="shared" si="331"/>
        <v>42234.789884259255</v>
      </c>
      <c r="M3524" t="b">
        <v>0</v>
      </c>
      <c r="N3524">
        <v>34</v>
      </c>
      <c r="O3524" t="b">
        <v>1</v>
      </c>
      <c r="P3524" t="s">
        <v>1086</v>
      </c>
      <c r="Q3524" s="7">
        <f t="shared" si="332"/>
        <v>100</v>
      </c>
      <c r="R3524" s="9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7135</v>
      </c>
      <c r="C3525" s="3" t="s">
        <v>7136</v>
      </c>
      <c r="D3525">
        <v>4000</v>
      </c>
      <c r="E3525">
        <v>4546</v>
      </c>
      <c r="F3525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s="15">
        <f t="shared" si="330"/>
        <v>42638.958333333328</v>
      </c>
      <c r="L3525" s="15">
        <f t="shared" si="331"/>
        <v>42581.397546296299</v>
      </c>
      <c r="M3525" t="b">
        <v>0</v>
      </c>
      <c r="N3525">
        <v>80</v>
      </c>
      <c r="O3525" t="b">
        <v>1</v>
      </c>
      <c r="P3525" t="s">
        <v>1086</v>
      </c>
      <c r="Q3525" s="7">
        <f t="shared" si="332"/>
        <v>113.65</v>
      </c>
      <c r="R3525" s="9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7137</v>
      </c>
      <c r="C3526" s="3" t="s">
        <v>7138</v>
      </c>
      <c r="D3526">
        <v>10000</v>
      </c>
      <c r="E3526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s="15">
        <f t="shared" si="330"/>
        <v>41895.166666666664</v>
      </c>
      <c r="L3526" s="15">
        <f t="shared" si="331"/>
        <v>41880.76357638889</v>
      </c>
      <c r="M3526" t="b">
        <v>0</v>
      </c>
      <c r="N3526">
        <v>74</v>
      </c>
      <c r="O3526" t="b">
        <v>1</v>
      </c>
      <c r="P3526" t="s">
        <v>1086</v>
      </c>
      <c r="Q3526" s="7">
        <f t="shared" si="332"/>
        <v>101.56</v>
      </c>
      <c r="R3526" s="9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7139</v>
      </c>
      <c r="C3527" s="3" t="s">
        <v>7140</v>
      </c>
      <c r="D3527">
        <v>500</v>
      </c>
      <c r="E3527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s="15">
        <f t="shared" si="330"/>
        <v>42225.666666666672</v>
      </c>
      <c r="L3527" s="15">
        <f t="shared" si="331"/>
        <v>42214.6956712963</v>
      </c>
      <c r="M3527" t="b">
        <v>0</v>
      </c>
      <c r="N3527">
        <v>7</v>
      </c>
      <c r="O3527" t="b">
        <v>1</v>
      </c>
      <c r="P3527" t="s">
        <v>1086</v>
      </c>
      <c r="Q3527" s="7">
        <f t="shared" si="332"/>
        <v>106</v>
      </c>
      <c r="R3527" s="9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7141</v>
      </c>
      <c r="C3528" s="3" t="s">
        <v>7142</v>
      </c>
      <c r="D3528">
        <v>3300</v>
      </c>
      <c r="E3528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s="15">
        <f t="shared" si="330"/>
        <v>42488.249305555553</v>
      </c>
      <c r="L3528" s="15">
        <f t="shared" si="331"/>
        <v>42460.335312499999</v>
      </c>
      <c r="M3528" t="b">
        <v>0</v>
      </c>
      <c r="N3528">
        <v>34</v>
      </c>
      <c r="O3528" t="b">
        <v>1</v>
      </c>
      <c r="P3528" t="s">
        <v>1086</v>
      </c>
      <c r="Q3528" s="7">
        <f t="shared" si="332"/>
        <v>102</v>
      </c>
      <c r="R3528" s="9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7143</v>
      </c>
      <c r="C3529" s="3" t="s">
        <v>7144</v>
      </c>
      <c r="D3529">
        <v>6000</v>
      </c>
      <c r="E3529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s="15">
        <f t="shared" si="330"/>
        <v>42196.165972222225</v>
      </c>
      <c r="L3529" s="15">
        <f t="shared" si="331"/>
        <v>42167.023206018523</v>
      </c>
      <c r="M3529" t="b">
        <v>0</v>
      </c>
      <c r="N3529">
        <v>86</v>
      </c>
      <c r="O3529" t="b">
        <v>1</v>
      </c>
      <c r="P3529" t="s">
        <v>1086</v>
      </c>
      <c r="Q3529" s="7">
        <f t="shared" si="332"/>
        <v>116.91666666666667</v>
      </c>
      <c r="R3529" s="9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7145</v>
      </c>
      <c r="C3530" s="3" t="s">
        <v>7146</v>
      </c>
      <c r="D3530">
        <v>1650</v>
      </c>
      <c r="E3530">
        <v>1669</v>
      </c>
      <c r="F3530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s="15">
        <f t="shared" si="330"/>
        <v>42753.50136574074</v>
      </c>
      <c r="L3530" s="15">
        <f t="shared" si="331"/>
        <v>42733.50136574074</v>
      </c>
      <c r="M3530" t="b">
        <v>0</v>
      </c>
      <c r="N3530">
        <v>37</v>
      </c>
      <c r="O3530" t="b">
        <v>1</v>
      </c>
      <c r="P3530" t="s">
        <v>1086</v>
      </c>
      <c r="Q3530" s="7">
        <f t="shared" si="332"/>
        <v>101.15151515151514</v>
      </c>
      <c r="R3530" s="9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7147</v>
      </c>
      <c r="C3531" s="3" t="s">
        <v>7148</v>
      </c>
      <c r="D3531">
        <v>500</v>
      </c>
      <c r="E3531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s="15">
        <f t="shared" si="330"/>
        <v>42198.041666666672</v>
      </c>
      <c r="L3531" s="15">
        <f t="shared" si="331"/>
        <v>42177.761782407411</v>
      </c>
      <c r="M3531" t="b">
        <v>0</v>
      </c>
      <c r="N3531">
        <v>18</v>
      </c>
      <c r="O3531" t="b">
        <v>1</v>
      </c>
      <c r="P3531" t="s">
        <v>1086</v>
      </c>
      <c r="Q3531" s="7">
        <f t="shared" si="332"/>
        <v>132</v>
      </c>
      <c r="R3531" s="9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7149</v>
      </c>
      <c r="C3532" s="3" t="s">
        <v>7150</v>
      </c>
      <c r="D3532">
        <v>2750</v>
      </c>
      <c r="E3532">
        <v>2750</v>
      </c>
      <c r="F3532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s="15">
        <f t="shared" si="330"/>
        <v>42470.833333333328</v>
      </c>
      <c r="L3532" s="15">
        <f t="shared" si="331"/>
        <v>42442.623344907406</v>
      </c>
      <c r="M3532" t="b">
        <v>0</v>
      </c>
      <c r="N3532">
        <v>22</v>
      </c>
      <c r="O3532" t="b">
        <v>1</v>
      </c>
      <c r="P3532" t="s">
        <v>1086</v>
      </c>
      <c r="Q3532" s="7">
        <f t="shared" si="332"/>
        <v>100</v>
      </c>
      <c r="R3532" s="9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7151</v>
      </c>
      <c r="C3533" s="3" t="s">
        <v>7152</v>
      </c>
      <c r="D3533">
        <v>1000</v>
      </c>
      <c r="E3533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s="15">
        <f t="shared" si="330"/>
        <v>42551.654328703706</v>
      </c>
      <c r="L3533" s="15">
        <f t="shared" si="331"/>
        <v>42521.654328703706</v>
      </c>
      <c r="M3533" t="b">
        <v>0</v>
      </c>
      <c r="N3533">
        <v>26</v>
      </c>
      <c r="O3533" t="b">
        <v>1</v>
      </c>
      <c r="P3533" t="s">
        <v>1086</v>
      </c>
      <c r="Q3533" s="7">
        <f t="shared" si="332"/>
        <v>128</v>
      </c>
      <c r="R3533" s="9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7153</v>
      </c>
      <c r="C3534" s="3" t="s">
        <v>7154</v>
      </c>
      <c r="D3534">
        <v>960</v>
      </c>
      <c r="E3534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s="15">
        <f t="shared" si="330"/>
        <v>41900.165972222225</v>
      </c>
      <c r="L3534" s="15">
        <f t="shared" si="331"/>
        <v>41884.599849537037</v>
      </c>
      <c r="M3534" t="b">
        <v>0</v>
      </c>
      <c r="N3534">
        <v>27</v>
      </c>
      <c r="O3534" t="b">
        <v>1</v>
      </c>
      <c r="P3534" t="s">
        <v>1086</v>
      </c>
      <c r="Q3534" s="7">
        <f t="shared" si="332"/>
        <v>118.95833333333334</v>
      </c>
      <c r="R3534" s="9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7155</v>
      </c>
      <c r="C3535" s="3" t="s">
        <v>7156</v>
      </c>
      <c r="D3535">
        <v>500</v>
      </c>
      <c r="E3535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s="15">
        <f t="shared" si="330"/>
        <v>42319.802858796298</v>
      </c>
      <c r="L3535" s="15">
        <f t="shared" si="331"/>
        <v>42289.761192129634</v>
      </c>
      <c r="M3535" t="b">
        <v>0</v>
      </c>
      <c r="N3535">
        <v>8</v>
      </c>
      <c r="O3535" t="b">
        <v>1</v>
      </c>
      <c r="P3535" t="s">
        <v>1086</v>
      </c>
      <c r="Q3535" s="7">
        <f t="shared" si="332"/>
        <v>126.2</v>
      </c>
      <c r="R3535" s="9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7157</v>
      </c>
      <c r="C3536" s="3" t="s">
        <v>7158</v>
      </c>
      <c r="D3536">
        <v>5000</v>
      </c>
      <c r="E3536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s="15">
        <f t="shared" si="330"/>
        <v>42278.6252662037</v>
      </c>
      <c r="L3536" s="15">
        <f t="shared" si="331"/>
        <v>42243.6252662037</v>
      </c>
      <c r="M3536" t="b">
        <v>0</v>
      </c>
      <c r="N3536">
        <v>204</v>
      </c>
      <c r="O3536" t="b">
        <v>1</v>
      </c>
      <c r="P3536" t="s">
        <v>1086</v>
      </c>
      <c r="Q3536" s="7">
        <f t="shared" si="332"/>
        <v>156.20000000000002</v>
      </c>
      <c r="R3536" s="9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7159</v>
      </c>
      <c r="C3537" s="3" t="s">
        <v>7160</v>
      </c>
      <c r="D3537">
        <v>2000</v>
      </c>
      <c r="E3537">
        <v>2063</v>
      </c>
      <c r="F3537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s="15">
        <f t="shared" si="330"/>
        <v>42279.75</v>
      </c>
      <c r="L3537" s="15">
        <f t="shared" si="331"/>
        <v>42248.640162037038</v>
      </c>
      <c r="M3537" t="b">
        <v>0</v>
      </c>
      <c r="N3537">
        <v>46</v>
      </c>
      <c r="O3537" t="b">
        <v>1</v>
      </c>
      <c r="P3537" t="s">
        <v>1086</v>
      </c>
      <c r="Q3537" s="7">
        <f t="shared" si="332"/>
        <v>103.15</v>
      </c>
      <c r="R3537" s="9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7161</v>
      </c>
      <c r="C3538" s="3" t="s">
        <v>7162</v>
      </c>
      <c r="D3538">
        <v>150</v>
      </c>
      <c r="E3538">
        <v>230</v>
      </c>
      <c r="F353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s="15">
        <f t="shared" si="330"/>
        <v>42358.499305555553</v>
      </c>
      <c r="L3538" s="15">
        <f t="shared" si="331"/>
        <v>42328.727141203708</v>
      </c>
      <c r="M3538" t="b">
        <v>0</v>
      </c>
      <c r="N3538">
        <v>17</v>
      </c>
      <c r="O3538" t="b">
        <v>1</v>
      </c>
      <c r="P3538" t="s">
        <v>1086</v>
      </c>
      <c r="Q3538" s="7">
        <f t="shared" si="332"/>
        <v>153.33333333333334</v>
      </c>
      <c r="R3538" s="9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7163</v>
      </c>
      <c r="C3539" s="3" t="s">
        <v>7164</v>
      </c>
      <c r="D3539">
        <v>675</v>
      </c>
      <c r="E3539">
        <v>1218</v>
      </c>
      <c r="F3539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s="15">
        <f t="shared" si="330"/>
        <v>41960.332638888889</v>
      </c>
      <c r="L3539" s="15">
        <f t="shared" si="331"/>
        <v>41923.354351851856</v>
      </c>
      <c r="M3539" t="b">
        <v>0</v>
      </c>
      <c r="N3539">
        <v>28</v>
      </c>
      <c r="O3539" t="b">
        <v>1</v>
      </c>
      <c r="P3539" t="s">
        <v>1086</v>
      </c>
      <c r="Q3539" s="7">
        <f t="shared" si="332"/>
        <v>180.44444444444446</v>
      </c>
      <c r="R3539" s="9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7165</v>
      </c>
      <c r="C3540" s="3" t="s">
        <v>7166</v>
      </c>
      <c r="D3540">
        <v>2000</v>
      </c>
      <c r="E3540">
        <v>2569</v>
      </c>
      <c r="F3540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s="15">
        <f t="shared" si="330"/>
        <v>42599.420601851853</v>
      </c>
      <c r="L3540" s="15">
        <f t="shared" si="331"/>
        <v>42571.420601851853</v>
      </c>
      <c r="M3540" t="b">
        <v>0</v>
      </c>
      <c r="N3540">
        <v>83</v>
      </c>
      <c r="O3540" t="b">
        <v>1</v>
      </c>
      <c r="P3540" t="s">
        <v>1086</v>
      </c>
      <c r="Q3540" s="7">
        <f t="shared" si="332"/>
        <v>128.44999999999999</v>
      </c>
      <c r="R3540" s="9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7167</v>
      </c>
      <c r="C3541" s="3" t="s">
        <v>7168</v>
      </c>
      <c r="D3541">
        <v>600</v>
      </c>
      <c r="E3541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s="15">
        <f t="shared" si="330"/>
        <v>42621.756041666667</v>
      </c>
      <c r="L3541" s="15">
        <f t="shared" si="331"/>
        <v>42600.756041666667</v>
      </c>
      <c r="M3541" t="b">
        <v>0</v>
      </c>
      <c r="N3541">
        <v>13</v>
      </c>
      <c r="O3541" t="b">
        <v>1</v>
      </c>
      <c r="P3541" t="s">
        <v>1086</v>
      </c>
      <c r="Q3541" s="7">
        <f t="shared" si="332"/>
        <v>119.66666666666667</v>
      </c>
      <c r="R3541" s="9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7169</v>
      </c>
      <c r="C3542" s="3" t="s">
        <v>7170</v>
      </c>
      <c r="D3542">
        <v>300</v>
      </c>
      <c r="E3542">
        <v>369</v>
      </c>
      <c r="F3542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s="15">
        <f t="shared" si="330"/>
        <v>42547.003368055557</v>
      </c>
      <c r="L3542" s="15">
        <f t="shared" si="331"/>
        <v>42517.003368055557</v>
      </c>
      <c r="M3542" t="b">
        <v>0</v>
      </c>
      <c r="N3542">
        <v>8</v>
      </c>
      <c r="O3542" t="b">
        <v>1</v>
      </c>
      <c r="P3542" t="s">
        <v>1086</v>
      </c>
      <c r="Q3542" s="7">
        <f t="shared" si="332"/>
        <v>123</v>
      </c>
      <c r="R3542" s="9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7171</v>
      </c>
      <c r="C3543" s="3" t="s">
        <v>7172</v>
      </c>
      <c r="D3543">
        <v>1200</v>
      </c>
      <c r="E3543">
        <v>1260</v>
      </c>
      <c r="F3543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s="15">
        <f t="shared" si="330"/>
        <v>42247.730034722219</v>
      </c>
      <c r="L3543" s="15">
        <f t="shared" si="331"/>
        <v>42222.730034722219</v>
      </c>
      <c r="M3543" t="b">
        <v>0</v>
      </c>
      <c r="N3543">
        <v>32</v>
      </c>
      <c r="O3543" t="b">
        <v>1</v>
      </c>
      <c r="P3543" t="s">
        <v>1086</v>
      </c>
      <c r="Q3543" s="7">
        <f t="shared" si="332"/>
        <v>105</v>
      </c>
      <c r="R3543" s="9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7173</v>
      </c>
      <c r="C3544" s="3" t="s">
        <v>7174</v>
      </c>
      <c r="D3544">
        <v>5500</v>
      </c>
      <c r="E3544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s="15">
        <f t="shared" si="330"/>
        <v>41889.599791666667</v>
      </c>
      <c r="L3544" s="15">
        <f t="shared" si="331"/>
        <v>41829.599791666667</v>
      </c>
      <c r="M3544" t="b">
        <v>0</v>
      </c>
      <c r="N3544">
        <v>85</v>
      </c>
      <c r="O3544" t="b">
        <v>1</v>
      </c>
      <c r="P3544" t="s">
        <v>1086</v>
      </c>
      <c r="Q3544" s="7">
        <f t="shared" si="332"/>
        <v>102.23636363636363</v>
      </c>
      <c r="R3544" s="9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7175</v>
      </c>
      <c r="C3545" s="3" t="s">
        <v>7176</v>
      </c>
      <c r="D3545">
        <v>1500</v>
      </c>
      <c r="E3545">
        <v>1570</v>
      </c>
      <c r="F3545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s="15">
        <f t="shared" si="330"/>
        <v>42180.755312499998</v>
      </c>
      <c r="L3545" s="15">
        <f t="shared" si="331"/>
        <v>42150.755312499998</v>
      </c>
      <c r="M3545" t="b">
        <v>0</v>
      </c>
      <c r="N3545">
        <v>29</v>
      </c>
      <c r="O3545" t="b">
        <v>1</v>
      </c>
      <c r="P3545" t="s">
        <v>1086</v>
      </c>
      <c r="Q3545" s="7">
        <f t="shared" si="332"/>
        <v>104.66666666666666</v>
      </c>
      <c r="R3545" s="9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7177</v>
      </c>
      <c r="C3546" s="3" t="s">
        <v>7178</v>
      </c>
      <c r="D3546">
        <v>2500</v>
      </c>
      <c r="E3546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s="15">
        <f t="shared" si="330"/>
        <v>42070.831678240742</v>
      </c>
      <c r="L3546" s="15">
        <f t="shared" si="331"/>
        <v>42040.831678240742</v>
      </c>
      <c r="M3546" t="b">
        <v>0</v>
      </c>
      <c r="N3546">
        <v>24</v>
      </c>
      <c r="O3546" t="b">
        <v>1</v>
      </c>
      <c r="P3546" t="s">
        <v>1086</v>
      </c>
      <c r="Q3546" s="7">
        <f t="shared" si="332"/>
        <v>100</v>
      </c>
      <c r="R3546" s="9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7179</v>
      </c>
      <c r="C3547" s="3" t="s">
        <v>7180</v>
      </c>
      <c r="D3547">
        <v>250</v>
      </c>
      <c r="E3547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s="15">
        <f t="shared" si="330"/>
        <v>42105.807395833333</v>
      </c>
      <c r="L3547" s="15">
        <f t="shared" si="331"/>
        <v>42075.807395833333</v>
      </c>
      <c r="M3547" t="b">
        <v>0</v>
      </c>
      <c r="N3547">
        <v>8</v>
      </c>
      <c r="O3547" t="b">
        <v>1</v>
      </c>
      <c r="P3547" t="s">
        <v>1086</v>
      </c>
      <c r="Q3547" s="7">
        <f t="shared" si="332"/>
        <v>100.4</v>
      </c>
      <c r="R3547" s="9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7181</v>
      </c>
      <c r="C3548" s="3" t="s">
        <v>7182</v>
      </c>
      <c r="D3548">
        <v>1100</v>
      </c>
      <c r="E3548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s="15">
        <f t="shared" si="330"/>
        <v>42095.165972222225</v>
      </c>
      <c r="L3548" s="15">
        <f t="shared" si="331"/>
        <v>42073.660694444443</v>
      </c>
      <c r="M3548" t="b">
        <v>0</v>
      </c>
      <c r="N3548">
        <v>19</v>
      </c>
      <c r="O3548" t="b">
        <v>1</v>
      </c>
      <c r="P3548" t="s">
        <v>1086</v>
      </c>
      <c r="Q3548" s="7">
        <f t="shared" si="332"/>
        <v>102.27272727272727</v>
      </c>
      <c r="R3548" s="9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7183</v>
      </c>
      <c r="C3549" s="3" t="s">
        <v>7184</v>
      </c>
      <c r="D3549">
        <v>35000</v>
      </c>
      <c r="E3549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s="15">
        <f t="shared" si="330"/>
        <v>42504.165972222225</v>
      </c>
      <c r="L3549" s="15">
        <f t="shared" si="331"/>
        <v>42480.078715277778</v>
      </c>
      <c r="M3549" t="b">
        <v>0</v>
      </c>
      <c r="N3549">
        <v>336</v>
      </c>
      <c r="O3549" t="b">
        <v>1</v>
      </c>
      <c r="P3549" t="s">
        <v>1086</v>
      </c>
      <c r="Q3549" s="7">
        <f t="shared" si="332"/>
        <v>114.40928571428573</v>
      </c>
      <c r="R3549" s="9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7185</v>
      </c>
      <c r="C3550" s="3" t="s">
        <v>7186</v>
      </c>
      <c r="D3550">
        <v>2100</v>
      </c>
      <c r="E3550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s="15">
        <f t="shared" si="330"/>
        <v>42434.041666666672</v>
      </c>
      <c r="L3550" s="15">
        <f t="shared" si="331"/>
        <v>42411.942291666666</v>
      </c>
      <c r="M3550" t="b">
        <v>0</v>
      </c>
      <c r="N3550">
        <v>13</v>
      </c>
      <c r="O3550" t="b">
        <v>1</v>
      </c>
      <c r="P3550" t="s">
        <v>1086</v>
      </c>
      <c r="Q3550" s="7">
        <f t="shared" si="332"/>
        <v>101.9047619047619</v>
      </c>
      <c r="R3550" s="9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7187</v>
      </c>
      <c r="C3551" s="3" t="s">
        <v>7188</v>
      </c>
      <c r="D3551">
        <v>1000</v>
      </c>
      <c r="E3551">
        <v>1020</v>
      </c>
      <c r="F3551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s="15">
        <f t="shared" si="330"/>
        <v>42251.394363425927</v>
      </c>
      <c r="L3551" s="15">
        <f t="shared" si="331"/>
        <v>42223.394363425927</v>
      </c>
      <c r="M3551" t="b">
        <v>0</v>
      </c>
      <c r="N3551">
        <v>42</v>
      </c>
      <c r="O3551" t="b">
        <v>1</v>
      </c>
      <c r="P3551" t="s">
        <v>1086</v>
      </c>
      <c r="Q3551" s="7">
        <f t="shared" si="332"/>
        <v>102</v>
      </c>
      <c r="R3551" s="9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7189</v>
      </c>
      <c r="C3552" s="3" t="s">
        <v>7190</v>
      </c>
      <c r="D3552">
        <v>2500</v>
      </c>
      <c r="E3552">
        <v>2620</v>
      </c>
      <c r="F3552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s="15">
        <f t="shared" si="330"/>
        <v>42492.893495370372</v>
      </c>
      <c r="L3552" s="15">
        <f t="shared" si="331"/>
        <v>42462.893495370372</v>
      </c>
      <c r="M3552" t="b">
        <v>0</v>
      </c>
      <c r="N3552">
        <v>64</v>
      </c>
      <c r="O3552" t="b">
        <v>1</v>
      </c>
      <c r="P3552" t="s">
        <v>1086</v>
      </c>
      <c r="Q3552" s="7">
        <f t="shared" si="332"/>
        <v>104.80000000000001</v>
      </c>
      <c r="R3552" s="9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7191</v>
      </c>
      <c r="C3553" s="3" t="s">
        <v>7192</v>
      </c>
      <c r="D3553">
        <v>1500</v>
      </c>
      <c r="E3553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s="15">
        <f t="shared" si="330"/>
        <v>41781.921527777777</v>
      </c>
      <c r="L3553" s="15">
        <f t="shared" si="331"/>
        <v>41753.515856481477</v>
      </c>
      <c r="M3553" t="b">
        <v>0</v>
      </c>
      <c r="N3553">
        <v>25</v>
      </c>
      <c r="O3553" t="b">
        <v>1</v>
      </c>
      <c r="P3553" t="s">
        <v>1086</v>
      </c>
      <c r="Q3553" s="7">
        <f t="shared" si="332"/>
        <v>101.83333333333333</v>
      </c>
      <c r="R3553" s="9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7193</v>
      </c>
      <c r="C3554" s="3" t="s">
        <v>7194</v>
      </c>
      <c r="D3554">
        <v>773</v>
      </c>
      <c r="E3554">
        <v>773</v>
      </c>
      <c r="F3554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s="15">
        <f t="shared" si="330"/>
        <v>41818.587083333332</v>
      </c>
      <c r="L3554" s="15">
        <f t="shared" si="331"/>
        <v>41788.587083333332</v>
      </c>
      <c r="M3554" t="b">
        <v>0</v>
      </c>
      <c r="N3554">
        <v>20</v>
      </c>
      <c r="O3554" t="b">
        <v>1</v>
      </c>
      <c r="P3554" t="s">
        <v>1086</v>
      </c>
      <c r="Q3554" s="7">
        <f t="shared" si="332"/>
        <v>100</v>
      </c>
      <c r="R3554" s="9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7195</v>
      </c>
      <c r="C3555" s="3" t="s">
        <v>7196</v>
      </c>
      <c r="D3555">
        <v>5500</v>
      </c>
      <c r="E3555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s="15">
        <f t="shared" si="330"/>
        <v>42228</v>
      </c>
      <c r="L3555" s="15">
        <f t="shared" si="331"/>
        <v>42196.028703703705</v>
      </c>
      <c r="M3555" t="b">
        <v>0</v>
      </c>
      <c r="N3555">
        <v>104</v>
      </c>
      <c r="O3555" t="b">
        <v>1</v>
      </c>
      <c r="P3555" t="s">
        <v>1086</v>
      </c>
      <c r="Q3555" s="7">
        <f t="shared" si="332"/>
        <v>106.27272727272728</v>
      </c>
      <c r="R3555" s="9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7197</v>
      </c>
      <c r="C3556" s="3" t="s">
        <v>7198</v>
      </c>
      <c r="D3556">
        <v>5000</v>
      </c>
      <c r="E3556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s="15">
        <f t="shared" si="330"/>
        <v>42046.708333333328</v>
      </c>
      <c r="L3556" s="15">
        <f t="shared" si="331"/>
        <v>42016.050451388888</v>
      </c>
      <c r="M3556" t="b">
        <v>0</v>
      </c>
      <c r="N3556">
        <v>53</v>
      </c>
      <c r="O3556" t="b">
        <v>1</v>
      </c>
      <c r="P3556" t="s">
        <v>1086</v>
      </c>
      <c r="Q3556" s="7">
        <f t="shared" si="332"/>
        <v>113.42219999999999</v>
      </c>
      <c r="R3556" s="9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7199</v>
      </c>
      <c r="C3557" s="3" t="s">
        <v>7200</v>
      </c>
      <c r="D3557">
        <v>2400</v>
      </c>
      <c r="E3557">
        <v>2400</v>
      </c>
      <c r="F3557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s="15">
        <f t="shared" si="330"/>
        <v>42691.483726851853</v>
      </c>
      <c r="L3557" s="15">
        <f t="shared" si="331"/>
        <v>42661.442060185189</v>
      </c>
      <c r="M3557" t="b">
        <v>0</v>
      </c>
      <c r="N3557">
        <v>14</v>
      </c>
      <c r="O3557" t="b">
        <v>1</v>
      </c>
      <c r="P3557" t="s">
        <v>1086</v>
      </c>
      <c r="Q3557" s="7">
        <f t="shared" si="332"/>
        <v>100</v>
      </c>
      <c r="R3557" s="9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7201</v>
      </c>
      <c r="C3558" s="3" t="s">
        <v>7202</v>
      </c>
      <c r="D3558">
        <v>2200</v>
      </c>
      <c r="E3558">
        <v>2210</v>
      </c>
      <c r="F355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s="15">
        <f t="shared" si="330"/>
        <v>41868.649583333332</v>
      </c>
      <c r="L3558" s="15">
        <f t="shared" si="331"/>
        <v>41808.649583333332</v>
      </c>
      <c r="M3558" t="b">
        <v>0</v>
      </c>
      <c r="N3558">
        <v>20</v>
      </c>
      <c r="O3558" t="b">
        <v>1</v>
      </c>
      <c r="P3558" t="s">
        <v>1086</v>
      </c>
      <c r="Q3558" s="7">
        <f t="shared" si="332"/>
        <v>100.45454545454547</v>
      </c>
      <c r="R3558" s="9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7203</v>
      </c>
      <c r="C3559" s="3" t="s">
        <v>7204</v>
      </c>
      <c r="D3559">
        <v>100000</v>
      </c>
      <c r="E3559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s="15">
        <f t="shared" si="330"/>
        <v>41764.276747685188</v>
      </c>
      <c r="L3559" s="15">
        <f t="shared" si="331"/>
        <v>41730.276747685188</v>
      </c>
      <c r="M3559" t="b">
        <v>0</v>
      </c>
      <c r="N3559">
        <v>558</v>
      </c>
      <c r="O3559" t="b">
        <v>1</v>
      </c>
      <c r="P3559" t="s">
        <v>1086</v>
      </c>
      <c r="Q3559" s="7">
        <f t="shared" si="332"/>
        <v>100.03599999999999</v>
      </c>
      <c r="R3559" s="9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7205</v>
      </c>
      <c r="C3560" s="3" t="s">
        <v>7206</v>
      </c>
      <c r="D3560">
        <v>350</v>
      </c>
      <c r="E3560">
        <v>504</v>
      </c>
      <c r="F3560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s="15">
        <f t="shared" si="330"/>
        <v>42181.875</v>
      </c>
      <c r="L3560" s="15">
        <f t="shared" si="331"/>
        <v>42139.816840277781</v>
      </c>
      <c r="M3560" t="b">
        <v>0</v>
      </c>
      <c r="N3560">
        <v>22</v>
      </c>
      <c r="O3560" t="b">
        <v>1</v>
      </c>
      <c r="P3560" t="s">
        <v>1086</v>
      </c>
      <c r="Q3560" s="7">
        <f t="shared" si="332"/>
        <v>144</v>
      </c>
      <c r="R3560" s="9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7207</v>
      </c>
      <c r="C3561" s="3" t="s">
        <v>7208</v>
      </c>
      <c r="D3561">
        <v>1000</v>
      </c>
      <c r="E3561">
        <v>1035</v>
      </c>
      <c r="F3561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s="15">
        <f t="shared" si="330"/>
        <v>42216.373611111107</v>
      </c>
      <c r="L3561" s="15">
        <f t="shared" si="331"/>
        <v>42194.096157407403</v>
      </c>
      <c r="M3561" t="b">
        <v>0</v>
      </c>
      <c r="N3561">
        <v>24</v>
      </c>
      <c r="O3561" t="b">
        <v>1</v>
      </c>
      <c r="P3561" t="s">
        <v>1086</v>
      </c>
      <c r="Q3561" s="7">
        <f t="shared" si="332"/>
        <v>103.49999999999999</v>
      </c>
      <c r="R3561" s="9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7209</v>
      </c>
      <c r="C3562" s="3" t="s">
        <v>7210</v>
      </c>
      <c r="D3562">
        <v>3200</v>
      </c>
      <c r="E3562">
        <v>3470</v>
      </c>
      <c r="F3562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s="15">
        <f t="shared" si="330"/>
        <v>42151.114583333328</v>
      </c>
      <c r="L3562" s="15">
        <f t="shared" si="331"/>
        <v>42115.889652777776</v>
      </c>
      <c r="M3562" t="b">
        <v>0</v>
      </c>
      <c r="N3562">
        <v>74</v>
      </c>
      <c r="O3562" t="b">
        <v>1</v>
      </c>
      <c r="P3562" t="s">
        <v>1086</v>
      </c>
      <c r="Q3562" s="7">
        <f t="shared" si="332"/>
        <v>108.43750000000001</v>
      </c>
      <c r="R3562" s="9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7211</v>
      </c>
      <c r="C3563" s="3" t="s">
        <v>7212</v>
      </c>
      <c r="D3563">
        <v>2500</v>
      </c>
      <c r="E3563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s="15">
        <f t="shared" si="330"/>
        <v>42221.775000000001</v>
      </c>
      <c r="L3563" s="15">
        <f t="shared" si="331"/>
        <v>42203.680300925931</v>
      </c>
      <c r="M3563" t="b">
        <v>0</v>
      </c>
      <c r="N3563">
        <v>54</v>
      </c>
      <c r="O3563" t="b">
        <v>1</v>
      </c>
      <c r="P3563" t="s">
        <v>1086</v>
      </c>
      <c r="Q3563" s="7">
        <f t="shared" si="332"/>
        <v>102.4</v>
      </c>
      <c r="R3563" s="9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7213</v>
      </c>
      <c r="C3564" s="3" t="s">
        <v>7214</v>
      </c>
      <c r="D3564">
        <v>315</v>
      </c>
      <c r="E3564">
        <v>469</v>
      </c>
      <c r="F3564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s="15">
        <f t="shared" si="330"/>
        <v>42442.916666666672</v>
      </c>
      <c r="L3564" s="15">
        <f t="shared" si="331"/>
        <v>42433.761886574073</v>
      </c>
      <c r="M3564" t="b">
        <v>0</v>
      </c>
      <c r="N3564">
        <v>31</v>
      </c>
      <c r="O3564" t="b">
        <v>1</v>
      </c>
      <c r="P3564" t="s">
        <v>1086</v>
      </c>
      <c r="Q3564" s="7">
        <f t="shared" si="332"/>
        <v>148.88888888888889</v>
      </c>
      <c r="R3564" s="9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7215</v>
      </c>
      <c r="C3565" s="3" t="s">
        <v>7216</v>
      </c>
      <c r="D3565">
        <v>500</v>
      </c>
      <c r="E3565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s="15">
        <f t="shared" si="330"/>
        <v>42583.791666666672</v>
      </c>
      <c r="L3565" s="15">
        <f t="shared" si="331"/>
        <v>42555.671944444446</v>
      </c>
      <c r="M3565" t="b">
        <v>0</v>
      </c>
      <c r="N3565">
        <v>25</v>
      </c>
      <c r="O3565" t="b">
        <v>1</v>
      </c>
      <c r="P3565" t="s">
        <v>1086</v>
      </c>
      <c r="Q3565" s="7">
        <f t="shared" si="332"/>
        <v>105.49000000000002</v>
      </c>
      <c r="R3565" s="9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7217</v>
      </c>
      <c r="C3566" s="3" t="s">
        <v>7218</v>
      </c>
      <c r="D3566">
        <v>1000</v>
      </c>
      <c r="E3566">
        <v>1005</v>
      </c>
      <c r="F3566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s="15">
        <f t="shared" si="330"/>
        <v>42282.666666666672</v>
      </c>
      <c r="L3566" s="15">
        <f t="shared" si="331"/>
        <v>42236.623252314814</v>
      </c>
      <c r="M3566" t="b">
        <v>0</v>
      </c>
      <c r="N3566">
        <v>17</v>
      </c>
      <c r="O3566" t="b">
        <v>1</v>
      </c>
      <c r="P3566" t="s">
        <v>1086</v>
      </c>
      <c r="Q3566" s="7">
        <f t="shared" si="332"/>
        <v>100.49999999999999</v>
      </c>
      <c r="R3566" s="9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7219</v>
      </c>
      <c r="C3567" s="3" t="s">
        <v>7220</v>
      </c>
      <c r="D3567">
        <v>900</v>
      </c>
      <c r="E3567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s="15">
        <f t="shared" si="330"/>
        <v>42004.743148148147</v>
      </c>
      <c r="L3567" s="15">
        <f t="shared" si="331"/>
        <v>41974.743148148147</v>
      </c>
      <c r="M3567" t="b">
        <v>0</v>
      </c>
      <c r="N3567">
        <v>12</v>
      </c>
      <c r="O3567" t="b">
        <v>1</v>
      </c>
      <c r="P3567" t="s">
        <v>1086</v>
      </c>
      <c r="Q3567" s="7">
        <f t="shared" si="332"/>
        <v>130.55555555555557</v>
      </c>
      <c r="R3567" s="9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7221</v>
      </c>
      <c r="C3568" s="3" t="s">
        <v>7222</v>
      </c>
      <c r="D3568">
        <v>2000</v>
      </c>
      <c r="E3568">
        <v>2095</v>
      </c>
      <c r="F356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s="15">
        <f t="shared" si="330"/>
        <v>42027.507905092592</v>
      </c>
      <c r="L3568" s="15">
        <f t="shared" si="331"/>
        <v>41997.507905092592</v>
      </c>
      <c r="M3568" t="b">
        <v>0</v>
      </c>
      <c r="N3568">
        <v>38</v>
      </c>
      <c r="O3568" t="b">
        <v>1</v>
      </c>
      <c r="P3568" t="s">
        <v>1086</v>
      </c>
      <c r="Q3568" s="7">
        <f t="shared" si="332"/>
        <v>104.75000000000001</v>
      </c>
      <c r="R3568" s="9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7223</v>
      </c>
      <c r="C3569" s="3" t="s">
        <v>7224</v>
      </c>
      <c r="D3569">
        <v>1000</v>
      </c>
      <c r="E3569">
        <v>1088</v>
      </c>
      <c r="F3569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s="15">
        <f t="shared" si="330"/>
        <v>42165.810694444444</v>
      </c>
      <c r="L3569" s="15">
        <f t="shared" si="331"/>
        <v>42135.810694444444</v>
      </c>
      <c r="M3569" t="b">
        <v>0</v>
      </c>
      <c r="N3569">
        <v>41</v>
      </c>
      <c r="O3569" t="b">
        <v>1</v>
      </c>
      <c r="P3569" t="s">
        <v>1086</v>
      </c>
      <c r="Q3569" s="7">
        <f t="shared" si="332"/>
        <v>108.80000000000001</v>
      </c>
      <c r="R3569" s="9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7225</v>
      </c>
      <c r="C3570" s="3" t="s">
        <v>7226</v>
      </c>
      <c r="D3570">
        <v>1000</v>
      </c>
      <c r="E3570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s="15">
        <f t="shared" si="330"/>
        <v>41899.740671296298</v>
      </c>
      <c r="L3570" s="15">
        <f t="shared" si="331"/>
        <v>41869.740671296298</v>
      </c>
      <c r="M3570" t="b">
        <v>0</v>
      </c>
      <c r="N3570">
        <v>19</v>
      </c>
      <c r="O3570" t="b">
        <v>1</v>
      </c>
      <c r="P3570" t="s">
        <v>1086</v>
      </c>
      <c r="Q3570" s="7">
        <f t="shared" si="332"/>
        <v>111.00000000000001</v>
      </c>
      <c r="R3570" s="9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7227</v>
      </c>
      <c r="C3571" s="3" t="s">
        <v>7228</v>
      </c>
      <c r="D3571">
        <v>5000</v>
      </c>
      <c r="E3571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s="15">
        <f t="shared" si="330"/>
        <v>42012.688611111109</v>
      </c>
      <c r="L3571" s="15">
        <f t="shared" si="331"/>
        <v>41982.688611111109</v>
      </c>
      <c r="M3571" t="b">
        <v>0</v>
      </c>
      <c r="N3571">
        <v>41</v>
      </c>
      <c r="O3571" t="b">
        <v>1</v>
      </c>
      <c r="P3571" t="s">
        <v>1086</v>
      </c>
      <c r="Q3571" s="7">
        <f t="shared" si="332"/>
        <v>100.47999999999999</v>
      </c>
      <c r="R3571" s="9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7229</v>
      </c>
      <c r="C3572" s="3" t="s">
        <v>7230</v>
      </c>
      <c r="D3572">
        <v>2000</v>
      </c>
      <c r="E3572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s="15">
        <f t="shared" si="330"/>
        <v>42004.291666666672</v>
      </c>
      <c r="L3572" s="15">
        <f t="shared" si="331"/>
        <v>41976.331979166665</v>
      </c>
      <c r="M3572" t="b">
        <v>0</v>
      </c>
      <c r="N3572">
        <v>26</v>
      </c>
      <c r="O3572" t="b">
        <v>1</v>
      </c>
      <c r="P3572" t="s">
        <v>1086</v>
      </c>
      <c r="Q3572" s="7">
        <f t="shared" si="332"/>
        <v>114.35</v>
      </c>
      <c r="R3572" s="9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7231</v>
      </c>
      <c r="C3573" s="3" t="s">
        <v>7232</v>
      </c>
      <c r="D3573">
        <v>1500</v>
      </c>
      <c r="E3573">
        <v>1831</v>
      </c>
      <c r="F3573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s="15">
        <f t="shared" si="330"/>
        <v>41942.858946759261</v>
      </c>
      <c r="L3573" s="15">
        <f t="shared" si="331"/>
        <v>41912.858946759261</v>
      </c>
      <c r="M3573" t="b">
        <v>0</v>
      </c>
      <c r="N3573">
        <v>25</v>
      </c>
      <c r="O3573" t="b">
        <v>1</v>
      </c>
      <c r="P3573" t="s">
        <v>1086</v>
      </c>
      <c r="Q3573" s="7">
        <f t="shared" si="332"/>
        <v>122.06666666666666</v>
      </c>
      <c r="R3573" s="9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7233</v>
      </c>
      <c r="C3574" s="3" t="s">
        <v>7234</v>
      </c>
      <c r="D3574">
        <v>500</v>
      </c>
      <c r="E3574">
        <v>500</v>
      </c>
      <c r="F3574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s="15">
        <f t="shared" si="330"/>
        <v>42176.570393518516</v>
      </c>
      <c r="L3574" s="15">
        <f t="shared" si="331"/>
        <v>42146.570393518516</v>
      </c>
      <c r="M3574" t="b">
        <v>0</v>
      </c>
      <c r="N3574">
        <v>9</v>
      </c>
      <c r="O3574" t="b">
        <v>1</v>
      </c>
      <c r="P3574" t="s">
        <v>1086</v>
      </c>
      <c r="Q3574" s="7">
        <f t="shared" si="332"/>
        <v>100</v>
      </c>
      <c r="R3574" s="9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7235</v>
      </c>
      <c r="C3575" s="3" t="s">
        <v>7236</v>
      </c>
      <c r="D3575">
        <v>3000</v>
      </c>
      <c r="E3575">
        <v>3084</v>
      </c>
      <c r="F3575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s="15">
        <f t="shared" si="330"/>
        <v>41951.417199074072</v>
      </c>
      <c r="L3575" s="15">
        <f t="shared" si="331"/>
        <v>41921.375532407408</v>
      </c>
      <c r="M3575" t="b">
        <v>0</v>
      </c>
      <c r="N3575">
        <v>78</v>
      </c>
      <c r="O3575" t="b">
        <v>1</v>
      </c>
      <c r="P3575" t="s">
        <v>1086</v>
      </c>
      <c r="Q3575" s="7">
        <f t="shared" si="332"/>
        <v>102.8</v>
      </c>
      <c r="R3575" s="9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7237</v>
      </c>
      <c r="C3576" s="3" t="s">
        <v>7238</v>
      </c>
      <c r="D3576">
        <v>5800</v>
      </c>
      <c r="E3576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s="15">
        <f t="shared" si="330"/>
        <v>41956.984351851846</v>
      </c>
      <c r="L3576" s="15">
        <f t="shared" si="331"/>
        <v>41926.942685185189</v>
      </c>
      <c r="M3576" t="b">
        <v>0</v>
      </c>
      <c r="N3576">
        <v>45</v>
      </c>
      <c r="O3576" t="b">
        <v>1</v>
      </c>
      <c r="P3576" t="s">
        <v>1086</v>
      </c>
      <c r="Q3576" s="7">
        <f t="shared" si="332"/>
        <v>106.12068965517241</v>
      </c>
      <c r="R3576" s="9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7239</v>
      </c>
      <c r="C3577" s="3" t="s">
        <v>7240</v>
      </c>
      <c r="D3577">
        <v>10000</v>
      </c>
      <c r="E3577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s="15">
        <f t="shared" si="330"/>
        <v>42593.165972222225</v>
      </c>
      <c r="L3577" s="15">
        <f t="shared" si="331"/>
        <v>42561.783877314811</v>
      </c>
      <c r="M3577" t="b">
        <v>0</v>
      </c>
      <c r="N3577">
        <v>102</v>
      </c>
      <c r="O3577" t="b">
        <v>1</v>
      </c>
      <c r="P3577" t="s">
        <v>1086</v>
      </c>
      <c r="Q3577" s="7">
        <f t="shared" si="332"/>
        <v>101.33000000000001</v>
      </c>
      <c r="R3577" s="9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7241</v>
      </c>
      <c r="C3578" s="3" t="s">
        <v>7242</v>
      </c>
      <c r="D3578">
        <v>100</v>
      </c>
      <c r="E3578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s="15">
        <f t="shared" si="330"/>
        <v>42709.590902777782</v>
      </c>
      <c r="L3578" s="15">
        <f t="shared" si="331"/>
        <v>42649.54923611111</v>
      </c>
      <c r="M3578" t="b">
        <v>0</v>
      </c>
      <c r="N3578">
        <v>5</v>
      </c>
      <c r="O3578" t="b">
        <v>1</v>
      </c>
      <c r="P3578" t="s">
        <v>1086</v>
      </c>
      <c r="Q3578" s="7">
        <f t="shared" si="332"/>
        <v>100</v>
      </c>
      <c r="R3578" s="9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7243</v>
      </c>
      <c r="C3579" s="3" t="s">
        <v>7244</v>
      </c>
      <c r="D3579">
        <v>600</v>
      </c>
      <c r="E3579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s="15">
        <f t="shared" si="330"/>
        <v>42120.26944444445</v>
      </c>
      <c r="L3579" s="15">
        <f t="shared" si="331"/>
        <v>42093.786840277782</v>
      </c>
      <c r="M3579" t="b">
        <v>0</v>
      </c>
      <c r="N3579">
        <v>27</v>
      </c>
      <c r="O3579" t="b">
        <v>1</v>
      </c>
      <c r="P3579" t="s">
        <v>1086</v>
      </c>
      <c r="Q3579" s="7">
        <f t="shared" si="332"/>
        <v>130</v>
      </c>
      <c r="R3579" s="9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7245</v>
      </c>
      <c r="C3580" s="3" t="s">
        <v>7246</v>
      </c>
      <c r="D3580">
        <v>1500</v>
      </c>
      <c r="E3580">
        <v>1500.2</v>
      </c>
      <c r="F3580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s="15">
        <f t="shared" si="330"/>
        <v>42490.733530092592</v>
      </c>
      <c r="L3580" s="15">
        <f t="shared" si="331"/>
        <v>42460.733530092592</v>
      </c>
      <c r="M3580" t="b">
        <v>0</v>
      </c>
      <c r="N3580">
        <v>37</v>
      </c>
      <c r="O3580" t="b">
        <v>1</v>
      </c>
      <c r="P3580" t="s">
        <v>1086</v>
      </c>
      <c r="Q3580" s="7">
        <f t="shared" si="332"/>
        <v>100.01333333333334</v>
      </c>
      <c r="R3580" s="9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7247</v>
      </c>
      <c r="C3581" s="3" t="s">
        <v>7248</v>
      </c>
      <c r="D3581">
        <v>500</v>
      </c>
      <c r="E3581">
        <v>500</v>
      </c>
      <c r="F3581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s="15">
        <f t="shared" si="330"/>
        <v>42460.720555555556</v>
      </c>
      <c r="L3581" s="15">
        <f t="shared" si="331"/>
        <v>42430.762222222227</v>
      </c>
      <c r="M3581" t="b">
        <v>0</v>
      </c>
      <c r="N3581">
        <v>14</v>
      </c>
      <c r="O3581" t="b">
        <v>1</v>
      </c>
      <c r="P3581" t="s">
        <v>1086</v>
      </c>
      <c r="Q3581" s="7">
        <f t="shared" si="332"/>
        <v>100</v>
      </c>
      <c r="R3581" s="9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7249</v>
      </c>
      <c r="C3582" s="3" t="s">
        <v>7250</v>
      </c>
      <c r="D3582">
        <v>900</v>
      </c>
      <c r="E3582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s="15">
        <f t="shared" si="330"/>
        <v>42064.207638888889</v>
      </c>
      <c r="L3582" s="15">
        <f t="shared" si="331"/>
        <v>42026.176180555558</v>
      </c>
      <c r="M3582" t="b">
        <v>0</v>
      </c>
      <c r="N3582">
        <v>27</v>
      </c>
      <c r="O3582" t="b">
        <v>1</v>
      </c>
      <c r="P3582" t="s">
        <v>1086</v>
      </c>
      <c r="Q3582" s="7">
        <f t="shared" si="332"/>
        <v>113.88888888888889</v>
      </c>
      <c r="R3582" s="9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7251</v>
      </c>
      <c r="C3583" s="3" t="s">
        <v>7252</v>
      </c>
      <c r="D3583">
        <v>1500</v>
      </c>
      <c r="E3583">
        <v>1500</v>
      </c>
      <c r="F3583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s="15">
        <f t="shared" si="330"/>
        <v>41850.471180555556</v>
      </c>
      <c r="L3583" s="15">
        <f t="shared" si="331"/>
        <v>41836.471180555556</v>
      </c>
      <c r="M3583" t="b">
        <v>0</v>
      </c>
      <c r="N3583">
        <v>45</v>
      </c>
      <c r="O3583" t="b">
        <v>1</v>
      </c>
      <c r="P3583" t="s">
        <v>1086</v>
      </c>
      <c r="Q3583" s="7">
        <f t="shared" si="332"/>
        <v>100</v>
      </c>
      <c r="R3583" s="9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7253</v>
      </c>
      <c r="C3584" s="3" t="s">
        <v>7254</v>
      </c>
      <c r="D3584">
        <v>1000</v>
      </c>
      <c r="E3584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s="15">
        <f t="shared" si="330"/>
        <v>42465.095856481479</v>
      </c>
      <c r="L3584" s="15">
        <f t="shared" si="331"/>
        <v>42451.095856481479</v>
      </c>
      <c r="M3584" t="b">
        <v>0</v>
      </c>
      <c r="N3584">
        <v>49</v>
      </c>
      <c r="O3584" t="b">
        <v>1</v>
      </c>
      <c r="P3584" t="s">
        <v>1086</v>
      </c>
      <c r="Q3584" s="7">
        <f t="shared" si="332"/>
        <v>287</v>
      </c>
      <c r="R3584" s="9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7255</v>
      </c>
      <c r="C3585" s="3" t="s">
        <v>7256</v>
      </c>
      <c r="D3585">
        <v>3000</v>
      </c>
      <c r="E3585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s="15">
        <f t="shared" si="330"/>
        <v>42478.384317129632</v>
      </c>
      <c r="L3585" s="15">
        <f t="shared" si="331"/>
        <v>42418.425983796296</v>
      </c>
      <c r="M3585" t="b">
        <v>0</v>
      </c>
      <c r="N3585">
        <v>24</v>
      </c>
      <c r="O3585" t="b">
        <v>1</v>
      </c>
      <c r="P3585" t="s">
        <v>1086</v>
      </c>
      <c r="Q3585" s="7">
        <f t="shared" si="332"/>
        <v>108.5</v>
      </c>
      <c r="R3585" s="9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7257</v>
      </c>
      <c r="C3586" s="3" t="s">
        <v>7258</v>
      </c>
      <c r="D3586">
        <v>3000</v>
      </c>
      <c r="E3586">
        <v>3465</v>
      </c>
      <c r="F3586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s="15">
        <f t="shared" si="330"/>
        <v>42198.316481481481</v>
      </c>
      <c r="L3586" s="15">
        <f t="shared" si="331"/>
        <v>42168.316481481481</v>
      </c>
      <c r="M3586" t="b">
        <v>0</v>
      </c>
      <c r="N3586">
        <v>112</v>
      </c>
      <c r="O3586" t="b">
        <v>1</v>
      </c>
      <c r="P3586" t="s">
        <v>1086</v>
      </c>
      <c r="Q3586" s="7">
        <f t="shared" si="332"/>
        <v>115.5</v>
      </c>
      <c r="R3586" s="9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7259</v>
      </c>
      <c r="C3587" s="3" t="s">
        <v>7260</v>
      </c>
      <c r="D3587">
        <v>3400</v>
      </c>
      <c r="E3587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s="15">
        <f t="shared" ref="K3587:K3650" si="336">(I3587/86400)+DATE(1970,1,1)</f>
        <v>41994.716319444444</v>
      </c>
      <c r="L3587" s="15">
        <f t="shared" ref="L3587:L3650" si="337">(J3587/86400)+DATE(1970,1,1)</f>
        <v>41964.716319444444</v>
      </c>
      <c r="M3587" t="b">
        <v>0</v>
      </c>
      <c r="N3587">
        <v>23</v>
      </c>
      <c r="O3587" t="b">
        <v>1</v>
      </c>
      <c r="P3587" t="s">
        <v>1086</v>
      </c>
      <c r="Q3587" s="7">
        <f t="shared" ref="Q3587:Q3650" si="338">(E3587/D3587)*100</f>
        <v>119.11764705882352</v>
      </c>
      <c r="R3587" s="9">
        <f t="shared" ref="R3587:R3650" si="339">E3587/N3587</f>
        <v>176.08695652173913</v>
      </c>
      <c r="S3587" t="str">
        <f t="shared" ref="S3587:S3650" si="340">LEFT(P3587,FIND("/",P3587)-1)</f>
        <v>theater</v>
      </c>
      <c r="T3587" t="str">
        <f t="shared" ref="T3587:T3650" si="341">REPLACE(P3587,1,FIND("/",P3587),"")</f>
        <v>plays</v>
      </c>
    </row>
    <row r="3588" spans="1:20" ht="16" x14ac:dyDescent="0.2">
      <c r="A3588">
        <v>3586</v>
      </c>
      <c r="B3588" s="3" t="s">
        <v>7261</v>
      </c>
      <c r="C3588" s="3" t="s">
        <v>7262</v>
      </c>
      <c r="D3588">
        <v>7500</v>
      </c>
      <c r="E3588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s="15">
        <f t="shared" si="336"/>
        <v>42636.697569444441</v>
      </c>
      <c r="L3588" s="15">
        <f t="shared" si="337"/>
        <v>42576.697569444441</v>
      </c>
      <c r="M3588" t="b">
        <v>0</v>
      </c>
      <c r="N3588">
        <v>54</v>
      </c>
      <c r="O3588" t="b">
        <v>1</v>
      </c>
      <c r="P3588" t="s">
        <v>1086</v>
      </c>
      <c r="Q3588" s="7">
        <f t="shared" si="338"/>
        <v>109.42666666666668</v>
      </c>
      <c r="R3588" s="9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7263</v>
      </c>
      <c r="C3589" s="3" t="s">
        <v>7264</v>
      </c>
      <c r="D3589">
        <v>500</v>
      </c>
      <c r="E3589">
        <v>633</v>
      </c>
      <c r="F3589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s="15">
        <f t="shared" si="336"/>
        <v>42548.791666666672</v>
      </c>
      <c r="L3589" s="15">
        <f t="shared" si="337"/>
        <v>42503.539976851855</v>
      </c>
      <c r="M3589" t="b">
        <v>0</v>
      </c>
      <c r="N3589">
        <v>28</v>
      </c>
      <c r="O3589" t="b">
        <v>1</v>
      </c>
      <c r="P3589" t="s">
        <v>1086</v>
      </c>
      <c r="Q3589" s="7">
        <f t="shared" si="338"/>
        <v>126.6</v>
      </c>
      <c r="R3589" s="9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7265</v>
      </c>
      <c r="C3590" s="3" t="s">
        <v>7266</v>
      </c>
      <c r="D3590">
        <v>200</v>
      </c>
      <c r="E3590">
        <v>201</v>
      </c>
      <c r="F3590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s="15">
        <f t="shared" si="336"/>
        <v>42123.958333333328</v>
      </c>
      <c r="L3590" s="15">
        <f t="shared" si="337"/>
        <v>42101.828819444447</v>
      </c>
      <c r="M3590" t="b">
        <v>0</v>
      </c>
      <c r="N3590">
        <v>11</v>
      </c>
      <c r="O3590" t="b">
        <v>1</v>
      </c>
      <c r="P3590" t="s">
        <v>1086</v>
      </c>
      <c r="Q3590" s="7">
        <f t="shared" si="338"/>
        <v>100.49999999999999</v>
      </c>
      <c r="R3590" s="9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7267</v>
      </c>
      <c r="C3591" s="3" t="s">
        <v>7268</v>
      </c>
      <c r="D3591">
        <v>4000</v>
      </c>
      <c r="E3591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s="15">
        <f t="shared" si="336"/>
        <v>42150.647534722222</v>
      </c>
      <c r="L3591" s="15">
        <f t="shared" si="337"/>
        <v>42125.647534722222</v>
      </c>
      <c r="M3591" t="b">
        <v>0</v>
      </c>
      <c r="N3591">
        <v>62</v>
      </c>
      <c r="O3591" t="b">
        <v>1</v>
      </c>
      <c r="P3591" t="s">
        <v>1086</v>
      </c>
      <c r="Q3591" s="7">
        <f t="shared" si="338"/>
        <v>127.49999999999999</v>
      </c>
      <c r="R3591" s="9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7269</v>
      </c>
      <c r="C3592" s="3" t="s">
        <v>7270</v>
      </c>
      <c r="D3592">
        <v>5000</v>
      </c>
      <c r="E3592">
        <v>5003</v>
      </c>
      <c r="F3592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s="15">
        <f t="shared" si="336"/>
        <v>41932.333726851852</v>
      </c>
      <c r="L3592" s="15">
        <f t="shared" si="337"/>
        <v>41902.333726851852</v>
      </c>
      <c r="M3592" t="b">
        <v>0</v>
      </c>
      <c r="N3592">
        <v>73</v>
      </c>
      <c r="O3592" t="b">
        <v>1</v>
      </c>
      <c r="P3592" t="s">
        <v>1086</v>
      </c>
      <c r="Q3592" s="7">
        <f t="shared" si="338"/>
        <v>100.05999999999999</v>
      </c>
      <c r="R3592" s="9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7271</v>
      </c>
      <c r="C3593" s="3" t="s">
        <v>7272</v>
      </c>
      <c r="D3593">
        <v>700</v>
      </c>
      <c r="E3593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s="15">
        <f t="shared" si="336"/>
        <v>42028.207638888889</v>
      </c>
      <c r="L3593" s="15">
        <f t="shared" si="337"/>
        <v>42003.948425925926</v>
      </c>
      <c r="M3593" t="b">
        <v>0</v>
      </c>
      <c r="N3593">
        <v>18</v>
      </c>
      <c r="O3593" t="b">
        <v>1</v>
      </c>
      <c r="P3593" t="s">
        <v>1086</v>
      </c>
      <c r="Q3593" s="7">
        <f t="shared" si="338"/>
        <v>175</v>
      </c>
      <c r="R3593" s="9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7273</v>
      </c>
      <c r="C3594" s="3" t="s">
        <v>7274</v>
      </c>
      <c r="D3594">
        <v>2000</v>
      </c>
      <c r="E3594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s="15">
        <f t="shared" si="336"/>
        <v>42046.207638888889</v>
      </c>
      <c r="L3594" s="15">
        <f t="shared" si="337"/>
        <v>41988.829942129625</v>
      </c>
      <c r="M3594" t="b">
        <v>0</v>
      </c>
      <c r="N3594">
        <v>35</v>
      </c>
      <c r="O3594" t="b">
        <v>1</v>
      </c>
      <c r="P3594" t="s">
        <v>1086</v>
      </c>
      <c r="Q3594" s="7">
        <f t="shared" si="338"/>
        <v>127.25</v>
      </c>
      <c r="R3594" s="9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7275</v>
      </c>
      <c r="C3595" s="3" t="s">
        <v>7276</v>
      </c>
      <c r="D3595">
        <v>3000</v>
      </c>
      <c r="E3595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s="15">
        <f t="shared" si="336"/>
        <v>42009.851388888885</v>
      </c>
      <c r="L3595" s="15">
        <f t="shared" si="337"/>
        <v>41974.898599537039</v>
      </c>
      <c r="M3595" t="b">
        <v>0</v>
      </c>
      <c r="N3595">
        <v>43</v>
      </c>
      <c r="O3595" t="b">
        <v>1</v>
      </c>
      <c r="P3595" t="s">
        <v>1086</v>
      </c>
      <c r="Q3595" s="7">
        <f t="shared" si="338"/>
        <v>110.63333333333334</v>
      </c>
      <c r="R3595" s="9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7277</v>
      </c>
      <c r="C3596" s="3" t="s">
        <v>7278</v>
      </c>
      <c r="D3596">
        <v>1600</v>
      </c>
      <c r="E3596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s="15">
        <f t="shared" si="336"/>
        <v>42617.066921296297</v>
      </c>
      <c r="L3596" s="15">
        <f t="shared" si="337"/>
        <v>42592.066921296297</v>
      </c>
      <c r="M3596" t="b">
        <v>0</v>
      </c>
      <c r="N3596">
        <v>36</v>
      </c>
      <c r="O3596" t="b">
        <v>1</v>
      </c>
      <c r="P3596" t="s">
        <v>1086</v>
      </c>
      <c r="Q3596" s="7">
        <f t="shared" si="338"/>
        <v>125.93749999999999</v>
      </c>
      <c r="R3596" s="9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7279</v>
      </c>
      <c r="C3597" s="3" t="s">
        <v>7280</v>
      </c>
      <c r="D3597">
        <v>2600</v>
      </c>
      <c r="E3597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s="15">
        <f t="shared" si="336"/>
        <v>42076.290972222225</v>
      </c>
      <c r="L3597" s="15">
        <f t="shared" si="337"/>
        <v>42050.008368055554</v>
      </c>
      <c r="M3597" t="b">
        <v>0</v>
      </c>
      <c r="N3597">
        <v>62</v>
      </c>
      <c r="O3597" t="b">
        <v>1</v>
      </c>
      <c r="P3597" t="s">
        <v>1086</v>
      </c>
      <c r="Q3597" s="7">
        <f t="shared" si="338"/>
        <v>118.5</v>
      </c>
      <c r="R3597" s="9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7281</v>
      </c>
      <c r="C3598" s="3" t="s">
        <v>7282</v>
      </c>
      <c r="D3598">
        <v>1100</v>
      </c>
      <c r="E3598">
        <v>1185</v>
      </c>
      <c r="F359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s="15">
        <f t="shared" si="336"/>
        <v>41877.715069444443</v>
      </c>
      <c r="L3598" s="15">
        <f t="shared" si="337"/>
        <v>41856.715069444443</v>
      </c>
      <c r="M3598" t="b">
        <v>0</v>
      </c>
      <c r="N3598">
        <v>15</v>
      </c>
      <c r="O3598" t="b">
        <v>1</v>
      </c>
      <c r="P3598" t="s">
        <v>1086</v>
      </c>
      <c r="Q3598" s="7">
        <f t="shared" si="338"/>
        <v>107.72727272727273</v>
      </c>
      <c r="R3598" s="9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7283</v>
      </c>
      <c r="C3599" s="3" t="s">
        <v>7284</v>
      </c>
      <c r="D3599">
        <v>2500</v>
      </c>
      <c r="E3599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s="15">
        <f t="shared" si="336"/>
        <v>42432.249305555553</v>
      </c>
      <c r="L3599" s="15">
        <f t="shared" si="337"/>
        <v>42417.585532407407</v>
      </c>
      <c r="M3599" t="b">
        <v>0</v>
      </c>
      <c r="N3599">
        <v>33</v>
      </c>
      <c r="O3599" t="b">
        <v>1</v>
      </c>
      <c r="P3599" t="s">
        <v>1086</v>
      </c>
      <c r="Q3599" s="7">
        <f t="shared" si="338"/>
        <v>102.60000000000001</v>
      </c>
      <c r="R3599" s="9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7285</v>
      </c>
      <c r="C3600" s="3" t="s">
        <v>7286</v>
      </c>
      <c r="D3600">
        <v>1000</v>
      </c>
      <c r="E3600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s="15">
        <f t="shared" si="336"/>
        <v>41885.207638888889</v>
      </c>
      <c r="L3600" s="15">
        <f t="shared" si="337"/>
        <v>41866.79886574074</v>
      </c>
      <c r="M3600" t="b">
        <v>0</v>
      </c>
      <c r="N3600">
        <v>27</v>
      </c>
      <c r="O3600" t="b">
        <v>1</v>
      </c>
      <c r="P3600" t="s">
        <v>1086</v>
      </c>
      <c r="Q3600" s="7">
        <f t="shared" si="338"/>
        <v>110.1</v>
      </c>
      <c r="R3600" s="9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7287</v>
      </c>
      <c r="C3601" s="3" t="s">
        <v>7288</v>
      </c>
      <c r="D3601">
        <v>500</v>
      </c>
      <c r="E3601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s="15">
        <f t="shared" si="336"/>
        <v>42246</v>
      </c>
      <c r="L3601" s="15">
        <f t="shared" si="337"/>
        <v>42220.79487268519</v>
      </c>
      <c r="M3601" t="b">
        <v>0</v>
      </c>
      <c r="N3601">
        <v>17</v>
      </c>
      <c r="O3601" t="b">
        <v>1</v>
      </c>
      <c r="P3601" t="s">
        <v>1086</v>
      </c>
      <c r="Q3601" s="7">
        <f t="shared" si="338"/>
        <v>202</v>
      </c>
      <c r="R3601" s="9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7289</v>
      </c>
      <c r="C3602" s="3" t="s">
        <v>7290</v>
      </c>
      <c r="D3602">
        <v>10</v>
      </c>
      <c r="E3602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s="15">
        <f t="shared" si="336"/>
        <v>42656.849120370374</v>
      </c>
      <c r="L3602" s="15">
        <f t="shared" si="337"/>
        <v>42628.849120370374</v>
      </c>
      <c r="M3602" t="b">
        <v>0</v>
      </c>
      <c r="N3602">
        <v>4</v>
      </c>
      <c r="O3602" t="b">
        <v>1</v>
      </c>
      <c r="P3602" t="s">
        <v>1086</v>
      </c>
      <c r="Q3602" s="7">
        <f t="shared" si="338"/>
        <v>130</v>
      </c>
      <c r="R3602" s="9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7291</v>
      </c>
      <c r="C3603" s="3" t="s">
        <v>7292</v>
      </c>
      <c r="D3603">
        <v>2000</v>
      </c>
      <c r="E3603">
        <v>2087</v>
      </c>
      <c r="F3603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s="15">
        <f t="shared" si="336"/>
        <v>42020.99863425926</v>
      </c>
      <c r="L3603" s="15">
        <f t="shared" si="337"/>
        <v>41990.99863425926</v>
      </c>
      <c r="M3603" t="b">
        <v>0</v>
      </c>
      <c r="N3603">
        <v>53</v>
      </c>
      <c r="O3603" t="b">
        <v>1</v>
      </c>
      <c r="P3603" t="s">
        <v>1086</v>
      </c>
      <c r="Q3603" s="7">
        <f t="shared" si="338"/>
        <v>104.35000000000001</v>
      </c>
      <c r="R3603" s="9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7293</v>
      </c>
      <c r="C3604" s="3" t="s">
        <v>7294</v>
      </c>
      <c r="D3604">
        <v>4000</v>
      </c>
      <c r="E3604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s="15">
        <f t="shared" si="336"/>
        <v>42507.894432870366</v>
      </c>
      <c r="L3604" s="15">
        <f t="shared" si="337"/>
        <v>42447.894432870366</v>
      </c>
      <c r="M3604" t="b">
        <v>0</v>
      </c>
      <c r="N3604">
        <v>49</v>
      </c>
      <c r="O3604" t="b">
        <v>1</v>
      </c>
      <c r="P3604" t="s">
        <v>1086</v>
      </c>
      <c r="Q3604" s="7">
        <f t="shared" si="338"/>
        <v>100.05</v>
      </c>
      <c r="R3604" s="9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7295</v>
      </c>
      <c r="C3605" s="3" t="s">
        <v>7296</v>
      </c>
      <c r="D3605">
        <v>1500</v>
      </c>
      <c r="E3605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s="15">
        <f t="shared" si="336"/>
        <v>42313.906018518523</v>
      </c>
      <c r="L3605" s="15">
        <f t="shared" si="337"/>
        <v>42283.864351851851</v>
      </c>
      <c r="M3605" t="b">
        <v>0</v>
      </c>
      <c r="N3605">
        <v>57</v>
      </c>
      <c r="O3605" t="b">
        <v>1</v>
      </c>
      <c r="P3605" t="s">
        <v>1086</v>
      </c>
      <c r="Q3605" s="7">
        <f t="shared" si="338"/>
        <v>170.66666666666669</v>
      </c>
      <c r="R3605" s="9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7297</v>
      </c>
      <c r="C3606" s="3" t="s">
        <v>7298</v>
      </c>
      <c r="D3606">
        <v>3000</v>
      </c>
      <c r="E3606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s="15">
        <f t="shared" si="336"/>
        <v>42489.290972222225</v>
      </c>
      <c r="L3606" s="15">
        <f t="shared" si="337"/>
        <v>42483.015694444446</v>
      </c>
      <c r="M3606" t="b">
        <v>0</v>
      </c>
      <c r="N3606">
        <v>69</v>
      </c>
      <c r="O3606" t="b">
        <v>1</v>
      </c>
      <c r="P3606" t="s">
        <v>1086</v>
      </c>
      <c r="Q3606" s="7">
        <f t="shared" si="338"/>
        <v>112.83333333333334</v>
      </c>
      <c r="R3606" s="9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7299</v>
      </c>
      <c r="C3607" s="3" t="s">
        <v>7300</v>
      </c>
      <c r="D3607">
        <v>250</v>
      </c>
      <c r="E3607">
        <v>460</v>
      </c>
      <c r="F3607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s="15">
        <f t="shared" si="336"/>
        <v>42413.793124999997</v>
      </c>
      <c r="L3607" s="15">
        <f t="shared" si="337"/>
        <v>42383.793124999997</v>
      </c>
      <c r="M3607" t="b">
        <v>0</v>
      </c>
      <c r="N3607">
        <v>15</v>
      </c>
      <c r="O3607" t="b">
        <v>1</v>
      </c>
      <c r="P3607" t="s">
        <v>1086</v>
      </c>
      <c r="Q3607" s="7">
        <f t="shared" si="338"/>
        <v>184</v>
      </c>
      <c r="R3607" s="9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7301</v>
      </c>
      <c r="C3608" s="3" t="s">
        <v>7302</v>
      </c>
      <c r="D3608">
        <v>3000</v>
      </c>
      <c r="E3608">
        <v>3908</v>
      </c>
      <c r="F360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s="15">
        <f t="shared" si="336"/>
        <v>42596.604826388888</v>
      </c>
      <c r="L3608" s="15">
        <f t="shared" si="337"/>
        <v>42566.604826388888</v>
      </c>
      <c r="M3608" t="b">
        <v>0</v>
      </c>
      <c r="N3608">
        <v>64</v>
      </c>
      <c r="O3608" t="b">
        <v>1</v>
      </c>
      <c r="P3608" t="s">
        <v>1086</v>
      </c>
      <c r="Q3608" s="7">
        <f t="shared" si="338"/>
        <v>130.26666666666665</v>
      </c>
      <c r="R3608" s="9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7303</v>
      </c>
      <c r="C3609" s="3" t="s">
        <v>7304</v>
      </c>
      <c r="D3609">
        <v>550</v>
      </c>
      <c r="E3609">
        <v>580</v>
      </c>
      <c r="F3609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s="15">
        <f t="shared" si="336"/>
        <v>42353</v>
      </c>
      <c r="L3609" s="15">
        <f t="shared" si="337"/>
        <v>42338.963912037041</v>
      </c>
      <c r="M3609" t="b">
        <v>0</v>
      </c>
      <c r="N3609">
        <v>20</v>
      </c>
      <c r="O3609" t="b">
        <v>1</v>
      </c>
      <c r="P3609" t="s">
        <v>1086</v>
      </c>
      <c r="Q3609" s="7">
        <f t="shared" si="338"/>
        <v>105.45454545454544</v>
      </c>
      <c r="R3609" s="9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7305</v>
      </c>
      <c r="C3610" s="3" t="s">
        <v>7306</v>
      </c>
      <c r="D3610">
        <v>800</v>
      </c>
      <c r="E3610">
        <v>800</v>
      </c>
      <c r="F3610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s="15">
        <f t="shared" si="336"/>
        <v>42538.583333333328</v>
      </c>
      <c r="L3610" s="15">
        <f t="shared" si="337"/>
        <v>42506.709374999999</v>
      </c>
      <c r="M3610" t="b">
        <v>0</v>
      </c>
      <c r="N3610">
        <v>27</v>
      </c>
      <c r="O3610" t="b">
        <v>1</v>
      </c>
      <c r="P3610" t="s">
        <v>1086</v>
      </c>
      <c r="Q3610" s="7">
        <f t="shared" si="338"/>
        <v>100</v>
      </c>
      <c r="R3610" s="9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7307</v>
      </c>
      <c r="C3611" s="3" t="s">
        <v>7308</v>
      </c>
      <c r="D3611">
        <v>1960</v>
      </c>
      <c r="E3611">
        <v>3005</v>
      </c>
      <c r="F3611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s="15">
        <f t="shared" si="336"/>
        <v>42459.950057870374</v>
      </c>
      <c r="L3611" s="15">
        <f t="shared" si="337"/>
        <v>42429.991724537038</v>
      </c>
      <c r="M3611" t="b">
        <v>0</v>
      </c>
      <c r="N3611">
        <v>21</v>
      </c>
      <c r="O3611" t="b">
        <v>1</v>
      </c>
      <c r="P3611" t="s">
        <v>1086</v>
      </c>
      <c r="Q3611" s="7">
        <f t="shared" si="338"/>
        <v>153.31632653061226</v>
      </c>
      <c r="R3611" s="9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7309</v>
      </c>
      <c r="C3612" s="3" t="s">
        <v>7310</v>
      </c>
      <c r="D3612">
        <v>1000</v>
      </c>
      <c r="E3612">
        <v>1623</v>
      </c>
      <c r="F3612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s="15">
        <f t="shared" si="336"/>
        <v>42233.432129629626</v>
      </c>
      <c r="L3612" s="15">
        <f t="shared" si="337"/>
        <v>42203.432129629626</v>
      </c>
      <c r="M3612" t="b">
        <v>0</v>
      </c>
      <c r="N3612">
        <v>31</v>
      </c>
      <c r="O3612" t="b">
        <v>1</v>
      </c>
      <c r="P3612" t="s">
        <v>1086</v>
      </c>
      <c r="Q3612" s="7">
        <f t="shared" si="338"/>
        <v>162.30000000000001</v>
      </c>
      <c r="R3612" s="9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7311</v>
      </c>
      <c r="C3613" s="3" t="s">
        <v>7312</v>
      </c>
      <c r="D3613">
        <v>2500</v>
      </c>
      <c r="E3613">
        <v>3400</v>
      </c>
      <c r="F3613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s="15">
        <f t="shared" si="336"/>
        <v>42102.370381944449</v>
      </c>
      <c r="L3613" s="15">
        <f t="shared" si="337"/>
        <v>42072.370381944449</v>
      </c>
      <c r="M3613" t="b">
        <v>0</v>
      </c>
      <c r="N3613">
        <v>51</v>
      </c>
      <c r="O3613" t="b">
        <v>1</v>
      </c>
      <c r="P3613" t="s">
        <v>1086</v>
      </c>
      <c r="Q3613" s="7">
        <f t="shared" si="338"/>
        <v>136</v>
      </c>
      <c r="R3613" s="9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7313</v>
      </c>
      <c r="C3614" s="3" t="s">
        <v>7314</v>
      </c>
      <c r="D3614">
        <v>5000</v>
      </c>
      <c r="E3614">
        <v>7220</v>
      </c>
      <c r="F3614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s="15">
        <f t="shared" si="336"/>
        <v>41799.726979166662</v>
      </c>
      <c r="L3614" s="15">
        <f t="shared" si="337"/>
        <v>41789.726979166662</v>
      </c>
      <c r="M3614" t="b">
        <v>0</v>
      </c>
      <c r="N3614">
        <v>57</v>
      </c>
      <c r="O3614" t="b">
        <v>1</v>
      </c>
      <c r="P3614" t="s">
        <v>1086</v>
      </c>
      <c r="Q3614" s="7">
        <f t="shared" si="338"/>
        <v>144.4</v>
      </c>
      <c r="R3614" s="9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7315</v>
      </c>
      <c r="C3615" s="3" t="s">
        <v>7316</v>
      </c>
      <c r="D3615">
        <v>1250</v>
      </c>
      <c r="E3615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s="15">
        <f t="shared" si="336"/>
        <v>41818.58997685185</v>
      </c>
      <c r="L3615" s="15">
        <f t="shared" si="337"/>
        <v>41788.58997685185</v>
      </c>
      <c r="M3615" t="b">
        <v>0</v>
      </c>
      <c r="N3615">
        <v>20</v>
      </c>
      <c r="O3615" t="b">
        <v>1</v>
      </c>
      <c r="P3615" t="s">
        <v>1086</v>
      </c>
      <c r="Q3615" s="7">
        <f t="shared" si="338"/>
        <v>100</v>
      </c>
      <c r="R3615" s="9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6969</v>
      </c>
      <c r="C3616" s="3" t="s">
        <v>7317</v>
      </c>
      <c r="D3616">
        <v>2500</v>
      </c>
      <c r="E3616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s="15">
        <f t="shared" si="336"/>
        <v>42174.041851851856</v>
      </c>
      <c r="L3616" s="15">
        <f t="shared" si="337"/>
        <v>42144.041851851856</v>
      </c>
      <c r="M3616" t="b">
        <v>0</v>
      </c>
      <c r="N3616">
        <v>71</v>
      </c>
      <c r="O3616" t="b">
        <v>1</v>
      </c>
      <c r="P3616" t="s">
        <v>1086</v>
      </c>
      <c r="Q3616" s="7">
        <f t="shared" si="338"/>
        <v>100.8</v>
      </c>
      <c r="R3616" s="9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7318</v>
      </c>
      <c r="C3617" s="3" t="s">
        <v>7319</v>
      </c>
      <c r="D3617">
        <v>2500</v>
      </c>
      <c r="E3617">
        <v>2670</v>
      </c>
      <c r="F3617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s="15">
        <f t="shared" si="336"/>
        <v>42348.593703703707</v>
      </c>
      <c r="L3617" s="15">
        <f t="shared" si="337"/>
        <v>42318.593703703707</v>
      </c>
      <c r="M3617" t="b">
        <v>0</v>
      </c>
      <c r="N3617">
        <v>72</v>
      </c>
      <c r="O3617" t="b">
        <v>1</v>
      </c>
      <c r="P3617" t="s">
        <v>1086</v>
      </c>
      <c r="Q3617" s="7">
        <f t="shared" si="338"/>
        <v>106.80000000000001</v>
      </c>
      <c r="R3617" s="9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7320</v>
      </c>
      <c r="C3618" s="3" t="s">
        <v>7321</v>
      </c>
      <c r="D3618">
        <v>2500</v>
      </c>
      <c r="E3618">
        <v>3120</v>
      </c>
      <c r="F361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s="15">
        <f t="shared" si="336"/>
        <v>42082.908148148148</v>
      </c>
      <c r="L3618" s="15">
        <f t="shared" si="337"/>
        <v>42052.949814814812</v>
      </c>
      <c r="M3618" t="b">
        <v>0</v>
      </c>
      <c r="N3618">
        <v>45</v>
      </c>
      <c r="O3618" t="b">
        <v>1</v>
      </c>
      <c r="P3618" t="s">
        <v>1086</v>
      </c>
      <c r="Q3618" s="7">
        <f t="shared" si="338"/>
        <v>124.8</v>
      </c>
      <c r="R3618" s="9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7322</v>
      </c>
      <c r="C3619" s="3" t="s">
        <v>7323</v>
      </c>
      <c r="D3619">
        <v>740</v>
      </c>
      <c r="E3619">
        <v>880</v>
      </c>
      <c r="F3619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s="15">
        <f t="shared" si="336"/>
        <v>42794</v>
      </c>
      <c r="L3619" s="15">
        <f t="shared" si="337"/>
        <v>42779.610289351855</v>
      </c>
      <c r="M3619" t="b">
        <v>0</v>
      </c>
      <c r="N3619">
        <v>51</v>
      </c>
      <c r="O3619" t="b">
        <v>1</v>
      </c>
      <c r="P3619" t="s">
        <v>1086</v>
      </c>
      <c r="Q3619" s="7">
        <f t="shared" si="338"/>
        <v>118.91891891891892</v>
      </c>
      <c r="R3619" s="9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7324</v>
      </c>
      <c r="C3620" s="3" t="s">
        <v>7325</v>
      </c>
      <c r="D3620">
        <v>2000</v>
      </c>
      <c r="E3620">
        <v>2020</v>
      </c>
      <c r="F3620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s="15">
        <f t="shared" si="336"/>
        <v>42158.627893518518</v>
      </c>
      <c r="L3620" s="15">
        <f t="shared" si="337"/>
        <v>42128.627893518518</v>
      </c>
      <c r="M3620" t="b">
        <v>0</v>
      </c>
      <c r="N3620">
        <v>56</v>
      </c>
      <c r="O3620" t="b">
        <v>1</v>
      </c>
      <c r="P3620" t="s">
        <v>1086</v>
      </c>
      <c r="Q3620" s="7">
        <f t="shared" si="338"/>
        <v>101</v>
      </c>
      <c r="R3620" s="9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7326</v>
      </c>
      <c r="C3621" s="3" t="s">
        <v>7327</v>
      </c>
      <c r="D3621">
        <v>1000</v>
      </c>
      <c r="E3621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s="15">
        <f t="shared" si="336"/>
        <v>42693.916666666672</v>
      </c>
      <c r="L3621" s="15">
        <f t="shared" si="337"/>
        <v>42661.132245370369</v>
      </c>
      <c r="M3621" t="b">
        <v>0</v>
      </c>
      <c r="N3621">
        <v>17</v>
      </c>
      <c r="O3621" t="b">
        <v>1</v>
      </c>
      <c r="P3621" t="s">
        <v>1086</v>
      </c>
      <c r="Q3621" s="7">
        <f t="shared" si="338"/>
        <v>112.99999999999999</v>
      </c>
      <c r="R3621" s="9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7328</v>
      </c>
      <c r="C3622" s="3" t="s">
        <v>7329</v>
      </c>
      <c r="D3622">
        <v>10500</v>
      </c>
      <c r="E3622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s="15">
        <f t="shared" si="336"/>
        <v>42068.166666666672</v>
      </c>
      <c r="L3622" s="15">
        <f t="shared" si="337"/>
        <v>42037.938206018516</v>
      </c>
      <c r="M3622" t="b">
        <v>0</v>
      </c>
      <c r="N3622">
        <v>197</v>
      </c>
      <c r="O3622" t="b">
        <v>1</v>
      </c>
      <c r="P3622" t="s">
        <v>1086</v>
      </c>
      <c r="Q3622" s="7">
        <f t="shared" si="338"/>
        <v>105.19047619047619</v>
      </c>
      <c r="R3622" s="9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7330</v>
      </c>
      <c r="C3623" s="3" t="s">
        <v>7331</v>
      </c>
      <c r="D3623">
        <v>3000</v>
      </c>
      <c r="E3623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s="15">
        <f t="shared" si="336"/>
        <v>42643.875</v>
      </c>
      <c r="L3623" s="15">
        <f t="shared" si="337"/>
        <v>42619.935694444444</v>
      </c>
      <c r="M3623" t="b">
        <v>0</v>
      </c>
      <c r="N3623">
        <v>70</v>
      </c>
      <c r="O3623" t="b">
        <v>1</v>
      </c>
      <c r="P3623" t="s">
        <v>1086</v>
      </c>
      <c r="Q3623" s="7">
        <f t="shared" si="338"/>
        <v>109.73333333333332</v>
      </c>
      <c r="R3623" s="9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7332</v>
      </c>
      <c r="C3624" s="3" t="s">
        <v>7333</v>
      </c>
      <c r="D3624">
        <v>1000</v>
      </c>
      <c r="E3624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s="15">
        <f t="shared" si="336"/>
        <v>41910.140972222223</v>
      </c>
      <c r="L3624" s="15">
        <f t="shared" si="337"/>
        <v>41877.221886574072</v>
      </c>
      <c r="M3624" t="b">
        <v>0</v>
      </c>
      <c r="N3624">
        <v>21</v>
      </c>
      <c r="O3624" t="b">
        <v>1</v>
      </c>
      <c r="P3624" t="s">
        <v>1086</v>
      </c>
      <c r="Q3624" s="7">
        <f t="shared" si="338"/>
        <v>100.099</v>
      </c>
      <c r="R3624" s="9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7334</v>
      </c>
      <c r="C3625" s="3" t="s">
        <v>7335</v>
      </c>
      <c r="D3625">
        <v>2500</v>
      </c>
      <c r="E3625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s="15">
        <f t="shared" si="336"/>
        <v>41846.291666666664</v>
      </c>
      <c r="L3625" s="15">
        <f t="shared" si="337"/>
        <v>41828.736921296295</v>
      </c>
      <c r="M3625" t="b">
        <v>0</v>
      </c>
      <c r="N3625">
        <v>34</v>
      </c>
      <c r="O3625" t="b">
        <v>1</v>
      </c>
      <c r="P3625" t="s">
        <v>1086</v>
      </c>
      <c r="Q3625" s="7">
        <f t="shared" si="338"/>
        <v>120</v>
      </c>
      <c r="R3625" s="9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7336</v>
      </c>
      <c r="C3626" s="3" t="s">
        <v>7337</v>
      </c>
      <c r="D3626">
        <v>3000</v>
      </c>
      <c r="E3626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s="15">
        <f t="shared" si="336"/>
        <v>42605.774189814816</v>
      </c>
      <c r="L3626" s="15">
        <f t="shared" si="337"/>
        <v>42545.774189814816</v>
      </c>
      <c r="M3626" t="b">
        <v>0</v>
      </c>
      <c r="N3626">
        <v>39</v>
      </c>
      <c r="O3626" t="b">
        <v>1</v>
      </c>
      <c r="P3626" t="s">
        <v>1086</v>
      </c>
      <c r="Q3626" s="7">
        <f t="shared" si="338"/>
        <v>104.93333333333332</v>
      </c>
      <c r="R3626" s="9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7338</v>
      </c>
      <c r="C3627" s="3" t="s">
        <v>7339</v>
      </c>
      <c r="D3627">
        <v>3000</v>
      </c>
      <c r="E3627">
        <v>3080</v>
      </c>
      <c r="F3627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s="15">
        <f t="shared" si="336"/>
        <v>42187.652511574073</v>
      </c>
      <c r="L3627" s="15">
        <f t="shared" si="337"/>
        <v>42157.652511574073</v>
      </c>
      <c r="M3627" t="b">
        <v>0</v>
      </c>
      <c r="N3627">
        <v>78</v>
      </c>
      <c r="O3627" t="b">
        <v>1</v>
      </c>
      <c r="P3627" t="s">
        <v>1086</v>
      </c>
      <c r="Q3627" s="7">
        <f t="shared" si="338"/>
        <v>102.66666666666666</v>
      </c>
      <c r="R3627" s="9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7340</v>
      </c>
      <c r="C3628" s="3" t="s">
        <v>7341</v>
      </c>
      <c r="D3628">
        <v>4000</v>
      </c>
      <c r="E3628">
        <v>4073</v>
      </c>
      <c r="F362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s="15">
        <f t="shared" si="336"/>
        <v>41867.667326388888</v>
      </c>
      <c r="L3628" s="15">
        <f t="shared" si="337"/>
        <v>41846.667326388888</v>
      </c>
      <c r="M3628" t="b">
        <v>0</v>
      </c>
      <c r="N3628">
        <v>48</v>
      </c>
      <c r="O3628" t="b">
        <v>1</v>
      </c>
      <c r="P3628" t="s">
        <v>1086</v>
      </c>
      <c r="Q3628" s="7">
        <f t="shared" si="338"/>
        <v>101.82500000000002</v>
      </c>
      <c r="R3628" s="9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7342</v>
      </c>
      <c r="C3629" s="3" t="s">
        <v>7343</v>
      </c>
      <c r="D3629">
        <v>2000</v>
      </c>
      <c r="E3629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s="15">
        <f t="shared" si="336"/>
        <v>42511.165972222225</v>
      </c>
      <c r="L3629" s="15">
        <f t="shared" si="337"/>
        <v>42460.741747685184</v>
      </c>
      <c r="M3629" t="b">
        <v>0</v>
      </c>
      <c r="N3629">
        <v>29</v>
      </c>
      <c r="O3629" t="b">
        <v>1</v>
      </c>
      <c r="P3629" t="s">
        <v>1086</v>
      </c>
      <c r="Q3629" s="7">
        <f t="shared" si="338"/>
        <v>100</v>
      </c>
      <c r="R3629" s="9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7344</v>
      </c>
      <c r="C3630" s="3" t="s">
        <v>7345</v>
      </c>
      <c r="D3630">
        <v>100000</v>
      </c>
      <c r="E3630">
        <v>0</v>
      </c>
      <c r="F3630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s="15">
        <f t="shared" si="336"/>
        <v>42351.874953703707</v>
      </c>
      <c r="L3630" s="15">
        <f t="shared" si="337"/>
        <v>42291.833287037036</v>
      </c>
      <c r="M3630" t="b">
        <v>0</v>
      </c>
      <c r="N3630">
        <v>0</v>
      </c>
      <c r="O3630" t="b">
        <v>0</v>
      </c>
      <c r="P3630" t="s">
        <v>5931</v>
      </c>
      <c r="Q3630" s="7">
        <f t="shared" si="338"/>
        <v>0</v>
      </c>
      <c r="R3630" s="9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7346</v>
      </c>
      <c r="C3631" s="3" t="s">
        <v>7347</v>
      </c>
      <c r="D3631">
        <v>1000000</v>
      </c>
      <c r="E3631">
        <v>2</v>
      </c>
      <c r="F3631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s="15">
        <f t="shared" si="336"/>
        <v>42495.708333333328</v>
      </c>
      <c r="L3631" s="15">
        <f t="shared" si="337"/>
        <v>42437.094490740739</v>
      </c>
      <c r="M3631" t="b">
        <v>0</v>
      </c>
      <c r="N3631">
        <v>2</v>
      </c>
      <c r="O3631" t="b">
        <v>0</v>
      </c>
      <c r="P3631" t="s">
        <v>5931</v>
      </c>
      <c r="Q3631" s="7">
        <f t="shared" si="338"/>
        <v>1.9999999999999998E-4</v>
      </c>
      <c r="R3631" s="9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7348</v>
      </c>
      <c r="C3632" s="3" t="s">
        <v>7349</v>
      </c>
      <c r="D3632">
        <v>3000</v>
      </c>
      <c r="E3632">
        <v>1</v>
      </c>
      <c r="F3632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s="15">
        <f t="shared" si="336"/>
        <v>41972.888773148152</v>
      </c>
      <c r="L3632" s="15">
        <f t="shared" si="337"/>
        <v>41942.84710648148</v>
      </c>
      <c r="M3632" t="b">
        <v>0</v>
      </c>
      <c r="N3632">
        <v>1</v>
      </c>
      <c r="O3632" t="b">
        <v>0</v>
      </c>
      <c r="P3632" t="s">
        <v>5931</v>
      </c>
      <c r="Q3632" s="7">
        <f t="shared" si="338"/>
        <v>3.3333333333333333E-2</v>
      </c>
      <c r="R3632" s="9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7350</v>
      </c>
      <c r="C3633" s="3" t="s">
        <v>7351</v>
      </c>
      <c r="D3633">
        <v>17100</v>
      </c>
      <c r="E3633">
        <v>8725</v>
      </c>
      <c r="F3633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s="15">
        <f t="shared" si="336"/>
        <v>41905.165972222225</v>
      </c>
      <c r="L3633" s="15">
        <f t="shared" si="337"/>
        <v>41880.753437499996</v>
      </c>
      <c r="M3633" t="b">
        <v>0</v>
      </c>
      <c r="N3633">
        <v>59</v>
      </c>
      <c r="O3633" t="b">
        <v>0</v>
      </c>
      <c r="P3633" t="s">
        <v>5931</v>
      </c>
      <c r="Q3633" s="7">
        <f t="shared" si="338"/>
        <v>51.023391812865491</v>
      </c>
      <c r="R3633" s="9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7352</v>
      </c>
      <c r="C3634" s="3" t="s">
        <v>7353</v>
      </c>
      <c r="D3634">
        <v>500</v>
      </c>
      <c r="E3634">
        <v>100</v>
      </c>
      <c r="F3634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s="15">
        <f t="shared" si="336"/>
        <v>41966.936909722222</v>
      </c>
      <c r="L3634" s="15">
        <f t="shared" si="337"/>
        <v>41946.936909722222</v>
      </c>
      <c r="M3634" t="b">
        <v>0</v>
      </c>
      <c r="N3634">
        <v>1</v>
      </c>
      <c r="O3634" t="b">
        <v>0</v>
      </c>
      <c r="P3634" t="s">
        <v>5931</v>
      </c>
      <c r="Q3634" s="7">
        <f t="shared" si="338"/>
        <v>20</v>
      </c>
      <c r="R3634" s="9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7354</v>
      </c>
      <c r="C3635" s="3" t="s">
        <v>7355</v>
      </c>
      <c r="D3635">
        <v>5000</v>
      </c>
      <c r="E3635">
        <v>1762</v>
      </c>
      <c r="F3635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s="15">
        <f t="shared" si="336"/>
        <v>42693.041666666672</v>
      </c>
      <c r="L3635" s="15">
        <f t="shared" si="337"/>
        <v>42649.623460648145</v>
      </c>
      <c r="M3635" t="b">
        <v>0</v>
      </c>
      <c r="N3635">
        <v>31</v>
      </c>
      <c r="O3635" t="b">
        <v>0</v>
      </c>
      <c r="P3635" t="s">
        <v>5931</v>
      </c>
      <c r="Q3635" s="7">
        <f t="shared" si="338"/>
        <v>35.24</v>
      </c>
      <c r="R3635" s="9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7356</v>
      </c>
      <c r="C3636" s="3" t="s">
        <v>7357</v>
      </c>
      <c r="D3636">
        <v>75000</v>
      </c>
      <c r="E3636">
        <v>3185</v>
      </c>
      <c r="F3636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s="15">
        <f t="shared" si="336"/>
        <v>42749.165972222225</v>
      </c>
      <c r="L3636" s="15">
        <f t="shared" si="337"/>
        <v>42701.166365740741</v>
      </c>
      <c r="M3636" t="b">
        <v>0</v>
      </c>
      <c r="N3636">
        <v>18</v>
      </c>
      <c r="O3636" t="b">
        <v>0</v>
      </c>
      <c r="P3636" t="s">
        <v>5931</v>
      </c>
      <c r="Q3636" s="7">
        <f t="shared" si="338"/>
        <v>4.246666666666667</v>
      </c>
      <c r="R3636" s="9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7358</v>
      </c>
      <c r="C3637" s="3" t="s">
        <v>7359</v>
      </c>
      <c r="D3637">
        <v>3500</v>
      </c>
      <c r="E3637">
        <v>1276</v>
      </c>
      <c r="F3637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s="15">
        <f t="shared" si="336"/>
        <v>42480.88282407407</v>
      </c>
      <c r="L3637" s="15">
        <f t="shared" si="337"/>
        <v>42450.88282407407</v>
      </c>
      <c r="M3637" t="b">
        <v>0</v>
      </c>
      <c r="N3637">
        <v>10</v>
      </c>
      <c r="O3637" t="b">
        <v>0</v>
      </c>
      <c r="P3637" t="s">
        <v>5931</v>
      </c>
      <c r="Q3637" s="7">
        <f t="shared" si="338"/>
        <v>36.457142857142856</v>
      </c>
      <c r="R3637" s="9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7360</v>
      </c>
      <c r="C3638" s="3" t="s">
        <v>7361</v>
      </c>
      <c r="D3638">
        <v>150000</v>
      </c>
      <c r="E3638">
        <v>0</v>
      </c>
      <c r="F363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s="15">
        <f t="shared" si="336"/>
        <v>42261.694780092592</v>
      </c>
      <c r="L3638" s="15">
        <f t="shared" si="337"/>
        <v>42226.694780092592</v>
      </c>
      <c r="M3638" t="b">
        <v>0</v>
      </c>
      <c r="N3638">
        <v>0</v>
      </c>
      <c r="O3638" t="b">
        <v>0</v>
      </c>
      <c r="P3638" t="s">
        <v>5931</v>
      </c>
      <c r="Q3638" s="7">
        <f t="shared" si="338"/>
        <v>0</v>
      </c>
      <c r="R3638" s="9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7362</v>
      </c>
      <c r="C3639" s="3" t="s">
        <v>7363</v>
      </c>
      <c r="D3639">
        <v>3000</v>
      </c>
      <c r="E3639">
        <v>926</v>
      </c>
      <c r="F3639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s="15">
        <f t="shared" si="336"/>
        <v>42005.700636574074</v>
      </c>
      <c r="L3639" s="15">
        <f t="shared" si="337"/>
        <v>41975.700636574074</v>
      </c>
      <c r="M3639" t="b">
        <v>0</v>
      </c>
      <c r="N3639">
        <v>14</v>
      </c>
      <c r="O3639" t="b">
        <v>0</v>
      </c>
      <c r="P3639" t="s">
        <v>5931</v>
      </c>
      <c r="Q3639" s="7">
        <f t="shared" si="338"/>
        <v>30.866666666666664</v>
      </c>
      <c r="R3639" s="9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7364</v>
      </c>
      <c r="C3640" s="3" t="s">
        <v>7365</v>
      </c>
      <c r="D3640">
        <v>3300</v>
      </c>
      <c r="E3640">
        <v>216</v>
      </c>
      <c r="F3640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s="15">
        <f t="shared" si="336"/>
        <v>42113.631157407406</v>
      </c>
      <c r="L3640" s="15">
        <f t="shared" si="337"/>
        <v>42053.672824074078</v>
      </c>
      <c r="M3640" t="b">
        <v>0</v>
      </c>
      <c r="N3640">
        <v>2</v>
      </c>
      <c r="O3640" t="b">
        <v>0</v>
      </c>
      <c r="P3640" t="s">
        <v>5931</v>
      </c>
      <c r="Q3640" s="7">
        <f t="shared" si="338"/>
        <v>6.5454545454545459</v>
      </c>
      <c r="R3640" s="9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7366</v>
      </c>
      <c r="C3641" s="3" t="s">
        <v>7367</v>
      </c>
      <c r="D3641">
        <v>25000</v>
      </c>
      <c r="E3641">
        <v>1</v>
      </c>
      <c r="F3641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s="15">
        <f t="shared" si="336"/>
        <v>42650.632638888885</v>
      </c>
      <c r="L3641" s="15">
        <f t="shared" si="337"/>
        <v>42590.677152777775</v>
      </c>
      <c r="M3641" t="b">
        <v>0</v>
      </c>
      <c r="N3641">
        <v>1</v>
      </c>
      <c r="O3641" t="b">
        <v>0</v>
      </c>
      <c r="P3641" t="s">
        <v>5931</v>
      </c>
      <c r="Q3641" s="7">
        <f t="shared" si="338"/>
        <v>4.0000000000000001E-3</v>
      </c>
      <c r="R3641" s="9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7368</v>
      </c>
      <c r="C3642" s="3" t="s">
        <v>7369</v>
      </c>
      <c r="D3642">
        <v>1000</v>
      </c>
      <c r="E3642">
        <v>55</v>
      </c>
      <c r="F3642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s="15">
        <f t="shared" si="336"/>
        <v>42134.781597222223</v>
      </c>
      <c r="L3642" s="15">
        <f t="shared" si="337"/>
        <v>42104.781597222223</v>
      </c>
      <c r="M3642" t="b">
        <v>0</v>
      </c>
      <c r="N3642">
        <v>3</v>
      </c>
      <c r="O3642" t="b">
        <v>0</v>
      </c>
      <c r="P3642" t="s">
        <v>5931</v>
      </c>
      <c r="Q3642" s="7">
        <f t="shared" si="338"/>
        <v>5.5</v>
      </c>
      <c r="R3642" s="9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7370</v>
      </c>
      <c r="C3643" s="3" t="s">
        <v>7371</v>
      </c>
      <c r="D3643">
        <v>3000</v>
      </c>
      <c r="E3643">
        <v>0</v>
      </c>
      <c r="F3643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s="15">
        <f t="shared" si="336"/>
        <v>41917.208333333336</v>
      </c>
      <c r="L3643" s="15">
        <f t="shared" si="337"/>
        <v>41899.627071759256</v>
      </c>
      <c r="M3643" t="b">
        <v>0</v>
      </c>
      <c r="N3643">
        <v>0</v>
      </c>
      <c r="O3643" t="b">
        <v>0</v>
      </c>
      <c r="P3643" t="s">
        <v>5931</v>
      </c>
      <c r="Q3643" s="7">
        <f t="shared" si="338"/>
        <v>0</v>
      </c>
      <c r="R3643" s="9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7372</v>
      </c>
      <c r="C3644" s="3" t="s">
        <v>7373</v>
      </c>
      <c r="D3644">
        <v>700</v>
      </c>
      <c r="E3644">
        <v>15</v>
      </c>
      <c r="F3644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s="15">
        <f t="shared" si="336"/>
        <v>42338.708333333328</v>
      </c>
      <c r="L3644" s="15">
        <f t="shared" si="337"/>
        <v>42297.816284722227</v>
      </c>
      <c r="M3644" t="b">
        <v>0</v>
      </c>
      <c r="N3644">
        <v>2</v>
      </c>
      <c r="O3644" t="b">
        <v>0</v>
      </c>
      <c r="P3644" t="s">
        <v>5931</v>
      </c>
      <c r="Q3644" s="7">
        <f t="shared" si="338"/>
        <v>2.1428571428571428</v>
      </c>
      <c r="R3644" s="9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7374</v>
      </c>
      <c r="C3645" s="3" t="s">
        <v>7375</v>
      </c>
      <c r="D3645">
        <v>25000</v>
      </c>
      <c r="E3645">
        <v>0</v>
      </c>
      <c r="F3645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s="15">
        <f t="shared" si="336"/>
        <v>42325.185636574075</v>
      </c>
      <c r="L3645" s="15">
        <f t="shared" si="337"/>
        <v>42285.143969907411</v>
      </c>
      <c r="M3645" t="b">
        <v>0</v>
      </c>
      <c r="N3645">
        <v>0</v>
      </c>
      <c r="O3645" t="b">
        <v>0</v>
      </c>
      <c r="P3645" t="s">
        <v>5931</v>
      </c>
      <c r="Q3645" s="7">
        <f t="shared" si="338"/>
        <v>0</v>
      </c>
      <c r="R3645" s="9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7376</v>
      </c>
      <c r="C3646" s="3" t="s">
        <v>7377</v>
      </c>
      <c r="D3646">
        <v>5000</v>
      </c>
      <c r="E3646">
        <v>821</v>
      </c>
      <c r="F3646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s="15">
        <f t="shared" si="336"/>
        <v>42437.207638888889</v>
      </c>
      <c r="L3646" s="15">
        <f t="shared" si="337"/>
        <v>42409.241747685184</v>
      </c>
      <c r="M3646" t="b">
        <v>0</v>
      </c>
      <c r="N3646">
        <v>12</v>
      </c>
      <c r="O3646" t="b">
        <v>0</v>
      </c>
      <c r="P3646" t="s">
        <v>5931</v>
      </c>
      <c r="Q3646" s="7">
        <f t="shared" si="338"/>
        <v>16.420000000000002</v>
      </c>
      <c r="R3646" s="9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7378</v>
      </c>
      <c r="C3647" s="3" t="s">
        <v>7379</v>
      </c>
      <c r="D3647">
        <v>1000</v>
      </c>
      <c r="E3647">
        <v>1</v>
      </c>
      <c r="F3647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s="15">
        <f t="shared" si="336"/>
        <v>42696.012013888889</v>
      </c>
      <c r="L3647" s="15">
        <f t="shared" si="337"/>
        <v>42665.970347222217</v>
      </c>
      <c r="M3647" t="b">
        <v>0</v>
      </c>
      <c r="N3647">
        <v>1</v>
      </c>
      <c r="O3647" t="b">
        <v>0</v>
      </c>
      <c r="P3647" t="s">
        <v>5931</v>
      </c>
      <c r="Q3647" s="7">
        <f t="shared" si="338"/>
        <v>0.1</v>
      </c>
      <c r="R3647" s="9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7380</v>
      </c>
      <c r="C3648" s="3" t="s">
        <v>7381</v>
      </c>
      <c r="D3648">
        <v>10000</v>
      </c>
      <c r="E3648">
        <v>481</v>
      </c>
      <c r="F364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s="15">
        <f t="shared" si="336"/>
        <v>42171.979166666672</v>
      </c>
      <c r="L3648" s="15">
        <f t="shared" si="337"/>
        <v>42140.421319444446</v>
      </c>
      <c r="M3648" t="b">
        <v>0</v>
      </c>
      <c r="N3648">
        <v>8</v>
      </c>
      <c r="O3648" t="b">
        <v>0</v>
      </c>
      <c r="P3648" t="s">
        <v>5931</v>
      </c>
      <c r="Q3648" s="7">
        <f t="shared" si="338"/>
        <v>4.8099999999999996</v>
      </c>
      <c r="R3648" s="9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7382</v>
      </c>
      <c r="C3649" s="3" t="s">
        <v>7383</v>
      </c>
      <c r="D3649">
        <v>500</v>
      </c>
      <c r="E3649">
        <v>30</v>
      </c>
      <c r="F3649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s="15">
        <f t="shared" si="336"/>
        <v>42643.749155092592</v>
      </c>
      <c r="L3649" s="15">
        <f t="shared" si="337"/>
        <v>42598.749155092592</v>
      </c>
      <c r="M3649" t="b">
        <v>0</v>
      </c>
      <c r="N3649">
        <v>2</v>
      </c>
      <c r="O3649" t="b">
        <v>0</v>
      </c>
      <c r="P3649" t="s">
        <v>5931</v>
      </c>
      <c r="Q3649" s="7">
        <f t="shared" si="338"/>
        <v>6</v>
      </c>
      <c r="R3649" s="9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7384</v>
      </c>
      <c r="C3650" s="3" t="s">
        <v>7385</v>
      </c>
      <c r="D3650">
        <v>40000</v>
      </c>
      <c r="E3650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s="15">
        <f t="shared" si="336"/>
        <v>41917.292187500003</v>
      </c>
      <c r="L3650" s="15">
        <f t="shared" si="337"/>
        <v>41887.292187500003</v>
      </c>
      <c r="M3650" t="b">
        <v>0</v>
      </c>
      <c r="N3650">
        <v>73</v>
      </c>
      <c r="O3650" t="b">
        <v>1</v>
      </c>
      <c r="P3650" t="s">
        <v>1086</v>
      </c>
      <c r="Q3650" s="7">
        <f t="shared" si="338"/>
        <v>100.38249999999999</v>
      </c>
      <c r="R3650" s="9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7386</v>
      </c>
      <c r="C3651" s="3" t="s">
        <v>7387</v>
      </c>
      <c r="D3651">
        <v>750</v>
      </c>
      <c r="E3651">
        <v>780</v>
      </c>
      <c r="F3651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s="15">
        <f t="shared" ref="K3651:K3714" si="342">(I3651/86400)+DATE(1970,1,1)</f>
        <v>41806.712893518517</v>
      </c>
      <c r="L3651" s="15">
        <f t="shared" ref="L3651:L3714" si="343">(J3651/86400)+DATE(1970,1,1)</f>
        <v>41780.712893518517</v>
      </c>
      <c r="M3651" t="b">
        <v>0</v>
      </c>
      <c r="N3651">
        <v>8</v>
      </c>
      <c r="O3651" t="b">
        <v>1</v>
      </c>
      <c r="P3651" t="s">
        <v>1086</v>
      </c>
      <c r="Q3651" s="7">
        <f t="shared" ref="Q3651:Q3714" si="344">(E3651/D3651)*100</f>
        <v>104</v>
      </c>
      <c r="R3651" s="9">
        <f t="shared" ref="R3651:R3714" si="345">E3651/N3651</f>
        <v>97.5</v>
      </c>
      <c r="S3651" t="str">
        <f t="shared" ref="S3651:S3714" si="346">LEFT(P3651,FIND("/",P3651)-1)</f>
        <v>theater</v>
      </c>
      <c r="T3651" t="str">
        <f t="shared" ref="T3651:T3714" si="347">REPLACE(P3651,1,FIND("/",P3651),"")</f>
        <v>plays</v>
      </c>
    </row>
    <row r="3652" spans="1:20" ht="48" x14ac:dyDescent="0.2">
      <c r="A3652">
        <v>3650</v>
      </c>
      <c r="B3652" s="3" t="s">
        <v>7388</v>
      </c>
      <c r="C3652" s="3" t="s">
        <v>7389</v>
      </c>
      <c r="D3652">
        <v>500</v>
      </c>
      <c r="E3652">
        <v>500</v>
      </c>
      <c r="F3652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s="15">
        <f t="shared" si="342"/>
        <v>42402.478981481487</v>
      </c>
      <c r="L3652" s="15">
        <f t="shared" si="343"/>
        <v>42381.478981481487</v>
      </c>
      <c r="M3652" t="b">
        <v>0</v>
      </c>
      <c r="N3652">
        <v>17</v>
      </c>
      <c r="O3652" t="b">
        <v>1</v>
      </c>
      <c r="P3652" t="s">
        <v>1086</v>
      </c>
      <c r="Q3652" s="7">
        <f t="shared" si="344"/>
        <v>100</v>
      </c>
      <c r="R3652" s="9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7390</v>
      </c>
      <c r="C3653" s="3" t="s">
        <v>7391</v>
      </c>
      <c r="D3653">
        <v>500</v>
      </c>
      <c r="E3653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s="15">
        <f t="shared" si="342"/>
        <v>41861.665972222225</v>
      </c>
      <c r="L3653" s="15">
        <f t="shared" si="343"/>
        <v>41828.646319444444</v>
      </c>
      <c r="M3653" t="b">
        <v>0</v>
      </c>
      <c r="N3653">
        <v>9</v>
      </c>
      <c r="O3653" t="b">
        <v>1</v>
      </c>
      <c r="P3653" t="s">
        <v>1086</v>
      </c>
      <c r="Q3653" s="7">
        <f t="shared" si="344"/>
        <v>104</v>
      </c>
      <c r="R3653" s="9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5821</v>
      </c>
      <c r="C3654" s="3" t="s">
        <v>7392</v>
      </c>
      <c r="D3654">
        <v>300</v>
      </c>
      <c r="E3654">
        <v>752</v>
      </c>
      <c r="F3654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s="15">
        <f t="shared" si="342"/>
        <v>42607.165972222225</v>
      </c>
      <c r="L3654" s="15">
        <f t="shared" si="343"/>
        <v>42596.644699074073</v>
      </c>
      <c r="M3654" t="b">
        <v>0</v>
      </c>
      <c r="N3654">
        <v>17</v>
      </c>
      <c r="O3654" t="b">
        <v>1</v>
      </c>
      <c r="P3654" t="s">
        <v>1086</v>
      </c>
      <c r="Q3654" s="7">
        <f t="shared" si="344"/>
        <v>250.66666666666669</v>
      </c>
      <c r="R3654" s="9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7393</v>
      </c>
      <c r="C3655" s="3" t="s">
        <v>7394</v>
      </c>
      <c r="D3655">
        <v>2000</v>
      </c>
      <c r="E3655">
        <v>2010</v>
      </c>
      <c r="F3655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s="15">
        <f t="shared" si="342"/>
        <v>42221.363506944443</v>
      </c>
      <c r="L3655" s="15">
        <f t="shared" si="343"/>
        <v>42191.363506944443</v>
      </c>
      <c r="M3655" t="b">
        <v>0</v>
      </c>
      <c r="N3655">
        <v>33</v>
      </c>
      <c r="O3655" t="b">
        <v>1</v>
      </c>
      <c r="P3655" t="s">
        <v>1086</v>
      </c>
      <c r="Q3655" s="7">
        <f t="shared" si="344"/>
        <v>100.49999999999999</v>
      </c>
      <c r="R3655" s="9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7395</v>
      </c>
      <c r="C3656" s="3" t="s">
        <v>7396</v>
      </c>
      <c r="D3656">
        <v>1500</v>
      </c>
      <c r="E3656">
        <v>2616</v>
      </c>
      <c r="F3656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s="15">
        <f t="shared" si="342"/>
        <v>42463.708333333328</v>
      </c>
      <c r="L3656" s="15">
        <f t="shared" si="343"/>
        <v>42440.416504629626</v>
      </c>
      <c r="M3656" t="b">
        <v>0</v>
      </c>
      <c r="N3656">
        <v>38</v>
      </c>
      <c r="O3656" t="b">
        <v>1</v>
      </c>
      <c r="P3656" t="s">
        <v>1086</v>
      </c>
      <c r="Q3656" s="7">
        <f t="shared" si="344"/>
        <v>174.4</v>
      </c>
      <c r="R3656" s="9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7397</v>
      </c>
      <c r="C3657" s="3" t="s">
        <v>7398</v>
      </c>
      <c r="D3657">
        <v>5000</v>
      </c>
      <c r="E3657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s="15">
        <f t="shared" si="342"/>
        <v>42203.290972222225</v>
      </c>
      <c r="L3657" s="15">
        <f t="shared" si="343"/>
        <v>42173.803217592591</v>
      </c>
      <c r="M3657" t="b">
        <v>0</v>
      </c>
      <c r="N3657">
        <v>79</v>
      </c>
      <c r="O3657" t="b">
        <v>1</v>
      </c>
      <c r="P3657" t="s">
        <v>1086</v>
      </c>
      <c r="Q3657" s="7">
        <f t="shared" si="344"/>
        <v>116.26</v>
      </c>
      <c r="R3657" s="9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7399</v>
      </c>
      <c r="C3658" s="3" t="s">
        <v>7400</v>
      </c>
      <c r="D3658">
        <v>5000</v>
      </c>
      <c r="E3658">
        <v>5291</v>
      </c>
      <c r="F365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s="15">
        <f t="shared" si="342"/>
        <v>42767.957638888889</v>
      </c>
      <c r="L3658" s="15">
        <f t="shared" si="343"/>
        <v>42737.910138888888</v>
      </c>
      <c r="M3658" t="b">
        <v>0</v>
      </c>
      <c r="N3658">
        <v>46</v>
      </c>
      <c r="O3658" t="b">
        <v>1</v>
      </c>
      <c r="P3658" t="s">
        <v>1086</v>
      </c>
      <c r="Q3658" s="7">
        <f t="shared" si="344"/>
        <v>105.82000000000001</v>
      </c>
      <c r="R3658" s="9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7401</v>
      </c>
      <c r="C3659" s="3" t="s">
        <v>7402</v>
      </c>
      <c r="D3659">
        <v>2000</v>
      </c>
      <c r="E3659">
        <v>2215</v>
      </c>
      <c r="F3659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s="15">
        <f t="shared" si="342"/>
        <v>42522.904166666667</v>
      </c>
      <c r="L3659" s="15">
        <f t="shared" si="343"/>
        <v>42499.629849537036</v>
      </c>
      <c r="M3659" t="b">
        <v>0</v>
      </c>
      <c r="N3659">
        <v>20</v>
      </c>
      <c r="O3659" t="b">
        <v>1</v>
      </c>
      <c r="P3659" t="s">
        <v>1086</v>
      </c>
      <c r="Q3659" s="7">
        <f t="shared" si="344"/>
        <v>110.75</v>
      </c>
      <c r="R3659" s="9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7403</v>
      </c>
      <c r="C3660" s="3" t="s">
        <v>7404</v>
      </c>
      <c r="D3660">
        <v>1500</v>
      </c>
      <c r="E3660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s="15">
        <f t="shared" si="342"/>
        <v>41822.165972222225</v>
      </c>
      <c r="L3660" s="15">
        <f t="shared" si="343"/>
        <v>41775.858564814815</v>
      </c>
      <c r="M3660" t="b">
        <v>0</v>
      </c>
      <c r="N3660">
        <v>20</v>
      </c>
      <c r="O3660" t="b">
        <v>1</v>
      </c>
      <c r="P3660" t="s">
        <v>1086</v>
      </c>
      <c r="Q3660" s="7">
        <f t="shared" si="344"/>
        <v>100.66666666666666</v>
      </c>
      <c r="R3660" s="9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7405</v>
      </c>
      <c r="C3661" s="3" t="s">
        <v>7406</v>
      </c>
      <c r="D3661">
        <v>3000</v>
      </c>
      <c r="E3661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s="15">
        <f t="shared" si="342"/>
        <v>42082.610416666663</v>
      </c>
      <c r="L3661" s="15">
        <f t="shared" si="343"/>
        <v>42055.277199074073</v>
      </c>
      <c r="M3661" t="b">
        <v>0</v>
      </c>
      <c r="N3661">
        <v>13</v>
      </c>
      <c r="O3661" t="b">
        <v>1</v>
      </c>
      <c r="P3661" t="s">
        <v>1086</v>
      </c>
      <c r="Q3661" s="7">
        <f t="shared" si="344"/>
        <v>102.03333333333333</v>
      </c>
      <c r="R3661" s="9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7407</v>
      </c>
      <c r="C3662" s="3" t="s">
        <v>7408</v>
      </c>
      <c r="D3662">
        <v>250</v>
      </c>
      <c r="E3662">
        <v>250</v>
      </c>
      <c r="F3662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s="15">
        <f t="shared" si="342"/>
        <v>41996.881076388891</v>
      </c>
      <c r="L3662" s="15">
        <f t="shared" si="343"/>
        <v>41971.881076388891</v>
      </c>
      <c r="M3662" t="b">
        <v>0</v>
      </c>
      <c r="N3662">
        <v>22</v>
      </c>
      <c r="O3662" t="b">
        <v>1</v>
      </c>
      <c r="P3662" t="s">
        <v>1086</v>
      </c>
      <c r="Q3662" s="7">
        <f t="shared" si="344"/>
        <v>100</v>
      </c>
      <c r="R3662" s="9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7409</v>
      </c>
      <c r="C3663" s="3" t="s">
        <v>7410</v>
      </c>
      <c r="D3663">
        <v>3000</v>
      </c>
      <c r="E3663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s="15">
        <f t="shared" si="342"/>
        <v>42470.166666666672</v>
      </c>
      <c r="L3663" s="15">
        <f t="shared" si="343"/>
        <v>42447.896666666667</v>
      </c>
      <c r="M3663" t="b">
        <v>0</v>
      </c>
      <c r="N3663">
        <v>36</v>
      </c>
      <c r="O3663" t="b">
        <v>1</v>
      </c>
      <c r="P3663" t="s">
        <v>1086</v>
      </c>
      <c r="Q3663" s="7">
        <f t="shared" si="344"/>
        <v>111.00000000000001</v>
      </c>
      <c r="R3663" s="9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7411</v>
      </c>
      <c r="C3664" s="3" t="s">
        <v>7412</v>
      </c>
      <c r="D3664">
        <v>8000</v>
      </c>
      <c r="E3664">
        <v>8114</v>
      </c>
      <c r="F3664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s="15">
        <f t="shared" si="342"/>
        <v>42094.178402777776</v>
      </c>
      <c r="L3664" s="15">
        <f t="shared" si="343"/>
        <v>42064.220069444447</v>
      </c>
      <c r="M3664" t="b">
        <v>0</v>
      </c>
      <c r="N3664">
        <v>40</v>
      </c>
      <c r="O3664" t="b">
        <v>1</v>
      </c>
      <c r="P3664" t="s">
        <v>1086</v>
      </c>
      <c r="Q3664" s="7">
        <f t="shared" si="344"/>
        <v>101.42500000000001</v>
      </c>
      <c r="R3664" s="9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7413</v>
      </c>
      <c r="C3665" s="3" t="s">
        <v>7414</v>
      </c>
      <c r="D3665">
        <v>225</v>
      </c>
      <c r="E3665">
        <v>234</v>
      </c>
      <c r="F3665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s="15">
        <f t="shared" si="342"/>
        <v>42725.493402777778</v>
      </c>
      <c r="L3665" s="15">
        <f t="shared" si="343"/>
        <v>42665.451736111107</v>
      </c>
      <c r="M3665" t="b">
        <v>0</v>
      </c>
      <c r="N3665">
        <v>9</v>
      </c>
      <c r="O3665" t="b">
        <v>1</v>
      </c>
      <c r="P3665" t="s">
        <v>1086</v>
      </c>
      <c r="Q3665" s="7">
        <f t="shared" si="344"/>
        <v>104</v>
      </c>
      <c r="R3665" s="9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7415</v>
      </c>
      <c r="C3666" s="3" t="s">
        <v>7416</v>
      </c>
      <c r="D3666">
        <v>800</v>
      </c>
      <c r="E3666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s="15">
        <f t="shared" si="342"/>
        <v>42537.248715277776</v>
      </c>
      <c r="L3666" s="15">
        <f t="shared" si="343"/>
        <v>42523.248715277776</v>
      </c>
      <c r="M3666" t="b">
        <v>0</v>
      </c>
      <c r="N3666">
        <v>19</v>
      </c>
      <c r="O3666" t="b">
        <v>1</v>
      </c>
      <c r="P3666" t="s">
        <v>1086</v>
      </c>
      <c r="Q3666" s="7">
        <f t="shared" si="344"/>
        <v>109.375</v>
      </c>
      <c r="R3666" s="9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7417</v>
      </c>
      <c r="C3667" s="3" t="s">
        <v>7418</v>
      </c>
      <c r="D3667">
        <v>620</v>
      </c>
      <c r="E3667">
        <v>714</v>
      </c>
      <c r="F3667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s="15">
        <f t="shared" si="342"/>
        <v>42305.829166666663</v>
      </c>
      <c r="L3667" s="15">
        <f t="shared" si="343"/>
        <v>42294.808124999996</v>
      </c>
      <c r="M3667" t="b">
        <v>0</v>
      </c>
      <c r="N3667">
        <v>14</v>
      </c>
      <c r="O3667" t="b">
        <v>1</v>
      </c>
      <c r="P3667" t="s">
        <v>1086</v>
      </c>
      <c r="Q3667" s="7">
        <f t="shared" si="344"/>
        <v>115.16129032258064</v>
      </c>
      <c r="R3667" s="9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7419</v>
      </c>
      <c r="C3668" s="3" t="s">
        <v>7420</v>
      </c>
      <c r="D3668">
        <v>1200</v>
      </c>
      <c r="E3668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s="15">
        <f t="shared" si="342"/>
        <v>41844.291666666664</v>
      </c>
      <c r="L3668" s="15">
        <f t="shared" si="343"/>
        <v>41822.90488425926</v>
      </c>
      <c r="M3668" t="b">
        <v>0</v>
      </c>
      <c r="N3668">
        <v>38</v>
      </c>
      <c r="O3668" t="b">
        <v>1</v>
      </c>
      <c r="P3668" t="s">
        <v>1086</v>
      </c>
      <c r="Q3668" s="7">
        <f t="shared" si="344"/>
        <v>100</v>
      </c>
      <c r="R3668" s="9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7421</v>
      </c>
      <c r="C3669" s="3" t="s">
        <v>7422</v>
      </c>
      <c r="D3669">
        <v>3000</v>
      </c>
      <c r="E3669">
        <v>3095.11</v>
      </c>
      <c r="F3669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s="15">
        <f t="shared" si="342"/>
        <v>42203.970127314809</v>
      </c>
      <c r="L3669" s="15">
        <f t="shared" si="343"/>
        <v>42173.970127314809</v>
      </c>
      <c r="M3669" t="b">
        <v>0</v>
      </c>
      <c r="N3669">
        <v>58</v>
      </c>
      <c r="O3669" t="b">
        <v>1</v>
      </c>
      <c r="P3669" t="s">
        <v>1086</v>
      </c>
      <c r="Q3669" s="7">
        <f t="shared" si="344"/>
        <v>103.17033333333335</v>
      </c>
      <c r="R3669" s="9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7423</v>
      </c>
      <c r="C3670" s="3" t="s">
        <v>7424</v>
      </c>
      <c r="D3670">
        <v>1000</v>
      </c>
      <c r="E3670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s="15">
        <f t="shared" si="342"/>
        <v>42208.772916666669</v>
      </c>
      <c r="L3670" s="15">
        <f t="shared" si="343"/>
        <v>42185.556157407409</v>
      </c>
      <c r="M3670" t="b">
        <v>0</v>
      </c>
      <c r="N3670">
        <v>28</v>
      </c>
      <c r="O3670" t="b">
        <v>1</v>
      </c>
      <c r="P3670" t="s">
        <v>1086</v>
      </c>
      <c r="Q3670" s="7">
        <f t="shared" si="344"/>
        <v>103.49999999999999</v>
      </c>
      <c r="R3670" s="9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7425</v>
      </c>
      <c r="C3671" s="3" t="s">
        <v>7426</v>
      </c>
      <c r="D3671">
        <v>1000</v>
      </c>
      <c r="E3671">
        <v>1382</v>
      </c>
      <c r="F3671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s="15">
        <f t="shared" si="342"/>
        <v>42166.675196759257</v>
      </c>
      <c r="L3671" s="15">
        <f t="shared" si="343"/>
        <v>42136.675196759257</v>
      </c>
      <c r="M3671" t="b">
        <v>0</v>
      </c>
      <c r="N3671">
        <v>17</v>
      </c>
      <c r="O3671" t="b">
        <v>1</v>
      </c>
      <c r="P3671" t="s">
        <v>1086</v>
      </c>
      <c r="Q3671" s="7">
        <f t="shared" si="344"/>
        <v>138.19999999999999</v>
      </c>
      <c r="R3671" s="9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7427</v>
      </c>
      <c r="C3672" s="3" t="s">
        <v>7428</v>
      </c>
      <c r="D3672">
        <v>220</v>
      </c>
      <c r="E3672">
        <v>241</v>
      </c>
      <c r="F3672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s="15">
        <f t="shared" si="342"/>
        <v>42155.958333333328</v>
      </c>
      <c r="L3672" s="15">
        <f t="shared" si="343"/>
        <v>42142.514016203699</v>
      </c>
      <c r="M3672" t="b">
        <v>0</v>
      </c>
      <c r="N3672">
        <v>12</v>
      </c>
      <c r="O3672" t="b">
        <v>1</v>
      </c>
      <c r="P3672" t="s">
        <v>1086</v>
      </c>
      <c r="Q3672" s="7">
        <f t="shared" si="344"/>
        <v>109.54545454545455</v>
      </c>
      <c r="R3672" s="9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7429</v>
      </c>
      <c r="C3673" s="3" t="s">
        <v>7430</v>
      </c>
      <c r="D3673">
        <v>3500</v>
      </c>
      <c r="E3673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s="15">
        <f t="shared" si="342"/>
        <v>41841.165972222225</v>
      </c>
      <c r="L3673" s="15">
        <f t="shared" si="343"/>
        <v>41820.62809027778</v>
      </c>
      <c r="M3673" t="b">
        <v>0</v>
      </c>
      <c r="N3673">
        <v>40</v>
      </c>
      <c r="O3673" t="b">
        <v>1</v>
      </c>
      <c r="P3673" t="s">
        <v>1086</v>
      </c>
      <c r="Q3673" s="7">
        <f t="shared" si="344"/>
        <v>100.85714285714286</v>
      </c>
      <c r="R3673" s="9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7431</v>
      </c>
      <c r="C3674" s="3" t="s">
        <v>7432</v>
      </c>
      <c r="D3674">
        <v>3000</v>
      </c>
      <c r="E3674">
        <v>3046</v>
      </c>
      <c r="F3674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s="15">
        <f t="shared" si="342"/>
        <v>41908.946574074071</v>
      </c>
      <c r="L3674" s="15">
        <f t="shared" si="343"/>
        <v>41878.946574074071</v>
      </c>
      <c r="M3674" t="b">
        <v>0</v>
      </c>
      <c r="N3674">
        <v>57</v>
      </c>
      <c r="O3674" t="b">
        <v>1</v>
      </c>
      <c r="P3674" t="s">
        <v>1086</v>
      </c>
      <c r="Q3674" s="7">
        <f t="shared" si="344"/>
        <v>101.53333333333335</v>
      </c>
      <c r="R3674" s="9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7433</v>
      </c>
      <c r="C3675" s="3" t="s">
        <v>7434</v>
      </c>
      <c r="D3675">
        <v>4000</v>
      </c>
      <c r="E3675">
        <v>4545</v>
      </c>
      <c r="F3675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s="15">
        <f t="shared" si="342"/>
        <v>41948.536111111112</v>
      </c>
      <c r="L3675" s="15">
        <f t="shared" si="343"/>
        <v>41914.295104166667</v>
      </c>
      <c r="M3675" t="b">
        <v>0</v>
      </c>
      <c r="N3675">
        <v>114</v>
      </c>
      <c r="O3675" t="b">
        <v>1</v>
      </c>
      <c r="P3675" t="s">
        <v>1086</v>
      </c>
      <c r="Q3675" s="7">
        <f t="shared" si="344"/>
        <v>113.625</v>
      </c>
      <c r="R3675" s="9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7435</v>
      </c>
      <c r="C3676" s="3" t="s">
        <v>7436</v>
      </c>
      <c r="D3676">
        <v>4500</v>
      </c>
      <c r="E3676">
        <v>4500</v>
      </c>
      <c r="F3676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s="15">
        <f t="shared" si="342"/>
        <v>42616.873020833329</v>
      </c>
      <c r="L3676" s="15">
        <f t="shared" si="343"/>
        <v>42556.873020833329</v>
      </c>
      <c r="M3676" t="b">
        <v>0</v>
      </c>
      <c r="N3676">
        <v>31</v>
      </c>
      <c r="O3676" t="b">
        <v>1</v>
      </c>
      <c r="P3676" t="s">
        <v>1086</v>
      </c>
      <c r="Q3676" s="7">
        <f t="shared" si="344"/>
        <v>100</v>
      </c>
      <c r="R3676" s="9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7437</v>
      </c>
      <c r="C3677" s="3" t="s">
        <v>7438</v>
      </c>
      <c r="D3677">
        <v>50</v>
      </c>
      <c r="E3677">
        <v>70</v>
      </c>
      <c r="F3677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s="15">
        <f t="shared" si="342"/>
        <v>42505.958333333328</v>
      </c>
      <c r="L3677" s="15">
        <f t="shared" si="343"/>
        <v>42493.597013888888</v>
      </c>
      <c r="M3677" t="b">
        <v>0</v>
      </c>
      <c r="N3677">
        <v>3</v>
      </c>
      <c r="O3677" t="b">
        <v>1</v>
      </c>
      <c r="P3677" t="s">
        <v>1086</v>
      </c>
      <c r="Q3677" s="7">
        <f t="shared" si="344"/>
        <v>140</v>
      </c>
      <c r="R3677" s="9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7439</v>
      </c>
      <c r="C3678" s="3" t="s">
        <v>7440</v>
      </c>
      <c r="D3678">
        <v>800</v>
      </c>
      <c r="E3678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s="15">
        <f t="shared" si="342"/>
        <v>41894.815787037034</v>
      </c>
      <c r="L3678" s="15">
        <f t="shared" si="343"/>
        <v>41876.815787037034</v>
      </c>
      <c r="M3678" t="b">
        <v>0</v>
      </c>
      <c r="N3678">
        <v>16</v>
      </c>
      <c r="O3678" t="b">
        <v>1</v>
      </c>
      <c r="P3678" t="s">
        <v>1086</v>
      </c>
      <c r="Q3678" s="7">
        <f t="shared" si="344"/>
        <v>128.75</v>
      </c>
      <c r="R3678" s="9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7441</v>
      </c>
      <c r="C3679" s="3" t="s">
        <v>7442</v>
      </c>
      <c r="D3679">
        <v>12000</v>
      </c>
      <c r="E3679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s="15">
        <f t="shared" si="342"/>
        <v>41823.165972222225</v>
      </c>
      <c r="L3679" s="15">
        <f t="shared" si="343"/>
        <v>41802.574282407411</v>
      </c>
      <c r="M3679" t="b">
        <v>0</v>
      </c>
      <c r="N3679">
        <v>199</v>
      </c>
      <c r="O3679" t="b">
        <v>1</v>
      </c>
      <c r="P3679" t="s">
        <v>1086</v>
      </c>
      <c r="Q3679" s="7">
        <f t="shared" si="344"/>
        <v>102.90416666666667</v>
      </c>
      <c r="R3679" s="9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7443</v>
      </c>
      <c r="C3680" s="3" t="s">
        <v>7444</v>
      </c>
      <c r="D3680">
        <v>2000</v>
      </c>
      <c r="E3680">
        <v>2050</v>
      </c>
      <c r="F3680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s="15">
        <f t="shared" si="342"/>
        <v>42155.531226851846</v>
      </c>
      <c r="L3680" s="15">
        <f t="shared" si="343"/>
        <v>42120.531226851846</v>
      </c>
      <c r="M3680" t="b">
        <v>0</v>
      </c>
      <c r="N3680">
        <v>31</v>
      </c>
      <c r="O3680" t="b">
        <v>1</v>
      </c>
      <c r="P3680" t="s">
        <v>1086</v>
      </c>
      <c r="Q3680" s="7">
        <f t="shared" si="344"/>
        <v>102.49999999999999</v>
      </c>
      <c r="R3680" s="9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7445</v>
      </c>
      <c r="C3681" s="3" t="s">
        <v>7446</v>
      </c>
      <c r="D3681">
        <v>2000</v>
      </c>
      <c r="E3681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s="15">
        <f t="shared" si="342"/>
        <v>41821.207638888889</v>
      </c>
      <c r="L3681" s="15">
        <f t="shared" si="343"/>
        <v>41786.761354166665</v>
      </c>
      <c r="M3681" t="b">
        <v>0</v>
      </c>
      <c r="N3681">
        <v>30</v>
      </c>
      <c r="O3681" t="b">
        <v>1</v>
      </c>
      <c r="P3681" t="s">
        <v>1086</v>
      </c>
      <c r="Q3681" s="7">
        <f t="shared" si="344"/>
        <v>110.1</v>
      </c>
      <c r="R3681" s="9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7447</v>
      </c>
      <c r="C3682" s="3" t="s">
        <v>7448</v>
      </c>
      <c r="D3682">
        <v>3000</v>
      </c>
      <c r="E3682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s="15">
        <f t="shared" si="342"/>
        <v>42648.454097222224</v>
      </c>
      <c r="L3682" s="15">
        <f t="shared" si="343"/>
        <v>42627.454097222224</v>
      </c>
      <c r="M3682" t="b">
        <v>0</v>
      </c>
      <c r="N3682">
        <v>34</v>
      </c>
      <c r="O3682" t="b">
        <v>1</v>
      </c>
      <c r="P3682" t="s">
        <v>1086</v>
      </c>
      <c r="Q3682" s="7">
        <f t="shared" si="344"/>
        <v>112.76666666666667</v>
      </c>
      <c r="R3682" s="9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7449</v>
      </c>
      <c r="C3683" s="3" t="s">
        <v>7450</v>
      </c>
      <c r="D3683">
        <v>1000</v>
      </c>
      <c r="E3683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s="15">
        <f t="shared" si="342"/>
        <v>42384.651504629626</v>
      </c>
      <c r="L3683" s="15">
        <f t="shared" si="343"/>
        <v>42374.651504629626</v>
      </c>
      <c r="M3683" t="b">
        <v>0</v>
      </c>
      <c r="N3683">
        <v>18</v>
      </c>
      <c r="O3683" t="b">
        <v>1</v>
      </c>
      <c r="P3683" t="s">
        <v>1086</v>
      </c>
      <c r="Q3683" s="7">
        <f t="shared" si="344"/>
        <v>111.9</v>
      </c>
      <c r="R3683" s="9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7451</v>
      </c>
      <c r="C3684" s="3" t="s">
        <v>7452</v>
      </c>
      <c r="D3684">
        <v>3000</v>
      </c>
      <c r="E3684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s="15">
        <f t="shared" si="342"/>
        <v>41806.290972222225</v>
      </c>
      <c r="L3684" s="15">
        <f t="shared" si="343"/>
        <v>41772.685393518521</v>
      </c>
      <c r="M3684" t="b">
        <v>0</v>
      </c>
      <c r="N3684">
        <v>67</v>
      </c>
      <c r="O3684" t="b">
        <v>1</v>
      </c>
      <c r="P3684" t="s">
        <v>1086</v>
      </c>
      <c r="Q3684" s="7">
        <f t="shared" si="344"/>
        <v>139.19999999999999</v>
      </c>
      <c r="R3684" s="9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7453</v>
      </c>
      <c r="C3685" s="3" t="s">
        <v>7454</v>
      </c>
      <c r="D3685">
        <v>3500</v>
      </c>
      <c r="E3685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s="15">
        <f t="shared" si="342"/>
        <v>42663.116851851853</v>
      </c>
      <c r="L3685" s="15">
        <f t="shared" si="343"/>
        <v>42633.116851851853</v>
      </c>
      <c r="M3685" t="b">
        <v>0</v>
      </c>
      <c r="N3685">
        <v>66</v>
      </c>
      <c r="O3685" t="b">
        <v>1</v>
      </c>
      <c r="P3685" t="s">
        <v>1086</v>
      </c>
      <c r="Q3685" s="7">
        <f t="shared" si="344"/>
        <v>110.85714285714286</v>
      </c>
      <c r="R3685" s="9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7455</v>
      </c>
      <c r="C3686" s="3" t="s">
        <v>7456</v>
      </c>
      <c r="D3686">
        <v>750</v>
      </c>
      <c r="E3686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s="15">
        <f t="shared" si="342"/>
        <v>42249.180393518516</v>
      </c>
      <c r="L3686" s="15">
        <f t="shared" si="343"/>
        <v>42219.180393518516</v>
      </c>
      <c r="M3686" t="b">
        <v>0</v>
      </c>
      <c r="N3686">
        <v>23</v>
      </c>
      <c r="O3686" t="b">
        <v>1</v>
      </c>
      <c r="P3686" t="s">
        <v>1086</v>
      </c>
      <c r="Q3686" s="7">
        <f t="shared" si="344"/>
        <v>139.06666666666666</v>
      </c>
      <c r="R3686" s="9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7457</v>
      </c>
      <c r="C3687" s="3" t="s">
        <v>7458</v>
      </c>
      <c r="D3687">
        <v>5000</v>
      </c>
      <c r="E3687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s="15">
        <f t="shared" si="342"/>
        <v>41778.875</v>
      </c>
      <c r="L3687" s="15">
        <f t="shared" si="343"/>
        <v>41753.593275462961</v>
      </c>
      <c r="M3687" t="b">
        <v>0</v>
      </c>
      <c r="N3687">
        <v>126</v>
      </c>
      <c r="O3687" t="b">
        <v>1</v>
      </c>
      <c r="P3687" t="s">
        <v>1086</v>
      </c>
      <c r="Q3687" s="7">
        <f t="shared" si="344"/>
        <v>105.69999999999999</v>
      </c>
      <c r="R3687" s="9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7459</v>
      </c>
      <c r="C3688" s="3" t="s">
        <v>7460</v>
      </c>
      <c r="D3688">
        <v>350</v>
      </c>
      <c r="E3688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s="15">
        <f t="shared" si="342"/>
        <v>42245.165972222225</v>
      </c>
      <c r="L3688" s="15">
        <f t="shared" si="343"/>
        <v>42230.662731481483</v>
      </c>
      <c r="M3688" t="b">
        <v>0</v>
      </c>
      <c r="N3688">
        <v>6</v>
      </c>
      <c r="O3688" t="b">
        <v>1</v>
      </c>
      <c r="P3688" t="s">
        <v>1086</v>
      </c>
      <c r="Q3688" s="7">
        <f t="shared" si="344"/>
        <v>101.42857142857142</v>
      </c>
      <c r="R3688" s="9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7461</v>
      </c>
      <c r="C3689" s="3" t="s">
        <v>7462</v>
      </c>
      <c r="D3689">
        <v>5000</v>
      </c>
      <c r="E3689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s="15">
        <f t="shared" si="342"/>
        <v>41817.218229166669</v>
      </c>
      <c r="L3689" s="15">
        <f t="shared" si="343"/>
        <v>41787.218229166669</v>
      </c>
      <c r="M3689" t="b">
        <v>0</v>
      </c>
      <c r="N3689">
        <v>25</v>
      </c>
      <c r="O3689" t="b">
        <v>1</v>
      </c>
      <c r="P3689" t="s">
        <v>1086</v>
      </c>
      <c r="Q3689" s="7">
        <f t="shared" si="344"/>
        <v>100.245</v>
      </c>
      <c r="R3689" s="9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7463</v>
      </c>
      <c r="C3690" s="3" t="s">
        <v>7464</v>
      </c>
      <c r="D3690">
        <v>3000</v>
      </c>
      <c r="E3690">
        <v>3275</v>
      </c>
      <c r="F3690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s="15">
        <f t="shared" si="342"/>
        <v>41859.787083333329</v>
      </c>
      <c r="L3690" s="15">
        <f t="shared" si="343"/>
        <v>41829.787083333329</v>
      </c>
      <c r="M3690" t="b">
        <v>0</v>
      </c>
      <c r="N3690">
        <v>39</v>
      </c>
      <c r="O3690" t="b">
        <v>1</v>
      </c>
      <c r="P3690" t="s">
        <v>1086</v>
      </c>
      <c r="Q3690" s="7">
        <f t="shared" si="344"/>
        <v>109.16666666666666</v>
      </c>
      <c r="R3690" s="9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7465</v>
      </c>
      <c r="C3691" s="3" t="s">
        <v>7466</v>
      </c>
      <c r="D3691">
        <v>3000</v>
      </c>
      <c r="E3691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s="15">
        <f t="shared" si="342"/>
        <v>42176.934027777781</v>
      </c>
      <c r="L3691" s="15">
        <f t="shared" si="343"/>
        <v>42147.826840277776</v>
      </c>
      <c r="M3691" t="b">
        <v>0</v>
      </c>
      <c r="N3691">
        <v>62</v>
      </c>
      <c r="O3691" t="b">
        <v>1</v>
      </c>
      <c r="P3691" t="s">
        <v>1086</v>
      </c>
      <c r="Q3691" s="7">
        <f t="shared" si="344"/>
        <v>118.33333333333333</v>
      </c>
      <c r="R3691" s="9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7467</v>
      </c>
      <c r="C3692" s="3" t="s">
        <v>7468</v>
      </c>
      <c r="D3692">
        <v>1500</v>
      </c>
      <c r="E3692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s="15">
        <f t="shared" si="342"/>
        <v>41970.639849537038</v>
      </c>
      <c r="L3692" s="15">
        <f t="shared" si="343"/>
        <v>41940.598182870366</v>
      </c>
      <c r="M3692" t="b">
        <v>0</v>
      </c>
      <c r="N3692">
        <v>31</v>
      </c>
      <c r="O3692" t="b">
        <v>1</v>
      </c>
      <c r="P3692" t="s">
        <v>1086</v>
      </c>
      <c r="Q3692" s="7">
        <f t="shared" si="344"/>
        <v>120</v>
      </c>
      <c r="R3692" s="9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7469</v>
      </c>
      <c r="C3693" s="3" t="s">
        <v>7470</v>
      </c>
      <c r="D3693">
        <v>40000</v>
      </c>
      <c r="E3693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s="15">
        <f t="shared" si="342"/>
        <v>42065.207638888889</v>
      </c>
      <c r="L3693" s="15">
        <f t="shared" si="343"/>
        <v>42020.700567129628</v>
      </c>
      <c r="M3693" t="b">
        <v>0</v>
      </c>
      <c r="N3693">
        <v>274</v>
      </c>
      <c r="O3693" t="b">
        <v>1</v>
      </c>
      <c r="P3693" t="s">
        <v>1086</v>
      </c>
      <c r="Q3693" s="7">
        <f t="shared" si="344"/>
        <v>127.96000000000001</v>
      </c>
      <c r="R3693" s="9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7471</v>
      </c>
      <c r="C3694" s="3" t="s">
        <v>7472</v>
      </c>
      <c r="D3694">
        <v>1000</v>
      </c>
      <c r="E3694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s="15">
        <f t="shared" si="342"/>
        <v>41901</v>
      </c>
      <c r="L3694" s="15">
        <f t="shared" si="343"/>
        <v>41891.96503472222</v>
      </c>
      <c r="M3694" t="b">
        <v>0</v>
      </c>
      <c r="N3694">
        <v>17</v>
      </c>
      <c r="O3694" t="b">
        <v>1</v>
      </c>
      <c r="P3694" t="s">
        <v>1086</v>
      </c>
      <c r="Q3694" s="7">
        <f t="shared" si="344"/>
        <v>126</v>
      </c>
      <c r="R3694" s="9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7473</v>
      </c>
      <c r="C3695" s="3" t="s">
        <v>7474</v>
      </c>
      <c r="D3695">
        <v>333</v>
      </c>
      <c r="E3695">
        <v>430</v>
      </c>
      <c r="F3695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s="15">
        <f t="shared" si="342"/>
        <v>42338.9375</v>
      </c>
      <c r="L3695" s="15">
        <f t="shared" si="343"/>
        <v>42309.191307870366</v>
      </c>
      <c r="M3695" t="b">
        <v>0</v>
      </c>
      <c r="N3695">
        <v>14</v>
      </c>
      <c r="O3695" t="b">
        <v>1</v>
      </c>
      <c r="P3695" t="s">
        <v>1086</v>
      </c>
      <c r="Q3695" s="7">
        <f t="shared" si="344"/>
        <v>129.12912912912913</v>
      </c>
      <c r="R3695" s="9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7475</v>
      </c>
      <c r="C3696" s="3" t="s">
        <v>7476</v>
      </c>
      <c r="D3696">
        <v>3500</v>
      </c>
      <c r="E3696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s="15">
        <f t="shared" si="342"/>
        <v>42527.083333333328</v>
      </c>
      <c r="L3696" s="15">
        <f t="shared" si="343"/>
        <v>42490.133877314816</v>
      </c>
      <c r="M3696" t="b">
        <v>0</v>
      </c>
      <c r="N3696">
        <v>60</v>
      </c>
      <c r="O3696" t="b">
        <v>1</v>
      </c>
      <c r="P3696" t="s">
        <v>1086</v>
      </c>
      <c r="Q3696" s="7">
        <f t="shared" si="344"/>
        <v>107.42857142857143</v>
      </c>
      <c r="R3696" s="9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7477</v>
      </c>
      <c r="C3697" s="3" t="s">
        <v>7478</v>
      </c>
      <c r="D3697">
        <v>4000</v>
      </c>
      <c r="E3697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s="15">
        <f t="shared" si="342"/>
        <v>42015.870486111111</v>
      </c>
      <c r="L3697" s="15">
        <f t="shared" si="343"/>
        <v>41995.870486111111</v>
      </c>
      <c r="M3697" t="b">
        <v>0</v>
      </c>
      <c r="N3697">
        <v>33</v>
      </c>
      <c r="O3697" t="b">
        <v>1</v>
      </c>
      <c r="P3697" t="s">
        <v>1086</v>
      </c>
      <c r="Q3697" s="7">
        <f t="shared" si="344"/>
        <v>100.125</v>
      </c>
      <c r="R3697" s="9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7479</v>
      </c>
      <c r="C3698" s="3" t="s">
        <v>7480</v>
      </c>
      <c r="D3698">
        <v>2000</v>
      </c>
      <c r="E3698">
        <v>3100</v>
      </c>
      <c r="F369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s="15">
        <f t="shared" si="342"/>
        <v>42048.617083333331</v>
      </c>
      <c r="L3698" s="15">
        <f t="shared" si="343"/>
        <v>41988.617083333331</v>
      </c>
      <c r="M3698" t="b">
        <v>0</v>
      </c>
      <c r="N3698">
        <v>78</v>
      </c>
      <c r="O3698" t="b">
        <v>1</v>
      </c>
      <c r="P3698" t="s">
        <v>1086</v>
      </c>
      <c r="Q3698" s="7">
        <f t="shared" si="344"/>
        <v>155</v>
      </c>
      <c r="R3698" s="9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7481</v>
      </c>
      <c r="C3699" s="3" t="s">
        <v>7482</v>
      </c>
      <c r="D3699">
        <v>2000</v>
      </c>
      <c r="E3699">
        <v>2160</v>
      </c>
      <c r="F3699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s="15">
        <f t="shared" si="342"/>
        <v>42500.465833333335</v>
      </c>
      <c r="L3699" s="15">
        <f t="shared" si="343"/>
        <v>42479.465833333335</v>
      </c>
      <c r="M3699" t="b">
        <v>0</v>
      </c>
      <c r="N3699">
        <v>30</v>
      </c>
      <c r="O3699" t="b">
        <v>1</v>
      </c>
      <c r="P3699" t="s">
        <v>1086</v>
      </c>
      <c r="Q3699" s="7">
        <f t="shared" si="344"/>
        <v>108</v>
      </c>
      <c r="R3699" s="9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7483</v>
      </c>
      <c r="C3700" s="3" t="s">
        <v>7484</v>
      </c>
      <c r="D3700">
        <v>5000</v>
      </c>
      <c r="E3700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s="15">
        <f t="shared" si="342"/>
        <v>42431.806562500002</v>
      </c>
      <c r="L3700" s="15">
        <f t="shared" si="343"/>
        <v>42401.806562500002</v>
      </c>
      <c r="M3700" t="b">
        <v>0</v>
      </c>
      <c r="N3700">
        <v>136</v>
      </c>
      <c r="O3700" t="b">
        <v>1</v>
      </c>
      <c r="P3700" t="s">
        <v>1086</v>
      </c>
      <c r="Q3700" s="7">
        <f t="shared" si="344"/>
        <v>110.52</v>
      </c>
      <c r="R3700" s="9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7485</v>
      </c>
      <c r="C3701" s="3" t="s">
        <v>7486</v>
      </c>
      <c r="D3701">
        <v>2500</v>
      </c>
      <c r="E3701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s="15">
        <f t="shared" si="342"/>
        <v>41927.602037037039</v>
      </c>
      <c r="L3701" s="15">
        <f t="shared" si="343"/>
        <v>41897.602037037039</v>
      </c>
      <c r="M3701" t="b">
        <v>0</v>
      </c>
      <c r="N3701">
        <v>40</v>
      </c>
      <c r="O3701" t="b">
        <v>1</v>
      </c>
      <c r="P3701" t="s">
        <v>1086</v>
      </c>
      <c r="Q3701" s="7">
        <f t="shared" si="344"/>
        <v>100.8</v>
      </c>
      <c r="R3701" s="9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7487</v>
      </c>
      <c r="C3702" s="3" t="s">
        <v>7488</v>
      </c>
      <c r="D3702">
        <v>500</v>
      </c>
      <c r="E3702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s="15">
        <f t="shared" si="342"/>
        <v>41912.666666666664</v>
      </c>
      <c r="L3702" s="15">
        <f t="shared" si="343"/>
        <v>41882.585648148146</v>
      </c>
      <c r="M3702" t="b">
        <v>0</v>
      </c>
      <c r="N3702">
        <v>18</v>
      </c>
      <c r="O3702" t="b">
        <v>1</v>
      </c>
      <c r="P3702" t="s">
        <v>1086</v>
      </c>
      <c r="Q3702" s="7">
        <f t="shared" si="344"/>
        <v>121.2</v>
      </c>
      <c r="R3702" s="9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7489</v>
      </c>
      <c r="C3703" s="3" t="s">
        <v>7490</v>
      </c>
      <c r="D3703">
        <v>1500</v>
      </c>
      <c r="E3703">
        <v>1505</v>
      </c>
      <c r="F3703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s="15">
        <f t="shared" si="342"/>
        <v>42159.541585648149</v>
      </c>
      <c r="L3703" s="15">
        <f t="shared" si="343"/>
        <v>42129.541585648149</v>
      </c>
      <c r="M3703" t="b">
        <v>0</v>
      </c>
      <c r="N3703">
        <v>39</v>
      </c>
      <c r="O3703" t="b">
        <v>1</v>
      </c>
      <c r="P3703" t="s">
        <v>1086</v>
      </c>
      <c r="Q3703" s="7">
        <f t="shared" si="344"/>
        <v>100.33333333333334</v>
      </c>
      <c r="R3703" s="9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7491</v>
      </c>
      <c r="C3704" s="3" t="s">
        <v>7492</v>
      </c>
      <c r="D3704">
        <v>3000</v>
      </c>
      <c r="E3704">
        <v>3275</v>
      </c>
      <c r="F3704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s="15">
        <f t="shared" si="342"/>
        <v>42561.957638888889</v>
      </c>
      <c r="L3704" s="15">
        <f t="shared" si="343"/>
        <v>42524.53800925926</v>
      </c>
      <c r="M3704" t="b">
        <v>0</v>
      </c>
      <c r="N3704">
        <v>21</v>
      </c>
      <c r="O3704" t="b">
        <v>1</v>
      </c>
      <c r="P3704" t="s">
        <v>1086</v>
      </c>
      <c r="Q3704" s="7">
        <f t="shared" si="344"/>
        <v>109.16666666666666</v>
      </c>
      <c r="R3704" s="9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7493</v>
      </c>
      <c r="C3705" s="3" t="s">
        <v>7494</v>
      </c>
      <c r="D3705">
        <v>1050</v>
      </c>
      <c r="E3705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s="15">
        <f t="shared" si="342"/>
        <v>42595.290972222225</v>
      </c>
      <c r="L3705" s="15">
        <f t="shared" si="343"/>
        <v>42556.504490740743</v>
      </c>
      <c r="M3705" t="b">
        <v>0</v>
      </c>
      <c r="N3705">
        <v>30</v>
      </c>
      <c r="O3705" t="b">
        <v>1</v>
      </c>
      <c r="P3705" t="s">
        <v>1086</v>
      </c>
      <c r="Q3705" s="7">
        <f t="shared" si="344"/>
        <v>123.42857142857142</v>
      </c>
      <c r="R3705" s="9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7495</v>
      </c>
      <c r="C3706" s="3" t="s">
        <v>7496</v>
      </c>
      <c r="D3706">
        <v>300</v>
      </c>
      <c r="E3706">
        <v>409.01</v>
      </c>
      <c r="F3706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s="15">
        <f t="shared" si="342"/>
        <v>42521.689745370371</v>
      </c>
      <c r="L3706" s="15">
        <f t="shared" si="343"/>
        <v>42461.689745370371</v>
      </c>
      <c r="M3706" t="b">
        <v>0</v>
      </c>
      <c r="N3706">
        <v>27</v>
      </c>
      <c r="O3706" t="b">
        <v>1</v>
      </c>
      <c r="P3706" t="s">
        <v>1086</v>
      </c>
      <c r="Q3706" s="7">
        <f t="shared" si="344"/>
        <v>136.33666666666667</v>
      </c>
      <c r="R3706" s="9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7497</v>
      </c>
      <c r="C3707" s="3" t="s">
        <v>7498</v>
      </c>
      <c r="D3707">
        <v>2827</v>
      </c>
      <c r="E3707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s="15">
        <f t="shared" si="342"/>
        <v>41813.75</v>
      </c>
      <c r="L3707" s="15">
        <f t="shared" si="343"/>
        <v>41792.542986111112</v>
      </c>
      <c r="M3707" t="b">
        <v>0</v>
      </c>
      <c r="N3707">
        <v>35</v>
      </c>
      <c r="O3707" t="b">
        <v>1</v>
      </c>
      <c r="P3707" t="s">
        <v>1086</v>
      </c>
      <c r="Q3707" s="7">
        <f t="shared" si="344"/>
        <v>103.46657233816768</v>
      </c>
      <c r="R3707" s="9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7499</v>
      </c>
      <c r="C3708" s="3" t="s">
        <v>7500</v>
      </c>
      <c r="D3708">
        <v>1500</v>
      </c>
      <c r="E3708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s="15">
        <f t="shared" si="342"/>
        <v>41894.913761574076</v>
      </c>
      <c r="L3708" s="15">
        <f t="shared" si="343"/>
        <v>41879.913761574076</v>
      </c>
      <c r="M3708" t="b">
        <v>0</v>
      </c>
      <c r="N3708">
        <v>13</v>
      </c>
      <c r="O3708" t="b">
        <v>1</v>
      </c>
      <c r="P3708" t="s">
        <v>1086</v>
      </c>
      <c r="Q3708" s="7">
        <f t="shared" si="344"/>
        <v>121.33333333333334</v>
      </c>
      <c r="R3708" s="9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7501</v>
      </c>
      <c r="C3709" s="3" t="s">
        <v>7502</v>
      </c>
      <c r="D3709">
        <v>1000</v>
      </c>
      <c r="E3709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s="15">
        <f t="shared" si="342"/>
        <v>42573.226388888885</v>
      </c>
      <c r="L3709" s="15">
        <f t="shared" si="343"/>
        <v>42552.048356481479</v>
      </c>
      <c r="M3709" t="b">
        <v>0</v>
      </c>
      <c r="N3709">
        <v>23</v>
      </c>
      <c r="O3709" t="b">
        <v>1</v>
      </c>
      <c r="P3709" t="s">
        <v>1086</v>
      </c>
      <c r="Q3709" s="7">
        <f t="shared" si="344"/>
        <v>186</v>
      </c>
      <c r="R3709" s="9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7503</v>
      </c>
      <c r="C3710" s="3" t="s">
        <v>7504</v>
      </c>
      <c r="D3710">
        <v>700</v>
      </c>
      <c r="E3710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s="15">
        <f t="shared" si="342"/>
        <v>41824.142199074078</v>
      </c>
      <c r="L3710" s="15">
        <f t="shared" si="343"/>
        <v>41810.142199074078</v>
      </c>
      <c r="M3710" t="b">
        <v>0</v>
      </c>
      <c r="N3710">
        <v>39</v>
      </c>
      <c r="O3710" t="b">
        <v>1</v>
      </c>
      <c r="P3710" t="s">
        <v>1086</v>
      </c>
      <c r="Q3710" s="7">
        <f t="shared" si="344"/>
        <v>300</v>
      </c>
      <c r="R3710" s="9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7505</v>
      </c>
      <c r="C3711" s="3" t="s">
        <v>7506</v>
      </c>
      <c r="D3711">
        <v>1000</v>
      </c>
      <c r="E3711">
        <v>1082.5</v>
      </c>
      <c r="F3711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s="15">
        <f t="shared" si="342"/>
        <v>41815.707708333335</v>
      </c>
      <c r="L3711" s="15">
        <f t="shared" si="343"/>
        <v>41785.707708333335</v>
      </c>
      <c r="M3711" t="b">
        <v>0</v>
      </c>
      <c r="N3711">
        <v>35</v>
      </c>
      <c r="O3711" t="b">
        <v>1</v>
      </c>
      <c r="P3711" t="s">
        <v>1086</v>
      </c>
      <c r="Q3711" s="7">
        <f t="shared" si="344"/>
        <v>108.25</v>
      </c>
      <c r="R3711" s="9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7507</v>
      </c>
      <c r="C3712" s="3" t="s">
        <v>7508</v>
      </c>
      <c r="D3712">
        <v>1300</v>
      </c>
      <c r="E3712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s="15">
        <f t="shared" si="342"/>
        <v>42097.576249999998</v>
      </c>
      <c r="L3712" s="15">
        <f t="shared" si="343"/>
        <v>42072.576249999998</v>
      </c>
      <c r="M3712" t="b">
        <v>0</v>
      </c>
      <c r="N3712">
        <v>27</v>
      </c>
      <c r="O3712" t="b">
        <v>1</v>
      </c>
      <c r="P3712" t="s">
        <v>1086</v>
      </c>
      <c r="Q3712" s="7">
        <f t="shared" si="344"/>
        <v>141.15384615384616</v>
      </c>
      <c r="R3712" s="9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7509</v>
      </c>
      <c r="C3713" s="3" t="s">
        <v>7510</v>
      </c>
      <c r="D3713">
        <v>500</v>
      </c>
      <c r="E3713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s="15">
        <f t="shared" si="342"/>
        <v>41805.666666666664</v>
      </c>
      <c r="L3713" s="15">
        <f t="shared" si="343"/>
        <v>41779.724224537036</v>
      </c>
      <c r="M3713" t="b">
        <v>0</v>
      </c>
      <c r="N3713">
        <v>21</v>
      </c>
      <c r="O3713" t="b">
        <v>1</v>
      </c>
      <c r="P3713" t="s">
        <v>1086</v>
      </c>
      <c r="Q3713" s="7">
        <f t="shared" si="344"/>
        <v>113.99999999999999</v>
      </c>
      <c r="R3713" s="9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7511</v>
      </c>
      <c r="C3714" s="3" t="s">
        <v>7512</v>
      </c>
      <c r="D3714">
        <v>7500</v>
      </c>
      <c r="E3714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s="15">
        <f t="shared" si="342"/>
        <v>42155.290972222225</v>
      </c>
      <c r="L3714" s="15">
        <f t="shared" si="343"/>
        <v>42134.172071759254</v>
      </c>
      <c r="M3714" t="b">
        <v>0</v>
      </c>
      <c r="N3714">
        <v>104</v>
      </c>
      <c r="O3714" t="b">
        <v>1</v>
      </c>
      <c r="P3714" t="s">
        <v>1086</v>
      </c>
      <c r="Q3714" s="7">
        <f t="shared" si="344"/>
        <v>153.73333333333335</v>
      </c>
      <c r="R3714" s="9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7513</v>
      </c>
      <c r="C3715" s="3" t="s">
        <v>7514</v>
      </c>
      <c r="D3715">
        <v>2000</v>
      </c>
      <c r="E3715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s="15">
        <f t="shared" ref="K3715:K3778" si="348">(I3715/86400)+DATE(1970,1,1)</f>
        <v>42525.738032407404</v>
      </c>
      <c r="L3715" s="15">
        <f t="shared" ref="L3715:L3778" si="349">(J3715/86400)+DATE(1970,1,1)</f>
        <v>42505.738032407404</v>
      </c>
      <c r="M3715" t="b">
        <v>0</v>
      </c>
      <c r="N3715">
        <v>19</v>
      </c>
      <c r="O3715" t="b">
        <v>1</v>
      </c>
      <c r="P3715" t="s">
        <v>1086</v>
      </c>
      <c r="Q3715" s="7">
        <f t="shared" ref="Q3715:Q3778" si="350">(E3715/D3715)*100</f>
        <v>101.49999999999999</v>
      </c>
      <c r="R3715" s="9">
        <f t="shared" ref="R3715:R3778" si="351">E3715/N3715</f>
        <v>106.84210526315789</v>
      </c>
      <c r="S3715" t="str">
        <f t="shared" ref="S3715:S3778" si="352">LEFT(P3715,FIND("/",P3715)-1)</f>
        <v>theater</v>
      </c>
      <c r="T3715" t="str">
        <f t="shared" ref="T3715:T3778" si="353">REPLACE(P3715,1,FIND("/",P3715),"")</f>
        <v>plays</v>
      </c>
    </row>
    <row r="3716" spans="1:20" ht="48" x14ac:dyDescent="0.2">
      <c r="A3716">
        <v>3714</v>
      </c>
      <c r="B3716" s="3" t="s">
        <v>7515</v>
      </c>
      <c r="C3716" s="3" t="s">
        <v>7516</v>
      </c>
      <c r="D3716">
        <v>10000</v>
      </c>
      <c r="E3716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s="15">
        <f t="shared" si="348"/>
        <v>42150.165972222225</v>
      </c>
      <c r="L3716" s="15">
        <f t="shared" si="349"/>
        <v>42118.556331018517</v>
      </c>
      <c r="M3716" t="b">
        <v>0</v>
      </c>
      <c r="N3716">
        <v>97</v>
      </c>
      <c r="O3716" t="b">
        <v>1</v>
      </c>
      <c r="P3716" t="s">
        <v>1086</v>
      </c>
      <c r="Q3716" s="7">
        <f t="shared" si="350"/>
        <v>102.35000000000001</v>
      </c>
      <c r="R3716" s="9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7517</v>
      </c>
      <c r="C3717" s="3" t="s">
        <v>7518</v>
      </c>
      <c r="D3717">
        <v>3500</v>
      </c>
      <c r="E3717">
        <v>3590</v>
      </c>
      <c r="F3717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s="15">
        <f t="shared" si="348"/>
        <v>42094.536111111112</v>
      </c>
      <c r="L3717" s="15">
        <f t="shared" si="349"/>
        <v>42036.995590277773</v>
      </c>
      <c r="M3717" t="b">
        <v>0</v>
      </c>
      <c r="N3717">
        <v>27</v>
      </c>
      <c r="O3717" t="b">
        <v>1</v>
      </c>
      <c r="P3717" t="s">
        <v>1086</v>
      </c>
      <c r="Q3717" s="7">
        <f t="shared" si="350"/>
        <v>102.57142857142858</v>
      </c>
      <c r="R3717" s="9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7519</v>
      </c>
      <c r="C3718" s="3" t="s">
        <v>7520</v>
      </c>
      <c r="D3718">
        <v>800</v>
      </c>
      <c r="E3718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s="15">
        <f t="shared" si="348"/>
        <v>42390.887835648144</v>
      </c>
      <c r="L3718" s="15">
        <f t="shared" si="349"/>
        <v>42360.887835648144</v>
      </c>
      <c r="M3718" t="b">
        <v>0</v>
      </c>
      <c r="N3718">
        <v>24</v>
      </c>
      <c r="O3718" t="b">
        <v>1</v>
      </c>
      <c r="P3718" t="s">
        <v>1086</v>
      </c>
      <c r="Q3718" s="7">
        <f t="shared" si="350"/>
        <v>155.75</v>
      </c>
      <c r="R3718" s="9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7521</v>
      </c>
      <c r="C3719" s="3" t="s">
        <v>7522</v>
      </c>
      <c r="D3719">
        <v>4000</v>
      </c>
      <c r="E3719">
        <v>4030</v>
      </c>
      <c r="F3719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s="15">
        <f t="shared" si="348"/>
        <v>42133.866307870368</v>
      </c>
      <c r="L3719" s="15">
        <f t="shared" si="349"/>
        <v>42102.866307870368</v>
      </c>
      <c r="M3719" t="b">
        <v>0</v>
      </c>
      <c r="N3719">
        <v>13</v>
      </c>
      <c r="O3719" t="b">
        <v>1</v>
      </c>
      <c r="P3719" t="s">
        <v>1086</v>
      </c>
      <c r="Q3719" s="7">
        <f t="shared" si="350"/>
        <v>100.75</v>
      </c>
      <c r="R3719" s="9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7523</v>
      </c>
      <c r="C3720" s="3" t="s">
        <v>7524</v>
      </c>
      <c r="D3720">
        <v>500</v>
      </c>
      <c r="E3720">
        <v>1197</v>
      </c>
      <c r="F3720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s="15">
        <f t="shared" si="348"/>
        <v>42062.716145833328</v>
      </c>
      <c r="L3720" s="15">
        <f t="shared" si="349"/>
        <v>42032.716145833328</v>
      </c>
      <c r="M3720" t="b">
        <v>0</v>
      </c>
      <c r="N3720">
        <v>46</v>
      </c>
      <c r="O3720" t="b">
        <v>1</v>
      </c>
      <c r="P3720" t="s">
        <v>1086</v>
      </c>
      <c r="Q3720" s="7">
        <f t="shared" si="350"/>
        <v>239.4</v>
      </c>
      <c r="R3720" s="9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7525</v>
      </c>
      <c r="C3721" s="3" t="s">
        <v>7526</v>
      </c>
      <c r="D3721">
        <v>200</v>
      </c>
      <c r="E3721">
        <v>420</v>
      </c>
      <c r="F3721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s="15">
        <f t="shared" si="348"/>
        <v>42177.729930555557</v>
      </c>
      <c r="L3721" s="15">
        <f t="shared" si="349"/>
        <v>42147.729930555557</v>
      </c>
      <c r="M3721" t="b">
        <v>0</v>
      </c>
      <c r="N3721">
        <v>4</v>
      </c>
      <c r="O3721" t="b">
        <v>1</v>
      </c>
      <c r="P3721" t="s">
        <v>1086</v>
      </c>
      <c r="Q3721" s="7">
        <f t="shared" si="350"/>
        <v>210</v>
      </c>
      <c r="R3721" s="9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7527</v>
      </c>
      <c r="C3722" s="3" t="s">
        <v>7528</v>
      </c>
      <c r="D3722">
        <v>3300</v>
      </c>
      <c r="E3722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s="15">
        <f t="shared" si="348"/>
        <v>42187.993125000001</v>
      </c>
      <c r="L3722" s="15">
        <f t="shared" si="349"/>
        <v>42165.993125000001</v>
      </c>
      <c r="M3722" t="b">
        <v>0</v>
      </c>
      <c r="N3722">
        <v>40</v>
      </c>
      <c r="O3722" t="b">
        <v>1</v>
      </c>
      <c r="P3722" t="s">
        <v>1086</v>
      </c>
      <c r="Q3722" s="7">
        <f t="shared" si="350"/>
        <v>104.51515151515152</v>
      </c>
      <c r="R3722" s="9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7529</v>
      </c>
      <c r="C3723" s="3" t="s">
        <v>7530</v>
      </c>
      <c r="D3723">
        <v>5000</v>
      </c>
      <c r="E3723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s="15">
        <f t="shared" si="348"/>
        <v>41948.977824074071</v>
      </c>
      <c r="L3723" s="15">
        <f t="shared" si="349"/>
        <v>41927.936157407406</v>
      </c>
      <c r="M3723" t="b">
        <v>0</v>
      </c>
      <c r="N3723">
        <v>44</v>
      </c>
      <c r="O3723" t="b">
        <v>1</v>
      </c>
      <c r="P3723" t="s">
        <v>1086</v>
      </c>
      <c r="Q3723" s="7">
        <f t="shared" si="350"/>
        <v>100.8</v>
      </c>
      <c r="R3723" s="9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7531</v>
      </c>
      <c r="C3724" s="3" t="s">
        <v>7532</v>
      </c>
      <c r="D3724">
        <v>1500</v>
      </c>
      <c r="E3724">
        <v>1668</v>
      </c>
      <c r="F3724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s="15">
        <f t="shared" si="348"/>
        <v>42411.957638888889</v>
      </c>
      <c r="L3724" s="15">
        <f t="shared" si="349"/>
        <v>42381.671840277777</v>
      </c>
      <c r="M3724" t="b">
        <v>0</v>
      </c>
      <c r="N3724">
        <v>35</v>
      </c>
      <c r="O3724" t="b">
        <v>1</v>
      </c>
      <c r="P3724" t="s">
        <v>1086</v>
      </c>
      <c r="Q3724" s="7">
        <f t="shared" si="350"/>
        <v>111.20000000000002</v>
      </c>
      <c r="R3724" s="9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7533</v>
      </c>
      <c r="C3725" s="3" t="s">
        <v>7534</v>
      </c>
      <c r="D3725">
        <v>4500</v>
      </c>
      <c r="E3725">
        <v>4592</v>
      </c>
      <c r="F3725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s="15">
        <f t="shared" si="348"/>
        <v>41973.794699074075</v>
      </c>
      <c r="L3725" s="15">
        <f t="shared" si="349"/>
        <v>41943.753032407403</v>
      </c>
      <c r="M3725" t="b">
        <v>0</v>
      </c>
      <c r="N3725">
        <v>63</v>
      </c>
      <c r="O3725" t="b">
        <v>1</v>
      </c>
      <c r="P3725" t="s">
        <v>1086</v>
      </c>
      <c r="Q3725" s="7">
        <f t="shared" si="350"/>
        <v>102.04444444444445</v>
      </c>
      <c r="R3725" s="9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7535</v>
      </c>
      <c r="C3726" s="3" t="s">
        <v>7536</v>
      </c>
      <c r="D3726">
        <v>4300</v>
      </c>
      <c r="E3726">
        <v>4409.55</v>
      </c>
      <c r="F3726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s="15">
        <f t="shared" si="348"/>
        <v>42494.958333333328</v>
      </c>
      <c r="L3726" s="15">
        <f t="shared" si="349"/>
        <v>42465.491435185184</v>
      </c>
      <c r="M3726" t="b">
        <v>0</v>
      </c>
      <c r="N3726">
        <v>89</v>
      </c>
      <c r="O3726" t="b">
        <v>1</v>
      </c>
      <c r="P3726" t="s">
        <v>1086</v>
      </c>
      <c r="Q3726" s="7">
        <f t="shared" si="350"/>
        <v>102.54767441860466</v>
      </c>
      <c r="R3726" s="9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7537</v>
      </c>
      <c r="C3727" s="3" t="s">
        <v>7538</v>
      </c>
      <c r="D3727">
        <v>300</v>
      </c>
      <c r="E3727">
        <v>381</v>
      </c>
      <c r="F3727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s="15">
        <f t="shared" si="348"/>
        <v>42418.895833333328</v>
      </c>
      <c r="L3727" s="15">
        <f t="shared" si="349"/>
        <v>42401.945219907408</v>
      </c>
      <c r="M3727" t="b">
        <v>0</v>
      </c>
      <c r="N3727">
        <v>15</v>
      </c>
      <c r="O3727" t="b">
        <v>1</v>
      </c>
      <c r="P3727" t="s">
        <v>1086</v>
      </c>
      <c r="Q3727" s="7">
        <f t="shared" si="350"/>
        <v>127</v>
      </c>
      <c r="R3727" s="9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7539</v>
      </c>
      <c r="C3728" s="3" t="s">
        <v>7540</v>
      </c>
      <c r="D3728">
        <v>850</v>
      </c>
      <c r="E3728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s="15">
        <f t="shared" si="348"/>
        <v>42489.875</v>
      </c>
      <c r="L3728" s="15">
        <f t="shared" si="349"/>
        <v>42462.140868055554</v>
      </c>
      <c r="M3728" t="b">
        <v>0</v>
      </c>
      <c r="N3728">
        <v>46</v>
      </c>
      <c r="O3728" t="b">
        <v>1</v>
      </c>
      <c r="P3728" t="s">
        <v>1086</v>
      </c>
      <c r="Q3728" s="7">
        <f t="shared" si="350"/>
        <v>338.70588235294122</v>
      </c>
      <c r="R3728" s="9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7541</v>
      </c>
      <c r="C3729" s="3" t="s">
        <v>7542</v>
      </c>
      <c r="D3729">
        <v>2000</v>
      </c>
      <c r="E3729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s="15">
        <f t="shared" si="348"/>
        <v>42663.204861111109</v>
      </c>
      <c r="L3729" s="15">
        <f t="shared" si="349"/>
        <v>42632.348310185189</v>
      </c>
      <c r="M3729" t="b">
        <v>0</v>
      </c>
      <c r="N3729">
        <v>33</v>
      </c>
      <c r="O3729" t="b">
        <v>1</v>
      </c>
      <c r="P3729" t="s">
        <v>1086</v>
      </c>
      <c r="Q3729" s="7">
        <f t="shared" si="350"/>
        <v>100.75</v>
      </c>
      <c r="R3729" s="9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7543</v>
      </c>
      <c r="C3730" s="3" t="s">
        <v>7544</v>
      </c>
      <c r="D3730">
        <v>20000</v>
      </c>
      <c r="E3730">
        <v>1862</v>
      </c>
      <c r="F3730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s="15">
        <f t="shared" si="348"/>
        <v>42235.171018518522</v>
      </c>
      <c r="L3730" s="15">
        <f t="shared" si="349"/>
        <v>42205.171018518522</v>
      </c>
      <c r="M3730" t="b">
        <v>0</v>
      </c>
      <c r="N3730">
        <v>31</v>
      </c>
      <c r="O3730" t="b">
        <v>0</v>
      </c>
      <c r="P3730" t="s">
        <v>1086</v>
      </c>
      <c r="Q3730" s="7">
        <f t="shared" si="350"/>
        <v>9.31</v>
      </c>
      <c r="R3730" s="9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7545</v>
      </c>
      <c r="C3731" s="3" t="s">
        <v>7546</v>
      </c>
      <c r="D3731">
        <v>5000</v>
      </c>
      <c r="E3731">
        <v>362</v>
      </c>
      <c r="F3731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s="15">
        <f t="shared" si="348"/>
        <v>42086.16333333333</v>
      </c>
      <c r="L3731" s="15">
        <f t="shared" si="349"/>
        <v>42041.205000000002</v>
      </c>
      <c r="M3731" t="b">
        <v>0</v>
      </c>
      <c r="N3731">
        <v>5</v>
      </c>
      <c r="O3731" t="b">
        <v>0</v>
      </c>
      <c r="P3731" t="s">
        <v>1086</v>
      </c>
      <c r="Q3731" s="7">
        <f t="shared" si="350"/>
        <v>7.24</v>
      </c>
      <c r="R3731" s="9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7547</v>
      </c>
      <c r="C3732" s="3" t="s">
        <v>7548</v>
      </c>
      <c r="D3732">
        <v>1000</v>
      </c>
      <c r="E3732">
        <v>100</v>
      </c>
      <c r="F3732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s="15">
        <f t="shared" si="348"/>
        <v>42233.677766203706</v>
      </c>
      <c r="L3732" s="15">
        <f t="shared" si="349"/>
        <v>42203.677766203706</v>
      </c>
      <c r="M3732" t="b">
        <v>0</v>
      </c>
      <c r="N3732">
        <v>1</v>
      </c>
      <c r="O3732" t="b">
        <v>0</v>
      </c>
      <c r="P3732" t="s">
        <v>1086</v>
      </c>
      <c r="Q3732" s="7">
        <f t="shared" si="350"/>
        <v>10</v>
      </c>
      <c r="R3732" s="9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7549</v>
      </c>
      <c r="C3733" s="3" t="s">
        <v>7550</v>
      </c>
      <c r="D3733">
        <v>5500</v>
      </c>
      <c r="E3733">
        <v>620</v>
      </c>
      <c r="F3733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s="15">
        <f t="shared" si="348"/>
        <v>42014.140972222223</v>
      </c>
      <c r="L3733" s="15">
        <f t="shared" si="349"/>
        <v>41983.752847222218</v>
      </c>
      <c r="M3733" t="b">
        <v>0</v>
      </c>
      <c r="N3733">
        <v>12</v>
      </c>
      <c r="O3733" t="b">
        <v>0</v>
      </c>
      <c r="P3733" t="s">
        <v>1086</v>
      </c>
      <c r="Q3733" s="7">
        <f t="shared" si="350"/>
        <v>11.272727272727273</v>
      </c>
      <c r="R3733" s="9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7551</v>
      </c>
      <c r="C3734" s="3" t="s">
        <v>7552</v>
      </c>
      <c r="D3734">
        <v>850</v>
      </c>
      <c r="E3734">
        <v>131</v>
      </c>
      <c r="F3734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s="15">
        <f t="shared" si="348"/>
        <v>42028.5</v>
      </c>
      <c r="L3734" s="15">
        <f t="shared" si="349"/>
        <v>41968.677465277782</v>
      </c>
      <c r="M3734" t="b">
        <v>0</v>
      </c>
      <c r="N3734">
        <v>4</v>
      </c>
      <c r="O3734" t="b">
        <v>0</v>
      </c>
      <c r="P3734" t="s">
        <v>1086</v>
      </c>
      <c r="Q3734" s="7">
        <f t="shared" si="350"/>
        <v>15.411764705882353</v>
      </c>
      <c r="R3734" s="9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7553</v>
      </c>
      <c r="C3735" s="3" t="s">
        <v>7554</v>
      </c>
      <c r="D3735">
        <v>1500</v>
      </c>
      <c r="E3735">
        <v>0</v>
      </c>
      <c r="F3735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s="15">
        <f t="shared" si="348"/>
        <v>42112.9375</v>
      </c>
      <c r="L3735" s="15">
        <f t="shared" si="349"/>
        <v>42103.024398148147</v>
      </c>
      <c r="M3735" t="b">
        <v>0</v>
      </c>
      <c r="N3735">
        <v>0</v>
      </c>
      <c r="O3735" t="b">
        <v>0</v>
      </c>
      <c r="P3735" t="s">
        <v>1086</v>
      </c>
      <c r="Q3735" s="7">
        <f t="shared" si="350"/>
        <v>0</v>
      </c>
      <c r="R3735" s="9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7555</v>
      </c>
      <c r="C3736" s="3" t="s">
        <v>7556</v>
      </c>
      <c r="D3736">
        <v>1500</v>
      </c>
      <c r="E3736">
        <v>427</v>
      </c>
      <c r="F3736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s="15">
        <f t="shared" si="348"/>
        <v>42149.901574074072</v>
      </c>
      <c r="L3736" s="15">
        <f t="shared" si="349"/>
        <v>42089.901574074072</v>
      </c>
      <c r="M3736" t="b">
        <v>0</v>
      </c>
      <c r="N3736">
        <v>7</v>
      </c>
      <c r="O3736" t="b">
        <v>0</v>
      </c>
      <c r="P3736" t="s">
        <v>1086</v>
      </c>
      <c r="Q3736" s="7">
        <f t="shared" si="350"/>
        <v>28.466666666666669</v>
      </c>
      <c r="R3736" s="9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7557</v>
      </c>
      <c r="C3737" s="3" t="s">
        <v>7558</v>
      </c>
      <c r="D3737">
        <v>150</v>
      </c>
      <c r="E3737">
        <v>20</v>
      </c>
      <c r="F3737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s="15">
        <f t="shared" si="348"/>
        <v>42152.693159722221</v>
      </c>
      <c r="L3737" s="15">
        <f t="shared" si="349"/>
        <v>42122.693159722221</v>
      </c>
      <c r="M3737" t="b">
        <v>0</v>
      </c>
      <c r="N3737">
        <v>2</v>
      </c>
      <c r="O3737" t="b">
        <v>0</v>
      </c>
      <c r="P3737" t="s">
        <v>1086</v>
      </c>
      <c r="Q3737" s="7">
        <f t="shared" si="350"/>
        <v>13.333333333333334</v>
      </c>
      <c r="R3737" s="9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7559</v>
      </c>
      <c r="C3738" s="3" t="s">
        <v>7560</v>
      </c>
      <c r="D3738">
        <v>1500</v>
      </c>
      <c r="E3738">
        <v>10</v>
      </c>
      <c r="F373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s="15">
        <f t="shared" si="348"/>
        <v>42086.75</v>
      </c>
      <c r="L3738" s="15">
        <f t="shared" si="349"/>
        <v>42048.711724537032</v>
      </c>
      <c r="M3738" t="b">
        <v>0</v>
      </c>
      <c r="N3738">
        <v>1</v>
      </c>
      <c r="O3738" t="b">
        <v>0</v>
      </c>
      <c r="P3738" t="s">
        <v>1086</v>
      </c>
      <c r="Q3738" s="7">
        <f t="shared" si="350"/>
        <v>0.66666666666666674</v>
      </c>
      <c r="R3738" s="9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7561</v>
      </c>
      <c r="C3739" s="3" t="s">
        <v>7562</v>
      </c>
      <c r="D3739">
        <v>700</v>
      </c>
      <c r="E3739">
        <v>150</v>
      </c>
      <c r="F3739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s="15">
        <f t="shared" si="348"/>
        <v>42320.290972222225</v>
      </c>
      <c r="L3739" s="15">
        <f t="shared" si="349"/>
        <v>42297.691006944442</v>
      </c>
      <c r="M3739" t="b">
        <v>0</v>
      </c>
      <c r="N3739">
        <v>4</v>
      </c>
      <c r="O3739" t="b">
        <v>0</v>
      </c>
      <c r="P3739" t="s">
        <v>1086</v>
      </c>
      <c r="Q3739" s="7">
        <f t="shared" si="350"/>
        <v>21.428571428571427</v>
      </c>
      <c r="R3739" s="9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7563</v>
      </c>
      <c r="C3740" s="3" t="s">
        <v>7564</v>
      </c>
      <c r="D3740">
        <v>1500</v>
      </c>
      <c r="E3740">
        <v>270</v>
      </c>
      <c r="F3740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s="15">
        <f t="shared" si="348"/>
        <v>41835.916666666664</v>
      </c>
      <c r="L3740" s="15">
        <f t="shared" si="349"/>
        <v>41813.938715277778</v>
      </c>
      <c r="M3740" t="b">
        <v>0</v>
      </c>
      <c r="N3740">
        <v>6</v>
      </c>
      <c r="O3740" t="b">
        <v>0</v>
      </c>
      <c r="P3740" t="s">
        <v>1086</v>
      </c>
      <c r="Q3740" s="7">
        <f t="shared" si="350"/>
        <v>18</v>
      </c>
      <c r="R3740" s="9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7565</v>
      </c>
      <c r="C3741" s="3" t="s">
        <v>7566</v>
      </c>
      <c r="D3741">
        <v>4000</v>
      </c>
      <c r="E3741">
        <v>805</v>
      </c>
      <c r="F3741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s="15">
        <f t="shared" si="348"/>
        <v>42568.449861111112</v>
      </c>
      <c r="L3741" s="15">
        <f t="shared" si="349"/>
        <v>42548.449861111112</v>
      </c>
      <c r="M3741" t="b">
        <v>0</v>
      </c>
      <c r="N3741">
        <v>8</v>
      </c>
      <c r="O3741" t="b">
        <v>0</v>
      </c>
      <c r="P3741" t="s">
        <v>1086</v>
      </c>
      <c r="Q3741" s="7">
        <f t="shared" si="350"/>
        <v>20.125</v>
      </c>
      <c r="R3741" s="9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7567</v>
      </c>
      <c r="C3742" s="3" t="s">
        <v>7568</v>
      </c>
      <c r="D3742">
        <v>2000</v>
      </c>
      <c r="E3742">
        <v>358</v>
      </c>
      <c r="F3742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s="15">
        <f t="shared" si="348"/>
        <v>41863.079143518517</v>
      </c>
      <c r="L3742" s="15">
        <f t="shared" si="349"/>
        <v>41833.089756944442</v>
      </c>
      <c r="M3742" t="b">
        <v>0</v>
      </c>
      <c r="N3742">
        <v>14</v>
      </c>
      <c r="O3742" t="b">
        <v>0</v>
      </c>
      <c r="P3742" t="s">
        <v>1086</v>
      </c>
      <c r="Q3742" s="7">
        <f t="shared" si="350"/>
        <v>17.899999999999999</v>
      </c>
      <c r="R3742" s="9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7569</v>
      </c>
      <c r="C3743" s="3" t="s">
        <v>7570</v>
      </c>
      <c r="D3743">
        <v>20000</v>
      </c>
      <c r="E3743">
        <v>0</v>
      </c>
      <c r="F3743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s="15">
        <f t="shared" si="348"/>
        <v>42355.920717592591</v>
      </c>
      <c r="L3743" s="15">
        <f t="shared" si="349"/>
        <v>42325.920717592591</v>
      </c>
      <c r="M3743" t="b">
        <v>0</v>
      </c>
      <c r="N3743">
        <v>0</v>
      </c>
      <c r="O3743" t="b">
        <v>0</v>
      </c>
      <c r="P3743" t="s">
        <v>1086</v>
      </c>
      <c r="Q3743" s="7">
        <f t="shared" si="350"/>
        <v>0</v>
      </c>
      <c r="R3743" s="9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7571</v>
      </c>
      <c r="C3744" s="3" t="s">
        <v>7572</v>
      </c>
      <c r="D3744">
        <v>5000</v>
      </c>
      <c r="E3744">
        <v>100</v>
      </c>
      <c r="F3744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s="15">
        <f t="shared" si="348"/>
        <v>41888.214629629627</v>
      </c>
      <c r="L3744" s="15">
        <f t="shared" si="349"/>
        <v>41858.214629629627</v>
      </c>
      <c r="M3744" t="b">
        <v>0</v>
      </c>
      <c r="N3744">
        <v>4</v>
      </c>
      <c r="O3744" t="b">
        <v>0</v>
      </c>
      <c r="P3744" t="s">
        <v>1086</v>
      </c>
      <c r="Q3744" s="7">
        <f t="shared" si="350"/>
        <v>2</v>
      </c>
      <c r="R3744" s="9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7573</v>
      </c>
      <c r="C3745" s="3" t="s">
        <v>7574</v>
      </c>
      <c r="D3745">
        <v>2200</v>
      </c>
      <c r="E3745">
        <v>0</v>
      </c>
      <c r="F3745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s="15">
        <f t="shared" si="348"/>
        <v>41823.710231481484</v>
      </c>
      <c r="L3745" s="15">
        <f t="shared" si="349"/>
        <v>41793.710231481484</v>
      </c>
      <c r="M3745" t="b">
        <v>0</v>
      </c>
      <c r="N3745">
        <v>0</v>
      </c>
      <c r="O3745" t="b">
        <v>0</v>
      </c>
      <c r="P3745" t="s">
        <v>1086</v>
      </c>
      <c r="Q3745" s="7">
        <f t="shared" si="350"/>
        <v>0</v>
      </c>
      <c r="R3745" s="9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7575</v>
      </c>
      <c r="C3746" s="3" t="s">
        <v>7576</v>
      </c>
      <c r="D3746">
        <v>1200</v>
      </c>
      <c r="E3746">
        <v>0</v>
      </c>
      <c r="F3746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s="15">
        <f t="shared" si="348"/>
        <v>41825.165972222225</v>
      </c>
      <c r="L3746" s="15">
        <f t="shared" si="349"/>
        <v>41793.814259259263</v>
      </c>
      <c r="M3746" t="b">
        <v>0</v>
      </c>
      <c r="N3746">
        <v>0</v>
      </c>
      <c r="O3746" t="b">
        <v>0</v>
      </c>
      <c r="P3746" t="s">
        <v>1086</v>
      </c>
      <c r="Q3746" s="7">
        <f t="shared" si="350"/>
        <v>0</v>
      </c>
      <c r="R3746" s="9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7577</v>
      </c>
      <c r="C3747" s="3" t="s">
        <v>7578</v>
      </c>
      <c r="D3747">
        <v>100</v>
      </c>
      <c r="E3747">
        <v>10</v>
      </c>
      <c r="F3747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s="15">
        <f t="shared" si="348"/>
        <v>41861.697939814811</v>
      </c>
      <c r="L3747" s="15">
        <f t="shared" si="349"/>
        <v>41831.697939814811</v>
      </c>
      <c r="M3747" t="b">
        <v>0</v>
      </c>
      <c r="N3747">
        <v>1</v>
      </c>
      <c r="O3747" t="b">
        <v>0</v>
      </c>
      <c r="P3747" t="s">
        <v>1086</v>
      </c>
      <c r="Q3747" s="7">
        <f t="shared" si="350"/>
        <v>10</v>
      </c>
      <c r="R3747" s="9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7579</v>
      </c>
      <c r="C3748" s="3" t="s">
        <v>7580</v>
      </c>
      <c r="D3748">
        <v>8500</v>
      </c>
      <c r="E3748">
        <v>202</v>
      </c>
      <c r="F374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s="15">
        <f t="shared" si="348"/>
        <v>42651.389340277776</v>
      </c>
      <c r="L3748" s="15">
        <f t="shared" si="349"/>
        <v>42621.389340277776</v>
      </c>
      <c r="M3748" t="b">
        <v>0</v>
      </c>
      <c r="N3748">
        <v>1</v>
      </c>
      <c r="O3748" t="b">
        <v>0</v>
      </c>
      <c r="P3748" t="s">
        <v>1086</v>
      </c>
      <c r="Q3748" s="7">
        <f t="shared" si="350"/>
        <v>2.3764705882352941</v>
      </c>
      <c r="R3748" s="9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7581</v>
      </c>
      <c r="C3749" s="3" t="s">
        <v>7582</v>
      </c>
      <c r="D3749">
        <v>2500</v>
      </c>
      <c r="E3749">
        <v>25</v>
      </c>
      <c r="F3749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s="15">
        <f t="shared" si="348"/>
        <v>42190.957638888889</v>
      </c>
      <c r="L3749" s="15">
        <f t="shared" si="349"/>
        <v>42164.299722222218</v>
      </c>
      <c r="M3749" t="b">
        <v>0</v>
      </c>
      <c r="N3749">
        <v>1</v>
      </c>
      <c r="O3749" t="b">
        <v>0</v>
      </c>
      <c r="P3749" t="s">
        <v>1086</v>
      </c>
      <c r="Q3749" s="7">
        <f t="shared" si="350"/>
        <v>1</v>
      </c>
      <c r="R3749" s="9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7583</v>
      </c>
      <c r="C3750" s="3" t="s">
        <v>7584</v>
      </c>
      <c r="D3750">
        <v>5000</v>
      </c>
      <c r="E3750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s="15">
        <f t="shared" si="348"/>
        <v>42416.249305555553</v>
      </c>
      <c r="L3750" s="15">
        <f t="shared" si="349"/>
        <v>42395.706435185188</v>
      </c>
      <c r="M3750" t="b">
        <v>0</v>
      </c>
      <c r="N3750">
        <v>52</v>
      </c>
      <c r="O3750" t="b">
        <v>1</v>
      </c>
      <c r="P3750" t="s">
        <v>5931</v>
      </c>
      <c r="Q3750" s="7">
        <f t="shared" si="350"/>
        <v>103.52</v>
      </c>
      <c r="R3750" s="9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7585</v>
      </c>
      <c r="C3751" s="3" t="s">
        <v>7586</v>
      </c>
      <c r="D3751">
        <v>500</v>
      </c>
      <c r="E3751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s="15">
        <f t="shared" si="348"/>
        <v>42489.165972222225</v>
      </c>
      <c r="L3751" s="15">
        <f t="shared" si="349"/>
        <v>42458.127175925925</v>
      </c>
      <c r="M3751" t="b">
        <v>0</v>
      </c>
      <c r="N3751">
        <v>7</v>
      </c>
      <c r="O3751" t="b">
        <v>1</v>
      </c>
      <c r="P3751" t="s">
        <v>5931</v>
      </c>
      <c r="Q3751" s="7">
        <f t="shared" si="350"/>
        <v>105</v>
      </c>
      <c r="R3751" s="9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7587</v>
      </c>
      <c r="C3752" s="3" t="s">
        <v>7588</v>
      </c>
      <c r="D3752">
        <v>6000</v>
      </c>
      <c r="E3752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s="15">
        <f t="shared" si="348"/>
        <v>42045.332638888889</v>
      </c>
      <c r="L3752" s="15">
        <f t="shared" si="349"/>
        <v>42016.981574074074</v>
      </c>
      <c r="M3752" t="b">
        <v>0</v>
      </c>
      <c r="N3752">
        <v>28</v>
      </c>
      <c r="O3752" t="b">
        <v>1</v>
      </c>
      <c r="P3752" t="s">
        <v>5931</v>
      </c>
      <c r="Q3752" s="7">
        <f t="shared" si="350"/>
        <v>100.44999999999999</v>
      </c>
      <c r="R3752" s="9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7589</v>
      </c>
      <c r="C3753" s="3" t="s">
        <v>7590</v>
      </c>
      <c r="D3753">
        <v>1000</v>
      </c>
      <c r="E3753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s="15">
        <f t="shared" si="348"/>
        <v>42462.993900462963</v>
      </c>
      <c r="L3753" s="15">
        <f t="shared" si="349"/>
        <v>42403.035567129627</v>
      </c>
      <c r="M3753" t="b">
        <v>0</v>
      </c>
      <c r="N3753">
        <v>11</v>
      </c>
      <c r="O3753" t="b">
        <v>1</v>
      </c>
      <c r="P3753" t="s">
        <v>5931</v>
      </c>
      <c r="Q3753" s="7">
        <f t="shared" si="350"/>
        <v>132.6</v>
      </c>
      <c r="R3753" s="9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7591</v>
      </c>
      <c r="C3754" s="3" t="s">
        <v>7592</v>
      </c>
      <c r="D3754">
        <v>500</v>
      </c>
      <c r="E3754">
        <v>565</v>
      </c>
      <c r="F3754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s="15">
        <f t="shared" si="348"/>
        <v>42659.875</v>
      </c>
      <c r="L3754" s="15">
        <f t="shared" si="349"/>
        <v>42619.802488425921</v>
      </c>
      <c r="M3754" t="b">
        <v>0</v>
      </c>
      <c r="N3754">
        <v>15</v>
      </c>
      <c r="O3754" t="b">
        <v>1</v>
      </c>
      <c r="P3754" t="s">
        <v>5931</v>
      </c>
      <c r="Q3754" s="7">
        <f t="shared" si="350"/>
        <v>112.99999999999999</v>
      </c>
      <c r="R3754" s="9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7593</v>
      </c>
      <c r="C3755" s="3" t="s">
        <v>7594</v>
      </c>
      <c r="D3755">
        <v>5000</v>
      </c>
      <c r="E3755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s="15">
        <f t="shared" si="348"/>
        <v>42158</v>
      </c>
      <c r="L3755" s="15">
        <f t="shared" si="349"/>
        <v>42128.824074074073</v>
      </c>
      <c r="M3755" t="b">
        <v>0</v>
      </c>
      <c r="N3755">
        <v>30</v>
      </c>
      <c r="O3755" t="b">
        <v>1</v>
      </c>
      <c r="P3755" t="s">
        <v>5931</v>
      </c>
      <c r="Q3755" s="7">
        <f t="shared" si="350"/>
        <v>103.34</v>
      </c>
      <c r="R3755" s="9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7595</v>
      </c>
      <c r="C3756" s="3" t="s">
        <v>7596</v>
      </c>
      <c r="D3756">
        <v>2500</v>
      </c>
      <c r="E3756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s="15">
        <f t="shared" si="348"/>
        <v>41846.207638888889</v>
      </c>
      <c r="L3756" s="15">
        <f t="shared" si="349"/>
        <v>41808.881215277775</v>
      </c>
      <c r="M3756" t="b">
        <v>0</v>
      </c>
      <c r="N3756">
        <v>27</v>
      </c>
      <c r="O3756" t="b">
        <v>1</v>
      </c>
      <c r="P3756" t="s">
        <v>5931</v>
      </c>
      <c r="Q3756" s="7">
        <f t="shared" si="350"/>
        <v>120</v>
      </c>
      <c r="R3756" s="9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7597</v>
      </c>
      <c r="C3757" s="3" t="s">
        <v>7598</v>
      </c>
      <c r="D3757">
        <v>550</v>
      </c>
      <c r="E3757">
        <v>713</v>
      </c>
      <c r="F3757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s="15">
        <f t="shared" si="348"/>
        <v>42475.866979166662</v>
      </c>
      <c r="L3757" s="15">
        <f t="shared" si="349"/>
        <v>42445.866979166662</v>
      </c>
      <c r="M3757" t="b">
        <v>0</v>
      </c>
      <c r="N3757">
        <v>28</v>
      </c>
      <c r="O3757" t="b">
        <v>1</v>
      </c>
      <c r="P3757" t="s">
        <v>5931</v>
      </c>
      <c r="Q3757" s="7">
        <f t="shared" si="350"/>
        <v>129.63636363636363</v>
      </c>
      <c r="R3757" s="9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7599</v>
      </c>
      <c r="C3758" s="3" t="s">
        <v>7600</v>
      </c>
      <c r="D3758">
        <v>4500</v>
      </c>
      <c r="E3758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s="15">
        <f t="shared" si="348"/>
        <v>41801.814791666664</v>
      </c>
      <c r="L3758" s="15">
        <f t="shared" si="349"/>
        <v>41771.814791666664</v>
      </c>
      <c r="M3758" t="b">
        <v>0</v>
      </c>
      <c r="N3758">
        <v>17</v>
      </c>
      <c r="O3758" t="b">
        <v>1</v>
      </c>
      <c r="P3758" t="s">
        <v>5931</v>
      </c>
      <c r="Q3758" s="7">
        <f t="shared" si="350"/>
        <v>101.11111111111111</v>
      </c>
      <c r="R3758" s="9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7601</v>
      </c>
      <c r="C3759" s="3" t="s">
        <v>7602</v>
      </c>
      <c r="D3759">
        <v>3500</v>
      </c>
      <c r="E3759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s="15">
        <f t="shared" si="348"/>
        <v>41974.850868055553</v>
      </c>
      <c r="L3759" s="15">
        <f t="shared" si="349"/>
        <v>41954.850868055553</v>
      </c>
      <c r="M3759" t="b">
        <v>0</v>
      </c>
      <c r="N3759">
        <v>50</v>
      </c>
      <c r="O3759" t="b">
        <v>1</v>
      </c>
      <c r="P3759" t="s">
        <v>5931</v>
      </c>
      <c r="Q3759" s="7">
        <f t="shared" si="350"/>
        <v>108.51428571428572</v>
      </c>
      <c r="R3759" s="9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7603</v>
      </c>
      <c r="C3760" s="3" t="s">
        <v>7604</v>
      </c>
      <c r="D3760">
        <v>1500</v>
      </c>
      <c r="E3760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s="15">
        <f t="shared" si="348"/>
        <v>41778.208333333336</v>
      </c>
      <c r="L3760" s="15">
        <f t="shared" si="349"/>
        <v>41747.471504629633</v>
      </c>
      <c r="M3760" t="b">
        <v>0</v>
      </c>
      <c r="N3760">
        <v>26</v>
      </c>
      <c r="O3760" t="b">
        <v>1</v>
      </c>
      <c r="P3760" t="s">
        <v>5931</v>
      </c>
      <c r="Q3760" s="7">
        <f t="shared" si="350"/>
        <v>102.33333333333334</v>
      </c>
      <c r="R3760" s="9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7605</v>
      </c>
      <c r="C3761" s="3" t="s">
        <v>7606</v>
      </c>
      <c r="D3761">
        <v>4000</v>
      </c>
      <c r="E3761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s="15">
        <f t="shared" si="348"/>
        <v>42242.108252314814</v>
      </c>
      <c r="L3761" s="15">
        <f t="shared" si="349"/>
        <v>42182.108252314814</v>
      </c>
      <c r="M3761" t="b">
        <v>0</v>
      </c>
      <c r="N3761">
        <v>88</v>
      </c>
      <c r="O3761" t="b">
        <v>1</v>
      </c>
      <c r="P3761" t="s">
        <v>5931</v>
      </c>
      <c r="Q3761" s="7">
        <f t="shared" si="350"/>
        <v>110.24425000000002</v>
      </c>
      <c r="R3761" s="9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7607</v>
      </c>
      <c r="C3762" s="3" t="s">
        <v>7608</v>
      </c>
      <c r="D3762">
        <v>5000</v>
      </c>
      <c r="E3762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s="15">
        <f t="shared" si="348"/>
        <v>41764.525300925925</v>
      </c>
      <c r="L3762" s="15">
        <f t="shared" si="349"/>
        <v>41739.525300925925</v>
      </c>
      <c r="M3762" t="b">
        <v>0</v>
      </c>
      <c r="N3762">
        <v>91</v>
      </c>
      <c r="O3762" t="b">
        <v>1</v>
      </c>
      <c r="P3762" t="s">
        <v>5931</v>
      </c>
      <c r="Q3762" s="7">
        <f t="shared" si="350"/>
        <v>101.0154</v>
      </c>
      <c r="R3762" s="9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7609</v>
      </c>
      <c r="C3763" s="3" t="s">
        <v>7610</v>
      </c>
      <c r="D3763">
        <v>500</v>
      </c>
      <c r="E3763">
        <v>500</v>
      </c>
      <c r="F3763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s="15">
        <f t="shared" si="348"/>
        <v>42226.958333333328</v>
      </c>
      <c r="L3763" s="15">
        <f t="shared" si="349"/>
        <v>42173.466863425929</v>
      </c>
      <c r="M3763" t="b">
        <v>0</v>
      </c>
      <c r="N3763">
        <v>3</v>
      </c>
      <c r="O3763" t="b">
        <v>1</v>
      </c>
      <c r="P3763" t="s">
        <v>5931</v>
      </c>
      <c r="Q3763" s="7">
        <f t="shared" si="350"/>
        <v>100</v>
      </c>
      <c r="R3763" s="9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7611</v>
      </c>
      <c r="C3764" s="3" t="s">
        <v>7612</v>
      </c>
      <c r="D3764">
        <v>1250</v>
      </c>
      <c r="E3764">
        <v>1328</v>
      </c>
      <c r="F3764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s="15">
        <f t="shared" si="348"/>
        <v>42218.813530092593</v>
      </c>
      <c r="L3764" s="15">
        <f t="shared" si="349"/>
        <v>42193.813530092593</v>
      </c>
      <c r="M3764" t="b">
        <v>0</v>
      </c>
      <c r="N3764">
        <v>28</v>
      </c>
      <c r="O3764" t="b">
        <v>1</v>
      </c>
      <c r="P3764" t="s">
        <v>5931</v>
      </c>
      <c r="Q3764" s="7">
        <f t="shared" si="350"/>
        <v>106.24</v>
      </c>
      <c r="R3764" s="9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7613</v>
      </c>
      <c r="C3765" s="3" t="s">
        <v>7614</v>
      </c>
      <c r="D3765">
        <v>5000</v>
      </c>
      <c r="E3765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s="15">
        <f t="shared" si="348"/>
        <v>42095.708634259259</v>
      </c>
      <c r="L3765" s="15">
        <f t="shared" si="349"/>
        <v>42065.750300925924</v>
      </c>
      <c r="M3765" t="b">
        <v>0</v>
      </c>
      <c r="N3765">
        <v>77</v>
      </c>
      <c r="O3765" t="b">
        <v>1</v>
      </c>
      <c r="P3765" t="s">
        <v>5931</v>
      </c>
      <c r="Q3765" s="7">
        <f t="shared" si="350"/>
        <v>100</v>
      </c>
      <c r="R3765" s="9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7615</v>
      </c>
      <c r="C3766" s="3" t="s">
        <v>7616</v>
      </c>
      <c r="D3766">
        <v>1500</v>
      </c>
      <c r="E3766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s="15">
        <f t="shared" si="348"/>
        <v>42519.025000000001</v>
      </c>
      <c r="L3766" s="15">
        <f t="shared" si="349"/>
        <v>42499.842962962968</v>
      </c>
      <c r="M3766" t="b">
        <v>0</v>
      </c>
      <c r="N3766">
        <v>27</v>
      </c>
      <c r="O3766" t="b">
        <v>1</v>
      </c>
      <c r="P3766" t="s">
        <v>5931</v>
      </c>
      <c r="Q3766" s="7">
        <f t="shared" si="350"/>
        <v>100</v>
      </c>
      <c r="R3766" s="9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7617</v>
      </c>
      <c r="C3767" s="3" t="s">
        <v>7618</v>
      </c>
      <c r="D3767">
        <v>7000</v>
      </c>
      <c r="E3767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s="15">
        <f t="shared" si="348"/>
        <v>41850.776412037041</v>
      </c>
      <c r="L3767" s="15">
        <f t="shared" si="349"/>
        <v>41820.776412037041</v>
      </c>
      <c r="M3767" t="b">
        <v>0</v>
      </c>
      <c r="N3767">
        <v>107</v>
      </c>
      <c r="O3767" t="b">
        <v>1</v>
      </c>
      <c r="P3767" t="s">
        <v>5931</v>
      </c>
      <c r="Q3767" s="7">
        <f t="shared" si="350"/>
        <v>113.45714285714286</v>
      </c>
      <c r="R3767" s="9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7619</v>
      </c>
      <c r="C3768" s="3" t="s">
        <v>7620</v>
      </c>
      <c r="D3768">
        <v>10000</v>
      </c>
      <c r="E3768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s="15">
        <f t="shared" si="348"/>
        <v>41823.167187500003</v>
      </c>
      <c r="L3768" s="15">
        <f t="shared" si="349"/>
        <v>41788.167187500003</v>
      </c>
      <c r="M3768" t="b">
        <v>0</v>
      </c>
      <c r="N3768">
        <v>96</v>
      </c>
      <c r="O3768" t="b">
        <v>1</v>
      </c>
      <c r="P3768" t="s">
        <v>5931</v>
      </c>
      <c r="Q3768" s="7">
        <f t="shared" si="350"/>
        <v>102.65010000000001</v>
      </c>
      <c r="R3768" s="9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7621</v>
      </c>
      <c r="C3769" s="3" t="s">
        <v>7622</v>
      </c>
      <c r="D3769">
        <v>2000</v>
      </c>
      <c r="E3769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s="15">
        <f t="shared" si="348"/>
        <v>42064.207638888889</v>
      </c>
      <c r="L3769" s="15">
        <f t="shared" si="349"/>
        <v>42050.019641203704</v>
      </c>
      <c r="M3769" t="b">
        <v>0</v>
      </c>
      <c r="N3769">
        <v>56</v>
      </c>
      <c r="O3769" t="b">
        <v>1</v>
      </c>
      <c r="P3769" t="s">
        <v>5931</v>
      </c>
      <c r="Q3769" s="7">
        <f t="shared" si="350"/>
        <v>116.75</v>
      </c>
      <c r="R3769" s="9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7623</v>
      </c>
      <c r="C3770" s="3" t="s">
        <v>7624</v>
      </c>
      <c r="D3770">
        <v>4000</v>
      </c>
      <c r="E3770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s="15">
        <f t="shared" si="348"/>
        <v>41802.727893518517</v>
      </c>
      <c r="L3770" s="15">
        <f t="shared" si="349"/>
        <v>41772.727893518517</v>
      </c>
      <c r="M3770" t="b">
        <v>0</v>
      </c>
      <c r="N3770">
        <v>58</v>
      </c>
      <c r="O3770" t="b">
        <v>1</v>
      </c>
      <c r="P3770" t="s">
        <v>5931</v>
      </c>
      <c r="Q3770" s="7">
        <f t="shared" si="350"/>
        <v>107.65274999999998</v>
      </c>
      <c r="R3770" s="9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7625</v>
      </c>
      <c r="C3771" s="3" t="s">
        <v>7626</v>
      </c>
      <c r="D3771">
        <v>1100</v>
      </c>
      <c r="E3771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s="15">
        <f t="shared" si="348"/>
        <v>42475.598136574074</v>
      </c>
      <c r="L3771" s="15">
        <f t="shared" si="349"/>
        <v>42445.598136574074</v>
      </c>
      <c r="M3771" t="b">
        <v>0</v>
      </c>
      <c r="N3771">
        <v>15</v>
      </c>
      <c r="O3771" t="b">
        <v>1</v>
      </c>
      <c r="P3771" t="s">
        <v>5931</v>
      </c>
      <c r="Q3771" s="7">
        <f t="shared" si="350"/>
        <v>100</v>
      </c>
      <c r="R3771" s="9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7627</v>
      </c>
      <c r="C3772" s="3" t="s">
        <v>7628</v>
      </c>
      <c r="D3772">
        <v>2000</v>
      </c>
      <c r="E3772">
        <v>2000</v>
      </c>
      <c r="F3772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s="15">
        <f t="shared" si="348"/>
        <v>42168.930671296301</v>
      </c>
      <c r="L3772" s="15">
        <f t="shared" si="349"/>
        <v>42138.930671296301</v>
      </c>
      <c r="M3772" t="b">
        <v>0</v>
      </c>
      <c r="N3772">
        <v>20</v>
      </c>
      <c r="O3772" t="b">
        <v>1</v>
      </c>
      <c r="P3772" t="s">
        <v>5931</v>
      </c>
      <c r="Q3772" s="7">
        <f t="shared" si="350"/>
        <v>100</v>
      </c>
      <c r="R3772" s="9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7629</v>
      </c>
      <c r="C3773" s="3" t="s">
        <v>7630</v>
      </c>
      <c r="D3773">
        <v>1000</v>
      </c>
      <c r="E3773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s="15">
        <f t="shared" si="348"/>
        <v>42508</v>
      </c>
      <c r="L3773" s="15">
        <f t="shared" si="349"/>
        <v>42493.857083333336</v>
      </c>
      <c r="M3773" t="b">
        <v>0</v>
      </c>
      <c r="N3773">
        <v>38</v>
      </c>
      <c r="O3773" t="b">
        <v>1</v>
      </c>
      <c r="P3773" t="s">
        <v>5931</v>
      </c>
      <c r="Q3773" s="7">
        <f t="shared" si="350"/>
        <v>146</v>
      </c>
      <c r="R3773" s="9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7631</v>
      </c>
      <c r="C3774" s="3" t="s">
        <v>7632</v>
      </c>
      <c r="D3774">
        <v>5000</v>
      </c>
      <c r="E3774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s="15">
        <f t="shared" si="348"/>
        <v>42703.25</v>
      </c>
      <c r="L3774" s="15">
        <f t="shared" si="349"/>
        <v>42682.616967592592</v>
      </c>
      <c r="M3774" t="b">
        <v>0</v>
      </c>
      <c r="N3774">
        <v>33</v>
      </c>
      <c r="O3774" t="b">
        <v>1</v>
      </c>
      <c r="P3774" t="s">
        <v>5931</v>
      </c>
      <c r="Q3774" s="7">
        <f t="shared" si="350"/>
        <v>110.2</v>
      </c>
      <c r="R3774" s="9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7633</v>
      </c>
      <c r="C3775" s="3" t="s">
        <v>7634</v>
      </c>
      <c r="D3775">
        <v>5000</v>
      </c>
      <c r="E3775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s="15">
        <f t="shared" si="348"/>
        <v>42689.088888888888</v>
      </c>
      <c r="L3775" s="15">
        <f t="shared" si="349"/>
        <v>42656.005173611113</v>
      </c>
      <c r="M3775" t="b">
        <v>0</v>
      </c>
      <c r="N3775">
        <v>57</v>
      </c>
      <c r="O3775" t="b">
        <v>1</v>
      </c>
      <c r="P3775" t="s">
        <v>5931</v>
      </c>
      <c r="Q3775" s="7">
        <f t="shared" si="350"/>
        <v>108.2</v>
      </c>
      <c r="R3775" s="9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7635</v>
      </c>
      <c r="C3776" s="3" t="s">
        <v>7636</v>
      </c>
      <c r="D3776">
        <v>2500</v>
      </c>
      <c r="E3776">
        <v>2500</v>
      </c>
      <c r="F3776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s="15">
        <f t="shared" si="348"/>
        <v>42103.792303240742</v>
      </c>
      <c r="L3776" s="15">
        <f t="shared" si="349"/>
        <v>42087.792303240742</v>
      </c>
      <c r="M3776" t="b">
        <v>0</v>
      </c>
      <c r="N3776">
        <v>25</v>
      </c>
      <c r="O3776" t="b">
        <v>1</v>
      </c>
      <c r="P3776" t="s">
        <v>5931</v>
      </c>
      <c r="Q3776" s="7">
        <f t="shared" si="350"/>
        <v>100</v>
      </c>
      <c r="R3776" s="9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7637</v>
      </c>
      <c r="C3777" s="3" t="s">
        <v>7638</v>
      </c>
      <c r="D3777">
        <v>2000</v>
      </c>
      <c r="E3777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s="15">
        <f t="shared" si="348"/>
        <v>42103.166666666672</v>
      </c>
      <c r="L3777" s="15">
        <f t="shared" si="349"/>
        <v>42075.942627314813</v>
      </c>
      <c r="M3777" t="b">
        <v>0</v>
      </c>
      <c r="N3777">
        <v>14</v>
      </c>
      <c r="O3777" t="b">
        <v>1</v>
      </c>
      <c r="P3777" t="s">
        <v>5931</v>
      </c>
      <c r="Q3777" s="7">
        <f t="shared" si="350"/>
        <v>100.25</v>
      </c>
      <c r="R3777" s="9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7639</v>
      </c>
      <c r="C3778" s="3" t="s">
        <v>7640</v>
      </c>
      <c r="D3778">
        <v>8000</v>
      </c>
      <c r="E3778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s="15">
        <f t="shared" si="348"/>
        <v>41852.041666666664</v>
      </c>
      <c r="L3778" s="15">
        <f t="shared" si="349"/>
        <v>41814.367800925924</v>
      </c>
      <c r="M3778" t="b">
        <v>0</v>
      </c>
      <c r="N3778">
        <v>94</v>
      </c>
      <c r="O3778" t="b">
        <v>1</v>
      </c>
      <c r="P3778" t="s">
        <v>5931</v>
      </c>
      <c r="Q3778" s="7">
        <f t="shared" si="350"/>
        <v>106.71250000000001</v>
      </c>
      <c r="R3778" s="9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7641</v>
      </c>
      <c r="C3779" s="3" t="s">
        <v>7642</v>
      </c>
      <c r="D3779">
        <v>2000</v>
      </c>
      <c r="E3779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s="15">
        <f t="shared" ref="K3779:K3842" si="354">(I3779/86400)+DATE(1970,1,1)</f>
        <v>41909.166666666664</v>
      </c>
      <c r="L3779" s="15">
        <f t="shared" ref="L3779:L3842" si="355">(J3779/86400)+DATE(1970,1,1)</f>
        <v>41887.111354166671</v>
      </c>
      <c r="M3779" t="b">
        <v>0</v>
      </c>
      <c r="N3779">
        <v>59</v>
      </c>
      <c r="O3779" t="b">
        <v>1</v>
      </c>
      <c r="P3779" t="s">
        <v>5931</v>
      </c>
      <c r="Q3779" s="7">
        <f t="shared" ref="Q3779:Q3842" si="356">(E3779/D3779)*100</f>
        <v>143.19999999999999</v>
      </c>
      <c r="R3779" s="9">
        <f t="shared" ref="R3779:R3842" si="357">E3779/N3779</f>
        <v>48.542372881355931</v>
      </c>
      <c r="S3779" t="str">
        <f t="shared" ref="S3779:S3842" si="358">LEFT(P3779,FIND("/",P3779)-1)</f>
        <v>theater</v>
      </c>
      <c r="T3779" t="str">
        <f t="shared" ref="T3779:T3842" si="359">REPLACE(P3779,1,FIND("/",P3779),"")</f>
        <v>musical</v>
      </c>
    </row>
    <row r="3780" spans="1:20" ht="32" x14ac:dyDescent="0.2">
      <c r="A3780">
        <v>3778</v>
      </c>
      <c r="B3780" s="3" t="s">
        <v>7643</v>
      </c>
      <c r="C3780" s="3" t="s">
        <v>7644</v>
      </c>
      <c r="D3780">
        <v>2400</v>
      </c>
      <c r="E3780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s="15">
        <f t="shared" si="354"/>
        <v>42049.819212962961</v>
      </c>
      <c r="L3780" s="15">
        <f t="shared" si="355"/>
        <v>41989.819212962961</v>
      </c>
      <c r="M3780" t="b">
        <v>0</v>
      </c>
      <c r="N3780">
        <v>36</v>
      </c>
      <c r="O3780" t="b">
        <v>1</v>
      </c>
      <c r="P3780" t="s">
        <v>5931</v>
      </c>
      <c r="Q3780" s="7">
        <f t="shared" si="356"/>
        <v>105.04166666666667</v>
      </c>
      <c r="R3780" s="9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7645</v>
      </c>
      <c r="C3781" s="3" t="s">
        <v>7646</v>
      </c>
      <c r="D3781">
        <v>15000</v>
      </c>
      <c r="E3781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s="15">
        <f t="shared" si="354"/>
        <v>42455.693749999999</v>
      </c>
      <c r="L3781" s="15">
        <f t="shared" si="355"/>
        <v>42425.735416666663</v>
      </c>
      <c r="M3781" t="b">
        <v>0</v>
      </c>
      <c r="N3781">
        <v>115</v>
      </c>
      <c r="O3781" t="b">
        <v>1</v>
      </c>
      <c r="P3781" t="s">
        <v>5931</v>
      </c>
      <c r="Q3781" s="7">
        <f t="shared" si="356"/>
        <v>103.98</v>
      </c>
      <c r="R3781" s="9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7647</v>
      </c>
      <c r="C3782" s="3" t="s">
        <v>7648</v>
      </c>
      <c r="D3782">
        <v>2500</v>
      </c>
      <c r="E3782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s="15">
        <f t="shared" si="354"/>
        <v>42198.837500000001</v>
      </c>
      <c r="L3782" s="15">
        <f t="shared" si="355"/>
        <v>42166.219733796301</v>
      </c>
      <c r="M3782" t="b">
        <v>0</v>
      </c>
      <c r="N3782">
        <v>30</v>
      </c>
      <c r="O3782" t="b">
        <v>1</v>
      </c>
      <c r="P3782" t="s">
        <v>5931</v>
      </c>
      <c r="Q3782" s="7">
        <f t="shared" si="356"/>
        <v>120</v>
      </c>
      <c r="R3782" s="9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7649</v>
      </c>
      <c r="C3783" s="3" t="s">
        <v>7650</v>
      </c>
      <c r="D3783">
        <v>4500</v>
      </c>
      <c r="E3783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s="15">
        <f t="shared" si="354"/>
        <v>41890.882928240739</v>
      </c>
      <c r="L3783" s="15">
        <f t="shared" si="355"/>
        <v>41865.882928240739</v>
      </c>
      <c r="M3783" t="b">
        <v>0</v>
      </c>
      <c r="N3783">
        <v>52</v>
      </c>
      <c r="O3783" t="b">
        <v>1</v>
      </c>
      <c r="P3783" t="s">
        <v>5931</v>
      </c>
      <c r="Q3783" s="7">
        <f t="shared" si="356"/>
        <v>109.66666666666667</v>
      </c>
      <c r="R3783" s="9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7651</v>
      </c>
      <c r="C3784" s="3" t="s">
        <v>7652</v>
      </c>
      <c r="D3784">
        <v>2000</v>
      </c>
      <c r="E3784">
        <v>2035</v>
      </c>
      <c r="F3784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s="15">
        <f t="shared" si="354"/>
        <v>42575.958333333328</v>
      </c>
      <c r="L3784" s="15">
        <f t="shared" si="355"/>
        <v>42546.862233796295</v>
      </c>
      <c r="M3784" t="b">
        <v>0</v>
      </c>
      <c r="N3784">
        <v>27</v>
      </c>
      <c r="O3784" t="b">
        <v>1</v>
      </c>
      <c r="P3784" t="s">
        <v>5931</v>
      </c>
      <c r="Q3784" s="7">
        <f t="shared" si="356"/>
        <v>101.75</v>
      </c>
      <c r="R3784" s="9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7653</v>
      </c>
      <c r="C3785" s="3" t="s">
        <v>7654</v>
      </c>
      <c r="D3785">
        <v>1200</v>
      </c>
      <c r="E3785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s="15">
        <f t="shared" si="354"/>
        <v>42444.666666666672</v>
      </c>
      <c r="L3785" s="15">
        <f t="shared" si="355"/>
        <v>42420.140277777777</v>
      </c>
      <c r="M3785" t="b">
        <v>0</v>
      </c>
      <c r="N3785">
        <v>24</v>
      </c>
      <c r="O3785" t="b">
        <v>1</v>
      </c>
      <c r="P3785" t="s">
        <v>5931</v>
      </c>
      <c r="Q3785" s="7">
        <f t="shared" si="356"/>
        <v>128.91666666666666</v>
      </c>
      <c r="R3785" s="9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7655</v>
      </c>
      <c r="C3786" s="3" t="s">
        <v>7656</v>
      </c>
      <c r="D3786">
        <v>1000</v>
      </c>
      <c r="E3786">
        <v>1150</v>
      </c>
      <c r="F3786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s="15">
        <f t="shared" si="354"/>
        <v>42561.980694444443</v>
      </c>
      <c r="L3786" s="15">
        <f t="shared" si="355"/>
        <v>42531.980694444443</v>
      </c>
      <c r="M3786" t="b">
        <v>0</v>
      </c>
      <c r="N3786">
        <v>10</v>
      </c>
      <c r="O3786" t="b">
        <v>1</v>
      </c>
      <c r="P3786" t="s">
        <v>5931</v>
      </c>
      <c r="Q3786" s="7">
        <f t="shared" si="356"/>
        <v>114.99999999999999</v>
      </c>
      <c r="R3786" s="9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7657</v>
      </c>
      <c r="C3787" s="3" t="s">
        <v>7658</v>
      </c>
      <c r="D3787">
        <v>2000</v>
      </c>
      <c r="E3787">
        <v>3015</v>
      </c>
      <c r="F3787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s="15">
        <f t="shared" si="354"/>
        <v>42584.418749999997</v>
      </c>
      <c r="L3787" s="15">
        <f t="shared" si="355"/>
        <v>42548.63853009259</v>
      </c>
      <c r="M3787" t="b">
        <v>0</v>
      </c>
      <c r="N3787">
        <v>30</v>
      </c>
      <c r="O3787" t="b">
        <v>1</v>
      </c>
      <c r="P3787" t="s">
        <v>5931</v>
      </c>
      <c r="Q3787" s="7">
        <f t="shared" si="356"/>
        <v>150.75</v>
      </c>
      <c r="R3787" s="9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7659</v>
      </c>
      <c r="C3788" s="3" t="s">
        <v>7660</v>
      </c>
      <c r="D3788">
        <v>6000</v>
      </c>
      <c r="E3788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s="15">
        <f t="shared" si="354"/>
        <v>42517.037905092591</v>
      </c>
      <c r="L3788" s="15">
        <f t="shared" si="355"/>
        <v>42487.037905092591</v>
      </c>
      <c r="M3788" t="b">
        <v>0</v>
      </c>
      <c r="N3788">
        <v>71</v>
      </c>
      <c r="O3788" t="b">
        <v>1</v>
      </c>
      <c r="P3788" t="s">
        <v>5931</v>
      </c>
      <c r="Q3788" s="7">
        <f t="shared" si="356"/>
        <v>110.96666666666665</v>
      </c>
      <c r="R3788" s="9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7661</v>
      </c>
      <c r="C3789" s="3" t="s">
        <v>7662</v>
      </c>
      <c r="D3789">
        <v>350</v>
      </c>
      <c r="E3789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s="15">
        <f t="shared" si="354"/>
        <v>42196.165972222225</v>
      </c>
      <c r="L3789" s="15">
        <f t="shared" si="355"/>
        <v>42167.534791666665</v>
      </c>
      <c r="M3789" t="b">
        <v>0</v>
      </c>
      <c r="N3789">
        <v>10</v>
      </c>
      <c r="O3789" t="b">
        <v>1</v>
      </c>
      <c r="P3789" t="s">
        <v>5931</v>
      </c>
      <c r="Q3789" s="7">
        <f t="shared" si="356"/>
        <v>100.28571428571429</v>
      </c>
      <c r="R3789" s="9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7663</v>
      </c>
      <c r="C3790" s="3" t="s">
        <v>7664</v>
      </c>
      <c r="D3790">
        <v>75000</v>
      </c>
      <c r="E3790">
        <v>500</v>
      </c>
      <c r="F3790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s="15">
        <f t="shared" si="354"/>
        <v>42361.679166666669</v>
      </c>
      <c r="L3790" s="15">
        <f t="shared" si="355"/>
        <v>42333.695821759262</v>
      </c>
      <c r="M3790" t="b">
        <v>0</v>
      </c>
      <c r="N3790">
        <v>1</v>
      </c>
      <c r="O3790" t="b">
        <v>0</v>
      </c>
      <c r="P3790" t="s">
        <v>5931</v>
      </c>
      <c r="Q3790" s="7">
        <f t="shared" si="356"/>
        <v>0.66666666666666674</v>
      </c>
      <c r="R3790" s="9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7665</v>
      </c>
      <c r="C3791" s="3" t="s">
        <v>7666</v>
      </c>
      <c r="D3791">
        <v>3550</v>
      </c>
      <c r="E3791">
        <v>116</v>
      </c>
      <c r="F3791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s="15">
        <f t="shared" si="354"/>
        <v>42170.798819444448</v>
      </c>
      <c r="L3791" s="15">
        <f t="shared" si="355"/>
        <v>42138.798819444448</v>
      </c>
      <c r="M3791" t="b">
        <v>0</v>
      </c>
      <c r="N3791">
        <v>4</v>
      </c>
      <c r="O3791" t="b">
        <v>0</v>
      </c>
      <c r="P3791" t="s">
        <v>5931</v>
      </c>
      <c r="Q3791" s="7">
        <f t="shared" si="356"/>
        <v>3.267605633802817</v>
      </c>
      <c r="R3791" s="9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7667</v>
      </c>
      <c r="C3792" s="3" t="s">
        <v>7668</v>
      </c>
      <c r="D3792">
        <v>15000</v>
      </c>
      <c r="E3792">
        <v>0</v>
      </c>
      <c r="F3792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s="15">
        <f t="shared" si="354"/>
        <v>42696.708599537036</v>
      </c>
      <c r="L3792" s="15">
        <f t="shared" si="355"/>
        <v>42666.666932870372</v>
      </c>
      <c r="M3792" t="b">
        <v>0</v>
      </c>
      <c r="N3792">
        <v>0</v>
      </c>
      <c r="O3792" t="b">
        <v>0</v>
      </c>
      <c r="P3792" t="s">
        <v>5931</v>
      </c>
      <c r="Q3792" s="7">
        <f t="shared" si="356"/>
        <v>0</v>
      </c>
      <c r="R3792" s="9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7669</v>
      </c>
      <c r="C3793" s="3" t="s">
        <v>7670</v>
      </c>
      <c r="D3793">
        <v>1500</v>
      </c>
      <c r="E3793">
        <v>0</v>
      </c>
      <c r="F3793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s="15">
        <f t="shared" si="354"/>
        <v>41826.692037037035</v>
      </c>
      <c r="L3793" s="15">
        <f t="shared" si="355"/>
        <v>41766.692037037035</v>
      </c>
      <c r="M3793" t="b">
        <v>0</v>
      </c>
      <c r="N3793">
        <v>0</v>
      </c>
      <c r="O3793" t="b">
        <v>0</v>
      </c>
      <c r="P3793" t="s">
        <v>5931</v>
      </c>
      <c r="Q3793" s="7">
        <f t="shared" si="356"/>
        <v>0</v>
      </c>
      <c r="R3793" s="9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7671</v>
      </c>
      <c r="C3794" s="3" t="s">
        <v>7672</v>
      </c>
      <c r="D3794">
        <v>12500</v>
      </c>
      <c r="E3794">
        <v>35</v>
      </c>
      <c r="F3794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s="15">
        <f t="shared" si="354"/>
        <v>42200.447013888886</v>
      </c>
      <c r="L3794" s="15">
        <f t="shared" si="355"/>
        <v>42170.447013888886</v>
      </c>
      <c r="M3794" t="b">
        <v>0</v>
      </c>
      <c r="N3794">
        <v>2</v>
      </c>
      <c r="O3794" t="b">
        <v>0</v>
      </c>
      <c r="P3794" t="s">
        <v>5931</v>
      </c>
      <c r="Q3794" s="7">
        <f t="shared" si="356"/>
        <v>0.27999999999999997</v>
      </c>
      <c r="R3794" s="9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7673</v>
      </c>
      <c r="C3795" s="3" t="s">
        <v>7674</v>
      </c>
      <c r="D3795">
        <v>7000</v>
      </c>
      <c r="E3795">
        <v>4176</v>
      </c>
      <c r="F3795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s="15">
        <f t="shared" si="354"/>
        <v>41989.938993055555</v>
      </c>
      <c r="L3795" s="15">
        <f t="shared" si="355"/>
        <v>41968.938993055555</v>
      </c>
      <c r="M3795" t="b">
        <v>0</v>
      </c>
      <c r="N3795">
        <v>24</v>
      </c>
      <c r="O3795" t="b">
        <v>0</v>
      </c>
      <c r="P3795" t="s">
        <v>5931</v>
      </c>
      <c r="Q3795" s="7">
        <f t="shared" si="356"/>
        <v>59.657142857142851</v>
      </c>
      <c r="R3795" s="9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7675</v>
      </c>
      <c r="C3796" s="3" t="s">
        <v>7676</v>
      </c>
      <c r="D3796">
        <v>5000</v>
      </c>
      <c r="E3796">
        <v>50</v>
      </c>
      <c r="F3796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s="15">
        <f t="shared" si="354"/>
        <v>42162.58048611111</v>
      </c>
      <c r="L3796" s="15">
        <f t="shared" si="355"/>
        <v>42132.58048611111</v>
      </c>
      <c r="M3796" t="b">
        <v>0</v>
      </c>
      <c r="N3796">
        <v>1</v>
      </c>
      <c r="O3796" t="b">
        <v>0</v>
      </c>
      <c r="P3796" t="s">
        <v>5931</v>
      </c>
      <c r="Q3796" s="7">
        <f t="shared" si="356"/>
        <v>1</v>
      </c>
      <c r="R3796" s="9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7677</v>
      </c>
      <c r="C3797" s="3" t="s">
        <v>7678</v>
      </c>
      <c r="D3797">
        <v>600</v>
      </c>
      <c r="E3797">
        <v>10</v>
      </c>
      <c r="F3797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s="15">
        <f t="shared" si="354"/>
        <v>42244.9375</v>
      </c>
      <c r="L3797" s="15">
        <f t="shared" si="355"/>
        <v>42201.436226851853</v>
      </c>
      <c r="M3797" t="b">
        <v>0</v>
      </c>
      <c r="N3797">
        <v>2</v>
      </c>
      <c r="O3797" t="b">
        <v>0</v>
      </c>
      <c r="P3797" t="s">
        <v>5931</v>
      </c>
      <c r="Q3797" s="7">
        <f t="shared" si="356"/>
        <v>1.6666666666666667</v>
      </c>
      <c r="R3797" s="9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7679</v>
      </c>
      <c r="C3798" s="3" t="s">
        <v>7680</v>
      </c>
      <c r="D3798">
        <v>22500</v>
      </c>
      <c r="E3798">
        <v>1</v>
      </c>
      <c r="F379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s="15">
        <f t="shared" si="354"/>
        <v>42749.029583333337</v>
      </c>
      <c r="L3798" s="15">
        <f t="shared" si="355"/>
        <v>42689.029583333337</v>
      </c>
      <c r="M3798" t="b">
        <v>0</v>
      </c>
      <c r="N3798">
        <v>1</v>
      </c>
      <c r="O3798" t="b">
        <v>0</v>
      </c>
      <c r="P3798" t="s">
        <v>5931</v>
      </c>
      <c r="Q3798" s="7">
        <f t="shared" si="356"/>
        <v>4.4444444444444444E-3</v>
      </c>
      <c r="R3798" s="9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7681</v>
      </c>
      <c r="C3799" s="3" t="s">
        <v>7682</v>
      </c>
      <c r="D3799">
        <v>6000</v>
      </c>
      <c r="E3799">
        <v>5380</v>
      </c>
      <c r="F3799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s="15">
        <f t="shared" si="354"/>
        <v>42114.881539351853</v>
      </c>
      <c r="L3799" s="15">
        <f t="shared" si="355"/>
        <v>42084.881539351853</v>
      </c>
      <c r="M3799" t="b">
        <v>0</v>
      </c>
      <c r="N3799">
        <v>37</v>
      </c>
      <c r="O3799" t="b">
        <v>0</v>
      </c>
      <c r="P3799" t="s">
        <v>5931</v>
      </c>
      <c r="Q3799" s="7">
        <f t="shared" si="356"/>
        <v>89.666666666666657</v>
      </c>
      <c r="R3799" s="9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7683</v>
      </c>
      <c r="C3800" s="3" t="s">
        <v>7684</v>
      </c>
      <c r="D3800">
        <v>70000</v>
      </c>
      <c r="E3800">
        <v>1025</v>
      </c>
      <c r="F3800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s="15">
        <f t="shared" si="354"/>
        <v>41861.722777777773</v>
      </c>
      <c r="L3800" s="15">
        <f t="shared" si="355"/>
        <v>41831.722777777773</v>
      </c>
      <c r="M3800" t="b">
        <v>0</v>
      </c>
      <c r="N3800">
        <v>5</v>
      </c>
      <c r="O3800" t="b">
        <v>0</v>
      </c>
      <c r="P3800" t="s">
        <v>5931</v>
      </c>
      <c r="Q3800" s="7">
        <f t="shared" si="356"/>
        <v>1.4642857142857144</v>
      </c>
      <c r="R3800" s="9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7685</v>
      </c>
      <c r="C3801" s="3" t="s">
        <v>7686</v>
      </c>
      <c r="D3801">
        <v>10000</v>
      </c>
      <c r="E3801">
        <v>402</v>
      </c>
      <c r="F3801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s="15">
        <f t="shared" si="354"/>
        <v>42440.93105324074</v>
      </c>
      <c r="L3801" s="15">
        <f t="shared" si="355"/>
        <v>42410.93105324074</v>
      </c>
      <c r="M3801" t="b">
        <v>0</v>
      </c>
      <c r="N3801">
        <v>4</v>
      </c>
      <c r="O3801" t="b">
        <v>0</v>
      </c>
      <c r="P3801" t="s">
        <v>5931</v>
      </c>
      <c r="Q3801" s="7">
        <f t="shared" si="356"/>
        <v>4.0199999999999996</v>
      </c>
      <c r="R3801" s="9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7687</v>
      </c>
      <c r="C3802" s="3" t="s">
        <v>7688</v>
      </c>
      <c r="D3802">
        <v>22000</v>
      </c>
      <c r="E3802">
        <v>881</v>
      </c>
      <c r="F3802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s="15">
        <f t="shared" si="354"/>
        <v>42015.207638888889</v>
      </c>
      <c r="L3802" s="15">
        <f t="shared" si="355"/>
        <v>41982.737071759257</v>
      </c>
      <c r="M3802" t="b">
        <v>0</v>
      </c>
      <c r="N3802">
        <v>16</v>
      </c>
      <c r="O3802" t="b">
        <v>0</v>
      </c>
      <c r="P3802" t="s">
        <v>5931</v>
      </c>
      <c r="Q3802" s="7">
        <f t="shared" si="356"/>
        <v>4.004545454545454</v>
      </c>
      <c r="R3802" s="9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7689</v>
      </c>
      <c r="C3803" s="3" t="s">
        <v>7690</v>
      </c>
      <c r="D3803">
        <v>5000</v>
      </c>
      <c r="E3803">
        <v>426</v>
      </c>
      <c r="F3803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s="15">
        <f t="shared" si="354"/>
        <v>42006.676111111112</v>
      </c>
      <c r="L3803" s="15">
        <f t="shared" si="355"/>
        <v>41975.676111111112</v>
      </c>
      <c r="M3803" t="b">
        <v>0</v>
      </c>
      <c r="N3803">
        <v>9</v>
      </c>
      <c r="O3803" t="b">
        <v>0</v>
      </c>
      <c r="P3803" t="s">
        <v>5931</v>
      </c>
      <c r="Q3803" s="7">
        <f t="shared" si="356"/>
        <v>8.52</v>
      </c>
      <c r="R3803" s="9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7691</v>
      </c>
      <c r="C3804" s="3" t="s">
        <v>7692</v>
      </c>
      <c r="D3804">
        <v>3000</v>
      </c>
      <c r="E3804">
        <v>0</v>
      </c>
      <c r="F3804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s="15">
        <f t="shared" si="354"/>
        <v>42299.126226851848</v>
      </c>
      <c r="L3804" s="15">
        <f t="shared" si="355"/>
        <v>42269.126226851848</v>
      </c>
      <c r="M3804" t="b">
        <v>0</v>
      </c>
      <c r="N3804">
        <v>0</v>
      </c>
      <c r="O3804" t="b">
        <v>0</v>
      </c>
      <c r="P3804" t="s">
        <v>5931</v>
      </c>
      <c r="Q3804" s="7">
        <f t="shared" si="356"/>
        <v>0</v>
      </c>
      <c r="R3804" s="9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7693</v>
      </c>
      <c r="C3805" s="3" t="s">
        <v>7694</v>
      </c>
      <c r="D3805">
        <v>12000</v>
      </c>
      <c r="E3805">
        <v>2358</v>
      </c>
      <c r="F3805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s="15">
        <f t="shared" si="354"/>
        <v>42433.971851851849</v>
      </c>
      <c r="L3805" s="15">
        <f t="shared" si="355"/>
        <v>42403.971851851849</v>
      </c>
      <c r="M3805" t="b">
        <v>0</v>
      </c>
      <c r="N3805">
        <v>40</v>
      </c>
      <c r="O3805" t="b">
        <v>0</v>
      </c>
      <c r="P3805" t="s">
        <v>5931</v>
      </c>
      <c r="Q3805" s="7">
        <f t="shared" si="356"/>
        <v>19.650000000000002</v>
      </c>
      <c r="R3805" s="9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7695</v>
      </c>
      <c r="C3806" s="3" t="s">
        <v>7696</v>
      </c>
      <c r="D3806">
        <v>8000</v>
      </c>
      <c r="E3806">
        <v>0</v>
      </c>
      <c r="F3806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s="15">
        <f t="shared" si="354"/>
        <v>42582.291666666672</v>
      </c>
      <c r="L3806" s="15">
        <f t="shared" si="355"/>
        <v>42527.00953703704</v>
      </c>
      <c r="M3806" t="b">
        <v>0</v>
      </c>
      <c r="N3806">
        <v>0</v>
      </c>
      <c r="O3806" t="b">
        <v>0</v>
      </c>
      <c r="P3806" t="s">
        <v>5931</v>
      </c>
      <c r="Q3806" s="7">
        <f t="shared" si="356"/>
        <v>0</v>
      </c>
      <c r="R3806" s="9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7697</v>
      </c>
      <c r="C3807" s="3" t="s">
        <v>7698</v>
      </c>
      <c r="D3807">
        <v>150000</v>
      </c>
      <c r="E3807">
        <v>3</v>
      </c>
      <c r="F3807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s="15">
        <f t="shared" si="354"/>
        <v>41909.887037037035</v>
      </c>
      <c r="L3807" s="15">
        <f t="shared" si="355"/>
        <v>41849.887037037035</v>
      </c>
      <c r="M3807" t="b">
        <v>0</v>
      </c>
      <c r="N3807">
        <v>2</v>
      </c>
      <c r="O3807" t="b">
        <v>0</v>
      </c>
      <c r="P3807" t="s">
        <v>5931</v>
      </c>
      <c r="Q3807" s="7">
        <f t="shared" si="356"/>
        <v>2E-3</v>
      </c>
      <c r="R3807" s="9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7699</v>
      </c>
      <c r="C3808" s="3" t="s">
        <v>7700</v>
      </c>
      <c r="D3808">
        <v>7500</v>
      </c>
      <c r="E3808">
        <v>5</v>
      </c>
      <c r="F380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s="15">
        <f t="shared" si="354"/>
        <v>41819.259039351848</v>
      </c>
      <c r="L3808" s="15">
        <f t="shared" si="355"/>
        <v>41799.259039351848</v>
      </c>
      <c r="M3808" t="b">
        <v>0</v>
      </c>
      <c r="N3808">
        <v>1</v>
      </c>
      <c r="O3808" t="b">
        <v>0</v>
      </c>
      <c r="P3808" t="s">
        <v>5931</v>
      </c>
      <c r="Q3808" s="7">
        <f t="shared" si="356"/>
        <v>6.6666666666666666E-2</v>
      </c>
      <c r="R3808" s="9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7701</v>
      </c>
      <c r="C3809" s="3" t="s">
        <v>7702</v>
      </c>
      <c r="D3809">
        <v>1500</v>
      </c>
      <c r="E3809">
        <v>455</v>
      </c>
      <c r="F3809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s="15">
        <f t="shared" si="354"/>
        <v>42097.909016203703</v>
      </c>
      <c r="L3809" s="15">
        <f t="shared" si="355"/>
        <v>42090.909016203703</v>
      </c>
      <c r="M3809" t="b">
        <v>0</v>
      </c>
      <c r="N3809">
        <v>9</v>
      </c>
      <c r="O3809" t="b">
        <v>0</v>
      </c>
      <c r="P3809" t="s">
        <v>5931</v>
      </c>
      <c r="Q3809" s="7">
        <f t="shared" si="356"/>
        <v>30.333333333333336</v>
      </c>
      <c r="R3809" s="9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7703</v>
      </c>
      <c r="C3810" s="3" t="s">
        <v>7704</v>
      </c>
      <c r="D3810">
        <v>1000</v>
      </c>
      <c r="E3810">
        <v>1000</v>
      </c>
      <c r="F3810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s="15">
        <f t="shared" si="354"/>
        <v>42119.412256944444</v>
      </c>
      <c r="L3810" s="15">
        <f t="shared" si="355"/>
        <v>42059.453923611116</v>
      </c>
      <c r="M3810" t="b">
        <v>0</v>
      </c>
      <c r="N3810">
        <v>24</v>
      </c>
      <c r="O3810" t="b">
        <v>1</v>
      </c>
      <c r="P3810" t="s">
        <v>1086</v>
      </c>
      <c r="Q3810" s="7">
        <f t="shared" si="356"/>
        <v>100</v>
      </c>
      <c r="R3810" s="9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7705</v>
      </c>
      <c r="C3811" s="3" t="s">
        <v>7706</v>
      </c>
      <c r="D3811">
        <v>2000</v>
      </c>
      <c r="E3811">
        <v>2025</v>
      </c>
      <c r="F3811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s="15">
        <f t="shared" si="354"/>
        <v>41850.958333333336</v>
      </c>
      <c r="L3811" s="15">
        <f t="shared" si="355"/>
        <v>41800.526701388888</v>
      </c>
      <c r="M3811" t="b">
        <v>0</v>
      </c>
      <c r="N3811">
        <v>38</v>
      </c>
      <c r="O3811" t="b">
        <v>1</v>
      </c>
      <c r="P3811" t="s">
        <v>1086</v>
      </c>
      <c r="Q3811" s="7">
        <f t="shared" si="356"/>
        <v>101.25</v>
      </c>
      <c r="R3811" s="9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7707</v>
      </c>
      <c r="C3812" s="3" t="s">
        <v>7708</v>
      </c>
      <c r="D3812">
        <v>1500</v>
      </c>
      <c r="E3812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s="15">
        <f t="shared" si="354"/>
        <v>42084.807384259257</v>
      </c>
      <c r="L3812" s="15">
        <f t="shared" si="355"/>
        <v>42054.849050925928</v>
      </c>
      <c r="M3812" t="b">
        <v>0</v>
      </c>
      <c r="N3812">
        <v>26</v>
      </c>
      <c r="O3812" t="b">
        <v>1</v>
      </c>
      <c r="P3812" t="s">
        <v>1086</v>
      </c>
      <c r="Q3812" s="7">
        <f t="shared" si="356"/>
        <v>121.73333333333333</v>
      </c>
      <c r="R3812" s="9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7709</v>
      </c>
      <c r="C3813" s="3" t="s">
        <v>7710</v>
      </c>
      <c r="D3813">
        <v>250</v>
      </c>
      <c r="E3813">
        <v>825</v>
      </c>
      <c r="F3813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s="15">
        <f t="shared" si="354"/>
        <v>42521.458333333328</v>
      </c>
      <c r="L3813" s="15">
        <f t="shared" si="355"/>
        <v>42487.62700231481</v>
      </c>
      <c r="M3813" t="b">
        <v>0</v>
      </c>
      <c r="N3813">
        <v>19</v>
      </c>
      <c r="O3813" t="b">
        <v>1</v>
      </c>
      <c r="P3813" t="s">
        <v>1086</v>
      </c>
      <c r="Q3813" s="7">
        <f t="shared" si="356"/>
        <v>330</v>
      </c>
      <c r="R3813" s="9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7711</v>
      </c>
      <c r="C3814" s="3" t="s">
        <v>7712</v>
      </c>
      <c r="D3814">
        <v>2000</v>
      </c>
      <c r="E3814">
        <v>2191</v>
      </c>
      <c r="F3814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s="15">
        <f t="shared" si="354"/>
        <v>42156.165972222225</v>
      </c>
      <c r="L3814" s="15">
        <f t="shared" si="355"/>
        <v>42109.751250000001</v>
      </c>
      <c r="M3814" t="b">
        <v>0</v>
      </c>
      <c r="N3814">
        <v>11</v>
      </c>
      <c r="O3814" t="b">
        <v>1</v>
      </c>
      <c r="P3814" t="s">
        <v>1086</v>
      </c>
      <c r="Q3814" s="7">
        <f t="shared" si="356"/>
        <v>109.55</v>
      </c>
      <c r="R3814" s="9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7713</v>
      </c>
      <c r="C3815" s="3" t="s">
        <v>7714</v>
      </c>
      <c r="D3815">
        <v>2100</v>
      </c>
      <c r="E3815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s="15">
        <f t="shared" si="354"/>
        <v>42535.904861111107</v>
      </c>
      <c r="L3815" s="15">
        <f t="shared" si="355"/>
        <v>42497.275706018518</v>
      </c>
      <c r="M3815" t="b">
        <v>0</v>
      </c>
      <c r="N3815">
        <v>27</v>
      </c>
      <c r="O3815" t="b">
        <v>1</v>
      </c>
      <c r="P3815" t="s">
        <v>1086</v>
      </c>
      <c r="Q3815" s="7">
        <f t="shared" si="356"/>
        <v>100.95190476190474</v>
      </c>
      <c r="R3815" s="9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7715</v>
      </c>
      <c r="C3816" s="3" t="s">
        <v>7716</v>
      </c>
      <c r="D3816">
        <v>1500</v>
      </c>
      <c r="E3816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s="15">
        <f t="shared" si="354"/>
        <v>42095.165972222225</v>
      </c>
      <c r="L3816" s="15">
        <f t="shared" si="355"/>
        <v>42058.904074074075</v>
      </c>
      <c r="M3816" t="b">
        <v>0</v>
      </c>
      <c r="N3816">
        <v>34</v>
      </c>
      <c r="O3816" t="b">
        <v>1</v>
      </c>
      <c r="P3816" t="s">
        <v>1086</v>
      </c>
      <c r="Q3816" s="7">
        <f t="shared" si="356"/>
        <v>140.13333333333333</v>
      </c>
      <c r="R3816" s="9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7717</v>
      </c>
      <c r="C3817" s="3" t="s">
        <v>7718</v>
      </c>
      <c r="D3817">
        <v>1000</v>
      </c>
      <c r="E3817">
        <v>1000.01</v>
      </c>
      <c r="F3817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s="15">
        <f t="shared" si="354"/>
        <v>42236.958333333328</v>
      </c>
      <c r="L3817" s="15">
        <f t="shared" si="355"/>
        <v>42207.259918981479</v>
      </c>
      <c r="M3817" t="b">
        <v>0</v>
      </c>
      <c r="N3817">
        <v>20</v>
      </c>
      <c r="O3817" t="b">
        <v>1</v>
      </c>
      <c r="P3817" t="s">
        <v>1086</v>
      </c>
      <c r="Q3817" s="7">
        <f t="shared" si="356"/>
        <v>100.001</v>
      </c>
      <c r="R3817" s="9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7719</v>
      </c>
      <c r="C3818" s="3" t="s">
        <v>7720</v>
      </c>
      <c r="D3818">
        <v>1500</v>
      </c>
      <c r="E3818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s="15">
        <f t="shared" si="354"/>
        <v>41837.690081018518</v>
      </c>
      <c r="L3818" s="15">
        <f t="shared" si="355"/>
        <v>41807.690081018518</v>
      </c>
      <c r="M3818" t="b">
        <v>0</v>
      </c>
      <c r="N3818">
        <v>37</v>
      </c>
      <c r="O3818" t="b">
        <v>1</v>
      </c>
      <c r="P3818" t="s">
        <v>1086</v>
      </c>
      <c r="Q3818" s="7">
        <f t="shared" si="356"/>
        <v>119.238</v>
      </c>
      <c r="R3818" s="9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7721</v>
      </c>
      <c r="C3819" s="3" t="s">
        <v>7722</v>
      </c>
      <c r="D3819">
        <v>2000</v>
      </c>
      <c r="E3819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s="15">
        <f t="shared" si="354"/>
        <v>42301.165972222225</v>
      </c>
      <c r="L3819" s="15">
        <f t="shared" si="355"/>
        <v>42284.69694444444</v>
      </c>
      <c r="M3819" t="b">
        <v>0</v>
      </c>
      <c r="N3819">
        <v>20</v>
      </c>
      <c r="O3819" t="b">
        <v>1</v>
      </c>
      <c r="P3819" t="s">
        <v>1086</v>
      </c>
      <c r="Q3819" s="7">
        <f t="shared" si="356"/>
        <v>107.25</v>
      </c>
      <c r="R3819" s="9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7723</v>
      </c>
      <c r="C3820" s="3" t="s">
        <v>7724</v>
      </c>
      <c r="D3820">
        <v>250</v>
      </c>
      <c r="E3820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s="15">
        <f t="shared" si="354"/>
        <v>42075.800717592589</v>
      </c>
      <c r="L3820" s="15">
        <f t="shared" si="355"/>
        <v>42045.84238425926</v>
      </c>
      <c r="M3820" t="b">
        <v>0</v>
      </c>
      <c r="N3820">
        <v>10</v>
      </c>
      <c r="O3820" t="b">
        <v>1</v>
      </c>
      <c r="P3820" t="s">
        <v>1086</v>
      </c>
      <c r="Q3820" s="7">
        <f t="shared" si="356"/>
        <v>227.99999999999997</v>
      </c>
      <c r="R3820" s="9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7725</v>
      </c>
      <c r="C3821" s="3" t="s">
        <v>7502</v>
      </c>
      <c r="D3821">
        <v>1000</v>
      </c>
      <c r="E3821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s="15">
        <f t="shared" si="354"/>
        <v>42202.876388888893</v>
      </c>
      <c r="L3821" s="15">
        <f t="shared" si="355"/>
        <v>42184.209537037037</v>
      </c>
      <c r="M3821" t="b">
        <v>0</v>
      </c>
      <c r="N3821">
        <v>26</v>
      </c>
      <c r="O3821" t="b">
        <v>1</v>
      </c>
      <c r="P3821" t="s">
        <v>1086</v>
      </c>
      <c r="Q3821" s="7">
        <f t="shared" si="356"/>
        <v>106.4</v>
      </c>
      <c r="R3821" s="9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7726</v>
      </c>
      <c r="C3822" s="3" t="s">
        <v>7727</v>
      </c>
      <c r="D3822">
        <v>300</v>
      </c>
      <c r="E3822">
        <v>430</v>
      </c>
      <c r="F3822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s="15">
        <f t="shared" si="354"/>
        <v>42190.651817129634</v>
      </c>
      <c r="L3822" s="15">
        <f t="shared" si="355"/>
        <v>42160.651817129634</v>
      </c>
      <c r="M3822" t="b">
        <v>0</v>
      </c>
      <c r="N3822">
        <v>20</v>
      </c>
      <c r="O3822" t="b">
        <v>1</v>
      </c>
      <c r="P3822" t="s">
        <v>1086</v>
      </c>
      <c r="Q3822" s="7">
        <f t="shared" si="356"/>
        <v>143.33333333333334</v>
      </c>
      <c r="R3822" s="9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7728</v>
      </c>
      <c r="C3823" s="3" t="s">
        <v>7729</v>
      </c>
      <c r="D3823">
        <v>3500</v>
      </c>
      <c r="E3823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s="15">
        <f t="shared" si="354"/>
        <v>42373.180636574078</v>
      </c>
      <c r="L3823" s="15">
        <f t="shared" si="355"/>
        <v>42341.180636574078</v>
      </c>
      <c r="M3823" t="b">
        <v>0</v>
      </c>
      <c r="N3823">
        <v>46</v>
      </c>
      <c r="O3823" t="b">
        <v>1</v>
      </c>
      <c r="P3823" t="s">
        <v>1086</v>
      </c>
      <c r="Q3823" s="7">
        <f t="shared" si="356"/>
        <v>104.54285714285714</v>
      </c>
      <c r="R3823" s="9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7730</v>
      </c>
      <c r="C3824" s="3" t="s">
        <v>7731</v>
      </c>
      <c r="D3824">
        <v>5000</v>
      </c>
      <c r="E3824">
        <v>5501</v>
      </c>
      <c r="F3824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s="15">
        <f t="shared" si="354"/>
        <v>42388.957638888889</v>
      </c>
      <c r="L3824" s="15">
        <f t="shared" si="355"/>
        <v>42329.838159722218</v>
      </c>
      <c r="M3824" t="b">
        <v>0</v>
      </c>
      <c r="N3824">
        <v>76</v>
      </c>
      <c r="O3824" t="b">
        <v>1</v>
      </c>
      <c r="P3824" t="s">
        <v>1086</v>
      </c>
      <c r="Q3824" s="7">
        <f t="shared" si="356"/>
        <v>110.02000000000001</v>
      </c>
      <c r="R3824" s="9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7732</v>
      </c>
      <c r="C3825" s="3" t="s">
        <v>7733</v>
      </c>
      <c r="D3825">
        <v>2500</v>
      </c>
      <c r="E3825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s="15">
        <f t="shared" si="354"/>
        <v>42205.165972222225</v>
      </c>
      <c r="L3825" s="15">
        <f t="shared" si="355"/>
        <v>42170.910231481481</v>
      </c>
      <c r="M3825" t="b">
        <v>0</v>
      </c>
      <c r="N3825">
        <v>41</v>
      </c>
      <c r="O3825" t="b">
        <v>1</v>
      </c>
      <c r="P3825" t="s">
        <v>1086</v>
      </c>
      <c r="Q3825" s="7">
        <f t="shared" si="356"/>
        <v>106</v>
      </c>
      <c r="R3825" s="9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7734</v>
      </c>
      <c r="C3826" s="3" t="s">
        <v>7735</v>
      </c>
      <c r="D3826">
        <v>250</v>
      </c>
      <c r="E3826">
        <v>270</v>
      </c>
      <c r="F3826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s="15">
        <f t="shared" si="354"/>
        <v>42583.570138888885</v>
      </c>
      <c r="L3826" s="15">
        <f t="shared" si="355"/>
        <v>42571.626192129625</v>
      </c>
      <c r="M3826" t="b">
        <v>0</v>
      </c>
      <c r="N3826">
        <v>7</v>
      </c>
      <c r="O3826" t="b">
        <v>1</v>
      </c>
      <c r="P3826" t="s">
        <v>1086</v>
      </c>
      <c r="Q3826" s="7">
        <f t="shared" si="356"/>
        <v>108</v>
      </c>
      <c r="R3826" s="9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7736</v>
      </c>
      <c r="C3827" s="3" t="s">
        <v>7737</v>
      </c>
      <c r="D3827">
        <v>5000</v>
      </c>
      <c r="E3827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s="15">
        <f t="shared" si="354"/>
        <v>42172.069606481484</v>
      </c>
      <c r="L3827" s="15">
        <f t="shared" si="355"/>
        <v>42151.069606481484</v>
      </c>
      <c r="M3827" t="b">
        <v>0</v>
      </c>
      <c r="N3827">
        <v>49</v>
      </c>
      <c r="O3827" t="b">
        <v>1</v>
      </c>
      <c r="P3827" t="s">
        <v>1086</v>
      </c>
      <c r="Q3827" s="7">
        <f t="shared" si="356"/>
        <v>105.42</v>
      </c>
      <c r="R3827" s="9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7738</v>
      </c>
      <c r="C3828" s="3" t="s">
        <v>7739</v>
      </c>
      <c r="D3828">
        <v>600</v>
      </c>
      <c r="E3828">
        <v>715</v>
      </c>
      <c r="F382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s="15">
        <f t="shared" si="354"/>
        <v>42131.423541666663</v>
      </c>
      <c r="L3828" s="15">
        <f t="shared" si="355"/>
        <v>42101.423541666663</v>
      </c>
      <c r="M3828" t="b">
        <v>0</v>
      </c>
      <c r="N3828">
        <v>26</v>
      </c>
      <c r="O3828" t="b">
        <v>1</v>
      </c>
      <c r="P3828" t="s">
        <v>1086</v>
      </c>
      <c r="Q3828" s="7">
        <f t="shared" si="356"/>
        <v>119.16666666666667</v>
      </c>
      <c r="R3828" s="9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7740</v>
      </c>
      <c r="C3829" s="3" t="s">
        <v>7741</v>
      </c>
      <c r="D3829">
        <v>3000</v>
      </c>
      <c r="E3829">
        <v>4580</v>
      </c>
      <c r="F3829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s="15">
        <f t="shared" si="354"/>
        <v>42090</v>
      </c>
      <c r="L3829" s="15">
        <f t="shared" si="355"/>
        <v>42034.928252314814</v>
      </c>
      <c r="M3829" t="b">
        <v>0</v>
      </c>
      <c r="N3829">
        <v>65</v>
      </c>
      <c r="O3829" t="b">
        <v>1</v>
      </c>
      <c r="P3829" t="s">
        <v>1086</v>
      </c>
      <c r="Q3829" s="7">
        <f t="shared" si="356"/>
        <v>152.66666666666666</v>
      </c>
      <c r="R3829" s="9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7742</v>
      </c>
      <c r="C3830" s="3" t="s">
        <v>7743</v>
      </c>
      <c r="D3830">
        <v>5000</v>
      </c>
      <c r="E3830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s="15">
        <f t="shared" si="354"/>
        <v>42004.569293981476</v>
      </c>
      <c r="L3830" s="15">
        <f t="shared" si="355"/>
        <v>41944.527627314819</v>
      </c>
      <c r="M3830" t="b">
        <v>0</v>
      </c>
      <c r="N3830">
        <v>28</v>
      </c>
      <c r="O3830" t="b">
        <v>1</v>
      </c>
      <c r="P3830" t="s">
        <v>1086</v>
      </c>
      <c r="Q3830" s="7">
        <f t="shared" si="356"/>
        <v>100</v>
      </c>
      <c r="R3830" s="9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7744</v>
      </c>
      <c r="C3831" s="3" t="s">
        <v>7745</v>
      </c>
      <c r="D3831">
        <v>500</v>
      </c>
      <c r="E3831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s="15">
        <f t="shared" si="354"/>
        <v>42613.865405092598</v>
      </c>
      <c r="L3831" s="15">
        <f t="shared" si="355"/>
        <v>42593.865405092598</v>
      </c>
      <c r="M3831" t="b">
        <v>0</v>
      </c>
      <c r="N3831">
        <v>8</v>
      </c>
      <c r="O3831" t="b">
        <v>1</v>
      </c>
      <c r="P3831" t="s">
        <v>1086</v>
      </c>
      <c r="Q3831" s="7">
        <f t="shared" si="356"/>
        <v>100.2</v>
      </c>
      <c r="R3831" s="9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7746</v>
      </c>
      <c r="C3832" s="3" t="s">
        <v>7747</v>
      </c>
      <c r="D3832">
        <v>100</v>
      </c>
      <c r="E3832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s="15">
        <f t="shared" si="354"/>
        <v>42517.740868055553</v>
      </c>
      <c r="L3832" s="15">
        <f t="shared" si="355"/>
        <v>42503.740868055553</v>
      </c>
      <c r="M3832" t="b">
        <v>0</v>
      </c>
      <c r="N3832">
        <v>3</v>
      </c>
      <c r="O3832" t="b">
        <v>1</v>
      </c>
      <c r="P3832" t="s">
        <v>1086</v>
      </c>
      <c r="Q3832" s="7">
        <f t="shared" si="356"/>
        <v>225</v>
      </c>
      <c r="R3832" s="9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7748</v>
      </c>
      <c r="C3833" s="3" t="s">
        <v>7749</v>
      </c>
      <c r="D3833">
        <v>500</v>
      </c>
      <c r="E3833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s="15">
        <f t="shared" si="354"/>
        <v>41948.890567129631</v>
      </c>
      <c r="L3833" s="15">
        <f t="shared" si="355"/>
        <v>41927.848900462966</v>
      </c>
      <c r="M3833" t="b">
        <v>0</v>
      </c>
      <c r="N3833">
        <v>9</v>
      </c>
      <c r="O3833" t="b">
        <v>1</v>
      </c>
      <c r="P3833" t="s">
        <v>1086</v>
      </c>
      <c r="Q3833" s="7">
        <f t="shared" si="356"/>
        <v>106.02199999999999</v>
      </c>
      <c r="R3833" s="9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7750</v>
      </c>
      <c r="C3834" s="3" t="s">
        <v>7751</v>
      </c>
      <c r="D3834">
        <v>1200</v>
      </c>
      <c r="E3834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s="15">
        <f t="shared" si="354"/>
        <v>42420.114988425921</v>
      </c>
      <c r="L3834" s="15">
        <f t="shared" si="355"/>
        <v>42375.114988425921</v>
      </c>
      <c r="M3834" t="b">
        <v>0</v>
      </c>
      <c r="N3834">
        <v>9</v>
      </c>
      <c r="O3834" t="b">
        <v>1</v>
      </c>
      <c r="P3834" t="s">
        <v>1086</v>
      </c>
      <c r="Q3834" s="7">
        <f t="shared" si="356"/>
        <v>104.66666666666666</v>
      </c>
      <c r="R3834" s="9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7752</v>
      </c>
      <c r="C3835" s="3" t="s">
        <v>7753</v>
      </c>
      <c r="D3835">
        <v>1200</v>
      </c>
      <c r="E3835">
        <v>1400</v>
      </c>
      <c r="F3835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s="15">
        <f t="shared" si="354"/>
        <v>41974.797916666663</v>
      </c>
      <c r="L3835" s="15">
        <f t="shared" si="355"/>
        <v>41963.872361111113</v>
      </c>
      <c r="M3835" t="b">
        <v>0</v>
      </c>
      <c r="N3835">
        <v>20</v>
      </c>
      <c r="O3835" t="b">
        <v>1</v>
      </c>
      <c r="P3835" t="s">
        <v>1086</v>
      </c>
      <c r="Q3835" s="7">
        <f t="shared" si="356"/>
        <v>116.66666666666667</v>
      </c>
      <c r="R3835" s="9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7754</v>
      </c>
      <c r="C3836" s="3" t="s">
        <v>7755</v>
      </c>
      <c r="D3836">
        <v>3000</v>
      </c>
      <c r="E3836">
        <v>3271</v>
      </c>
      <c r="F3836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s="15">
        <f t="shared" si="354"/>
        <v>42173.445219907408</v>
      </c>
      <c r="L3836" s="15">
        <f t="shared" si="355"/>
        <v>42143.445219907408</v>
      </c>
      <c r="M3836" t="b">
        <v>0</v>
      </c>
      <c r="N3836">
        <v>57</v>
      </c>
      <c r="O3836" t="b">
        <v>1</v>
      </c>
      <c r="P3836" t="s">
        <v>1086</v>
      </c>
      <c r="Q3836" s="7">
        <f t="shared" si="356"/>
        <v>109.03333333333333</v>
      </c>
      <c r="R3836" s="9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7756</v>
      </c>
      <c r="C3837" s="3" t="s">
        <v>7757</v>
      </c>
      <c r="D3837">
        <v>200</v>
      </c>
      <c r="E3837">
        <v>320</v>
      </c>
      <c r="F3837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s="15">
        <f t="shared" si="354"/>
        <v>42481.94222222222</v>
      </c>
      <c r="L3837" s="15">
        <f t="shared" si="355"/>
        <v>42460.94222222222</v>
      </c>
      <c r="M3837" t="b">
        <v>0</v>
      </c>
      <c r="N3837">
        <v>8</v>
      </c>
      <c r="O3837" t="b">
        <v>1</v>
      </c>
      <c r="P3837" t="s">
        <v>1086</v>
      </c>
      <c r="Q3837" s="7">
        <f t="shared" si="356"/>
        <v>160</v>
      </c>
      <c r="R3837" s="9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7758</v>
      </c>
      <c r="C3838" s="3" t="s">
        <v>7759</v>
      </c>
      <c r="D3838">
        <v>800</v>
      </c>
      <c r="E3838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s="15">
        <f t="shared" si="354"/>
        <v>42585.172916666663</v>
      </c>
      <c r="L3838" s="15">
        <f t="shared" si="355"/>
        <v>42553.926527777774</v>
      </c>
      <c r="M3838" t="b">
        <v>0</v>
      </c>
      <c r="N3838">
        <v>14</v>
      </c>
      <c r="O3838" t="b">
        <v>1</v>
      </c>
      <c r="P3838" t="s">
        <v>1086</v>
      </c>
      <c r="Q3838" s="7">
        <f t="shared" si="356"/>
        <v>112.5</v>
      </c>
      <c r="R3838" s="9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7760</v>
      </c>
      <c r="C3839" s="3" t="s">
        <v>7761</v>
      </c>
      <c r="D3839">
        <v>2000</v>
      </c>
      <c r="E3839">
        <v>2042</v>
      </c>
      <c r="F3839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s="15">
        <f t="shared" si="354"/>
        <v>42188.765717592592</v>
      </c>
      <c r="L3839" s="15">
        <f t="shared" si="355"/>
        <v>42152.765717592592</v>
      </c>
      <c r="M3839" t="b">
        <v>0</v>
      </c>
      <c r="N3839">
        <v>17</v>
      </c>
      <c r="O3839" t="b">
        <v>1</v>
      </c>
      <c r="P3839" t="s">
        <v>1086</v>
      </c>
      <c r="Q3839" s="7">
        <f t="shared" si="356"/>
        <v>102.1</v>
      </c>
      <c r="R3839" s="9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7762</v>
      </c>
      <c r="C3840" s="3" t="s">
        <v>7763</v>
      </c>
      <c r="D3840">
        <v>100000</v>
      </c>
      <c r="E3840">
        <v>100824</v>
      </c>
      <c r="F3840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s="15">
        <f t="shared" si="354"/>
        <v>42146.710752314815</v>
      </c>
      <c r="L3840" s="15">
        <f t="shared" si="355"/>
        <v>42116.710752314815</v>
      </c>
      <c r="M3840" t="b">
        <v>0</v>
      </c>
      <c r="N3840">
        <v>100</v>
      </c>
      <c r="O3840" t="b">
        <v>1</v>
      </c>
      <c r="P3840" t="s">
        <v>1086</v>
      </c>
      <c r="Q3840" s="7">
        <f t="shared" si="356"/>
        <v>100.824</v>
      </c>
      <c r="R3840" s="9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7764</v>
      </c>
      <c r="C3841" s="3" t="s">
        <v>7765</v>
      </c>
      <c r="D3841">
        <v>2000</v>
      </c>
      <c r="E3841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s="15">
        <f t="shared" si="354"/>
        <v>42215.142638888894</v>
      </c>
      <c r="L3841" s="15">
        <f t="shared" si="355"/>
        <v>42155.142638888894</v>
      </c>
      <c r="M3841" t="b">
        <v>0</v>
      </c>
      <c r="N3841">
        <v>32</v>
      </c>
      <c r="O3841" t="b">
        <v>1</v>
      </c>
      <c r="P3841" t="s">
        <v>1086</v>
      </c>
      <c r="Q3841" s="7">
        <f t="shared" si="356"/>
        <v>101.25</v>
      </c>
      <c r="R3841" s="9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7766</v>
      </c>
      <c r="C3842" s="3" t="s">
        <v>7767</v>
      </c>
      <c r="D3842">
        <v>1</v>
      </c>
      <c r="E3842">
        <v>65</v>
      </c>
      <c r="F3842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s="15">
        <f t="shared" si="354"/>
        <v>42457.660057870366</v>
      </c>
      <c r="L3842" s="15">
        <f t="shared" si="355"/>
        <v>42432.701724537037</v>
      </c>
      <c r="M3842" t="b">
        <v>0</v>
      </c>
      <c r="N3842">
        <v>3</v>
      </c>
      <c r="O3842" t="b">
        <v>1</v>
      </c>
      <c r="P3842" t="s">
        <v>1086</v>
      </c>
      <c r="Q3842" s="7">
        <f t="shared" si="356"/>
        <v>6500</v>
      </c>
      <c r="R3842" s="9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7768</v>
      </c>
      <c r="C3843" s="3" t="s">
        <v>7769</v>
      </c>
      <c r="D3843">
        <v>10000</v>
      </c>
      <c r="E3843">
        <v>872</v>
      </c>
      <c r="F3843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s="15">
        <f t="shared" ref="K3843:K3906" si="360">(I3843/86400)+DATE(1970,1,1)</f>
        <v>41840.785729166666</v>
      </c>
      <c r="L3843" s="15">
        <f t="shared" ref="L3843:L3906" si="361">(J3843/86400)+DATE(1970,1,1)</f>
        <v>41780.785729166666</v>
      </c>
      <c r="M3843" t="b">
        <v>1</v>
      </c>
      <c r="N3843">
        <v>34</v>
      </c>
      <c r="O3843" t="b">
        <v>0</v>
      </c>
      <c r="P3843" t="s">
        <v>1086</v>
      </c>
      <c r="Q3843" s="7">
        <f t="shared" ref="Q3843:Q3906" si="362">(E3843/D3843)*100</f>
        <v>8.7200000000000006</v>
      </c>
      <c r="R3843" s="9">
        <f t="shared" ref="R3843:R3906" si="363">E3843/N3843</f>
        <v>25.647058823529413</v>
      </c>
      <c r="S3843" t="str">
        <f t="shared" ref="S3843:S3906" si="364">LEFT(P3843,FIND("/",P3843)-1)</f>
        <v>theater</v>
      </c>
      <c r="T3843" t="str">
        <f t="shared" ref="T3843:T3906" si="365">REPLACE(P3843,1,FIND("/",P3843),"")</f>
        <v>plays</v>
      </c>
    </row>
    <row r="3844" spans="1:20" ht="48" x14ac:dyDescent="0.2">
      <c r="A3844">
        <v>3842</v>
      </c>
      <c r="B3844" s="3" t="s">
        <v>7770</v>
      </c>
      <c r="C3844" s="3" t="s">
        <v>7771</v>
      </c>
      <c r="D3844">
        <v>5000</v>
      </c>
      <c r="E3844">
        <v>1097</v>
      </c>
      <c r="F3844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s="15">
        <f t="shared" si="360"/>
        <v>41770.493657407409</v>
      </c>
      <c r="L3844" s="15">
        <f t="shared" si="361"/>
        <v>41740.493657407409</v>
      </c>
      <c r="M3844" t="b">
        <v>1</v>
      </c>
      <c r="N3844">
        <v>23</v>
      </c>
      <c r="O3844" t="b">
        <v>0</v>
      </c>
      <c r="P3844" t="s">
        <v>1086</v>
      </c>
      <c r="Q3844" s="7">
        <f t="shared" si="362"/>
        <v>21.94</v>
      </c>
      <c r="R3844" s="9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7772</v>
      </c>
      <c r="C3845" s="3" t="s">
        <v>7773</v>
      </c>
      <c r="D3845">
        <v>5000</v>
      </c>
      <c r="E3845">
        <v>1065</v>
      </c>
      <c r="F3845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s="15">
        <f t="shared" si="360"/>
        <v>41791.072500000002</v>
      </c>
      <c r="L3845" s="15">
        <f t="shared" si="361"/>
        <v>41766.072500000002</v>
      </c>
      <c r="M3845" t="b">
        <v>1</v>
      </c>
      <c r="N3845">
        <v>19</v>
      </c>
      <c r="O3845" t="b">
        <v>0</v>
      </c>
      <c r="P3845" t="s">
        <v>1086</v>
      </c>
      <c r="Q3845" s="7">
        <f t="shared" si="362"/>
        <v>21.3</v>
      </c>
      <c r="R3845" s="9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7774</v>
      </c>
      <c r="C3846" s="3" t="s">
        <v>7775</v>
      </c>
      <c r="D3846">
        <v>9800</v>
      </c>
      <c r="E3846">
        <v>4066</v>
      </c>
      <c r="F3846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s="15">
        <f t="shared" si="360"/>
        <v>41793.290972222225</v>
      </c>
      <c r="L3846" s="15">
        <f t="shared" si="361"/>
        <v>41766.617291666669</v>
      </c>
      <c r="M3846" t="b">
        <v>1</v>
      </c>
      <c r="N3846">
        <v>50</v>
      </c>
      <c r="O3846" t="b">
        <v>0</v>
      </c>
      <c r="P3846" t="s">
        <v>1086</v>
      </c>
      <c r="Q3846" s="7">
        <f t="shared" si="362"/>
        <v>41.489795918367342</v>
      </c>
      <c r="R3846" s="9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7776</v>
      </c>
      <c r="C3847" s="3" t="s">
        <v>7777</v>
      </c>
      <c r="D3847">
        <v>40000</v>
      </c>
      <c r="E3847">
        <v>842</v>
      </c>
      <c r="F3847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s="15">
        <f t="shared" si="360"/>
        <v>42278.627013888894</v>
      </c>
      <c r="L3847" s="15">
        <f t="shared" si="361"/>
        <v>42248.627013888894</v>
      </c>
      <c r="M3847" t="b">
        <v>1</v>
      </c>
      <c r="N3847">
        <v>12</v>
      </c>
      <c r="O3847" t="b">
        <v>0</v>
      </c>
      <c r="P3847" t="s">
        <v>1086</v>
      </c>
      <c r="Q3847" s="7">
        <f t="shared" si="362"/>
        <v>2.105</v>
      </c>
      <c r="R3847" s="9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7778</v>
      </c>
      <c r="C3848" s="3" t="s">
        <v>7779</v>
      </c>
      <c r="D3848">
        <v>7000</v>
      </c>
      <c r="E3848">
        <v>189</v>
      </c>
      <c r="F384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s="15">
        <f t="shared" si="360"/>
        <v>41916.290972222225</v>
      </c>
      <c r="L3848" s="15">
        <f t="shared" si="361"/>
        <v>41885.221550925926</v>
      </c>
      <c r="M3848" t="b">
        <v>1</v>
      </c>
      <c r="N3848">
        <v>8</v>
      </c>
      <c r="O3848" t="b">
        <v>0</v>
      </c>
      <c r="P3848" t="s">
        <v>1086</v>
      </c>
      <c r="Q3848" s="7">
        <f t="shared" si="362"/>
        <v>2.7</v>
      </c>
      <c r="R3848" s="9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7780</v>
      </c>
      <c r="C3849" s="3" t="s">
        <v>7781</v>
      </c>
      <c r="D3849">
        <v>10500</v>
      </c>
      <c r="E3849">
        <v>1697</v>
      </c>
      <c r="F3849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s="15">
        <f t="shared" si="360"/>
        <v>42204.224432870367</v>
      </c>
      <c r="L3849" s="15">
        <f t="shared" si="361"/>
        <v>42159.224432870367</v>
      </c>
      <c r="M3849" t="b">
        <v>1</v>
      </c>
      <c r="N3849">
        <v>9</v>
      </c>
      <c r="O3849" t="b">
        <v>0</v>
      </c>
      <c r="P3849" t="s">
        <v>1086</v>
      </c>
      <c r="Q3849" s="7">
        <f t="shared" si="362"/>
        <v>16.161904761904761</v>
      </c>
      <c r="R3849" s="9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7782</v>
      </c>
      <c r="C3850" s="3" t="s">
        <v>7783</v>
      </c>
      <c r="D3850">
        <v>13000</v>
      </c>
      <c r="E3850">
        <v>2129</v>
      </c>
      <c r="F3850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s="15">
        <f t="shared" si="360"/>
        <v>42295.817002314812</v>
      </c>
      <c r="L3850" s="15">
        <f t="shared" si="361"/>
        <v>42265.817002314812</v>
      </c>
      <c r="M3850" t="b">
        <v>1</v>
      </c>
      <c r="N3850">
        <v>43</v>
      </c>
      <c r="O3850" t="b">
        <v>0</v>
      </c>
      <c r="P3850" t="s">
        <v>1086</v>
      </c>
      <c r="Q3850" s="7">
        <f t="shared" si="362"/>
        <v>16.376923076923077</v>
      </c>
      <c r="R3850" s="9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7784</v>
      </c>
      <c r="C3851" s="3" t="s">
        <v>7785</v>
      </c>
      <c r="D3851">
        <v>30000</v>
      </c>
      <c r="E3851">
        <v>2113</v>
      </c>
      <c r="F3851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s="15">
        <f t="shared" si="360"/>
        <v>42166.767175925925</v>
      </c>
      <c r="L3851" s="15">
        <f t="shared" si="361"/>
        <v>42136.767175925925</v>
      </c>
      <c r="M3851" t="b">
        <v>1</v>
      </c>
      <c r="N3851">
        <v>28</v>
      </c>
      <c r="O3851" t="b">
        <v>0</v>
      </c>
      <c r="P3851" t="s">
        <v>1086</v>
      </c>
      <c r="Q3851" s="7">
        <f t="shared" si="362"/>
        <v>7.043333333333333</v>
      </c>
      <c r="R3851" s="9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7786</v>
      </c>
      <c r="C3852" s="3" t="s">
        <v>7787</v>
      </c>
      <c r="D3852">
        <v>1000</v>
      </c>
      <c r="E3852">
        <v>38</v>
      </c>
      <c r="F3852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s="15">
        <f t="shared" si="360"/>
        <v>42005.124340277776</v>
      </c>
      <c r="L3852" s="15">
        <f t="shared" si="361"/>
        <v>41975.124340277776</v>
      </c>
      <c r="M3852" t="b">
        <v>1</v>
      </c>
      <c r="N3852">
        <v>4</v>
      </c>
      <c r="O3852" t="b">
        <v>0</v>
      </c>
      <c r="P3852" t="s">
        <v>1086</v>
      </c>
      <c r="Q3852" s="7">
        <f t="shared" si="362"/>
        <v>3.8</v>
      </c>
      <c r="R3852" s="9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7788</v>
      </c>
      <c r="C3853" s="3" t="s">
        <v>7789</v>
      </c>
      <c r="D3853">
        <v>2500</v>
      </c>
      <c r="E3853">
        <v>852</v>
      </c>
      <c r="F3853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s="15">
        <f t="shared" si="360"/>
        <v>42202.439571759256</v>
      </c>
      <c r="L3853" s="15">
        <f t="shared" si="361"/>
        <v>42172.439571759256</v>
      </c>
      <c r="M3853" t="b">
        <v>1</v>
      </c>
      <c r="N3853">
        <v>24</v>
      </c>
      <c r="O3853" t="b">
        <v>0</v>
      </c>
      <c r="P3853" t="s">
        <v>1086</v>
      </c>
      <c r="Q3853" s="7">
        <f t="shared" si="362"/>
        <v>34.08</v>
      </c>
      <c r="R3853" s="9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7790</v>
      </c>
      <c r="C3854" s="3" t="s">
        <v>7791</v>
      </c>
      <c r="D3854">
        <v>10000</v>
      </c>
      <c r="E3854">
        <v>20</v>
      </c>
      <c r="F3854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s="15">
        <f t="shared" si="360"/>
        <v>42090.149027777778</v>
      </c>
      <c r="L3854" s="15">
        <f t="shared" si="361"/>
        <v>42065.190694444449</v>
      </c>
      <c r="M3854" t="b">
        <v>0</v>
      </c>
      <c r="N3854">
        <v>2</v>
      </c>
      <c r="O3854" t="b">
        <v>0</v>
      </c>
      <c r="P3854" t="s">
        <v>1086</v>
      </c>
      <c r="Q3854" s="7">
        <f t="shared" si="362"/>
        <v>0.2</v>
      </c>
      <c r="R3854" s="9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7792</v>
      </c>
      <c r="C3855" s="3" t="s">
        <v>7793</v>
      </c>
      <c r="D3855">
        <v>100000</v>
      </c>
      <c r="E3855">
        <v>26</v>
      </c>
      <c r="F3855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s="15">
        <f t="shared" si="360"/>
        <v>41883.84002314815</v>
      </c>
      <c r="L3855" s="15">
        <f t="shared" si="361"/>
        <v>41848.84002314815</v>
      </c>
      <c r="M3855" t="b">
        <v>0</v>
      </c>
      <c r="N3855">
        <v>2</v>
      </c>
      <c r="O3855" t="b">
        <v>0</v>
      </c>
      <c r="P3855" t="s">
        <v>1086</v>
      </c>
      <c r="Q3855" s="7">
        <f t="shared" si="362"/>
        <v>2.5999999999999999E-2</v>
      </c>
      <c r="R3855" s="9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7794</v>
      </c>
      <c r="C3856" s="3" t="s">
        <v>7795</v>
      </c>
      <c r="D3856">
        <v>11000</v>
      </c>
      <c r="E3856">
        <v>1788</v>
      </c>
      <c r="F3856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s="15">
        <f t="shared" si="360"/>
        <v>42133.884930555556</v>
      </c>
      <c r="L3856" s="15">
        <f t="shared" si="361"/>
        <v>42103.884930555556</v>
      </c>
      <c r="M3856" t="b">
        <v>0</v>
      </c>
      <c r="N3856">
        <v>20</v>
      </c>
      <c r="O3856" t="b">
        <v>0</v>
      </c>
      <c r="P3856" t="s">
        <v>1086</v>
      </c>
      <c r="Q3856" s="7">
        <f t="shared" si="362"/>
        <v>16.254545454545454</v>
      </c>
      <c r="R3856" s="9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7796</v>
      </c>
      <c r="C3857" s="3" t="s">
        <v>7797</v>
      </c>
      <c r="D3857">
        <v>1000</v>
      </c>
      <c r="E3857">
        <v>25</v>
      </c>
      <c r="F3857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s="15">
        <f t="shared" si="360"/>
        <v>42089.929062499999</v>
      </c>
      <c r="L3857" s="15">
        <f t="shared" si="361"/>
        <v>42059.970729166671</v>
      </c>
      <c r="M3857" t="b">
        <v>0</v>
      </c>
      <c r="N3857">
        <v>1</v>
      </c>
      <c r="O3857" t="b">
        <v>0</v>
      </c>
      <c r="P3857" t="s">
        <v>1086</v>
      </c>
      <c r="Q3857" s="7">
        <f t="shared" si="362"/>
        <v>2.5</v>
      </c>
      <c r="R3857" s="9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7798</v>
      </c>
      <c r="C3858" s="3" t="s">
        <v>7799</v>
      </c>
      <c r="D3858">
        <v>5000</v>
      </c>
      <c r="E3858">
        <v>1</v>
      </c>
      <c r="F385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s="15">
        <f t="shared" si="360"/>
        <v>42071.701423611114</v>
      </c>
      <c r="L3858" s="15">
        <f t="shared" si="361"/>
        <v>42041.743090277778</v>
      </c>
      <c r="M3858" t="b">
        <v>0</v>
      </c>
      <c r="N3858">
        <v>1</v>
      </c>
      <c r="O3858" t="b">
        <v>0</v>
      </c>
      <c r="P3858" t="s">
        <v>1086</v>
      </c>
      <c r="Q3858" s="7">
        <f t="shared" si="362"/>
        <v>0.02</v>
      </c>
      <c r="R3858" s="9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7800</v>
      </c>
      <c r="C3859" s="3" t="s">
        <v>7801</v>
      </c>
      <c r="D3859">
        <v>5000</v>
      </c>
      <c r="E3859">
        <v>260</v>
      </c>
      <c r="F3859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s="15">
        <f t="shared" si="360"/>
        <v>41852.716666666667</v>
      </c>
      <c r="L3859" s="15">
        <f t="shared" si="361"/>
        <v>41829.73715277778</v>
      </c>
      <c r="M3859" t="b">
        <v>0</v>
      </c>
      <c r="N3859">
        <v>4</v>
      </c>
      <c r="O3859" t="b">
        <v>0</v>
      </c>
      <c r="P3859" t="s">
        <v>1086</v>
      </c>
      <c r="Q3859" s="7">
        <f t="shared" si="362"/>
        <v>5.2</v>
      </c>
      <c r="R3859" s="9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7802</v>
      </c>
      <c r="C3860" s="3" t="s">
        <v>7803</v>
      </c>
      <c r="D3860">
        <v>500</v>
      </c>
      <c r="E3860">
        <v>10</v>
      </c>
      <c r="F3860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s="15">
        <f t="shared" si="360"/>
        <v>42146.875</v>
      </c>
      <c r="L3860" s="15">
        <f t="shared" si="361"/>
        <v>42128.431064814809</v>
      </c>
      <c r="M3860" t="b">
        <v>0</v>
      </c>
      <c r="N3860">
        <v>1</v>
      </c>
      <c r="O3860" t="b">
        <v>0</v>
      </c>
      <c r="P3860" t="s">
        <v>1086</v>
      </c>
      <c r="Q3860" s="7">
        <f t="shared" si="362"/>
        <v>2</v>
      </c>
      <c r="R3860" s="9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7804</v>
      </c>
      <c r="C3861" s="3" t="s">
        <v>7805</v>
      </c>
      <c r="D3861">
        <v>2500</v>
      </c>
      <c r="E3861">
        <v>1</v>
      </c>
      <c r="F3861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s="15">
        <f t="shared" si="360"/>
        <v>41815.875</v>
      </c>
      <c r="L3861" s="15">
        <f t="shared" si="361"/>
        <v>41789.893599537041</v>
      </c>
      <c r="M3861" t="b">
        <v>0</v>
      </c>
      <c r="N3861">
        <v>1</v>
      </c>
      <c r="O3861" t="b">
        <v>0</v>
      </c>
      <c r="P3861" t="s">
        <v>1086</v>
      </c>
      <c r="Q3861" s="7">
        <f t="shared" si="362"/>
        <v>0.04</v>
      </c>
      <c r="R3861" s="9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7806</v>
      </c>
      <c r="C3862" s="3" t="s">
        <v>7807</v>
      </c>
      <c r="D3862">
        <v>6000</v>
      </c>
      <c r="E3862">
        <v>1060</v>
      </c>
      <c r="F3862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s="15">
        <f t="shared" si="360"/>
        <v>41863.660995370374</v>
      </c>
      <c r="L3862" s="15">
        <f t="shared" si="361"/>
        <v>41833.660995370374</v>
      </c>
      <c r="M3862" t="b">
        <v>0</v>
      </c>
      <c r="N3862">
        <v>13</v>
      </c>
      <c r="O3862" t="b">
        <v>0</v>
      </c>
      <c r="P3862" t="s">
        <v>1086</v>
      </c>
      <c r="Q3862" s="7">
        <f t="shared" si="362"/>
        <v>17.666666666666668</v>
      </c>
      <c r="R3862" s="9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7808</v>
      </c>
      <c r="C3863" s="3" t="s">
        <v>7809</v>
      </c>
      <c r="D3863">
        <v>2000</v>
      </c>
      <c r="E3863">
        <v>100</v>
      </c>
      <c r="F3863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s="15">
        <f t="shared" si="360"/>
        <v>41955.907638888893</v>
      </c>
      <c r="L3863" s="15">
        <f t="shared" si="361"/>
        <v>41914.590011574073</v>
      </c>
      <c r="M3863" t="b">
        <v>0</v>
      </c>
      <c r="N3863">
        <v>1</v>
      </c>
      <c r="O3863" t="b">
        <v>0</v>
      </c>
      <c r="P3863" t="s">
        <v>1086</v>
      </c>
      <c r="Q3863" s="7">
        <f t="shared" si="362"/>
        <v>5</v>
      </c>
      <c r="R3863" s="9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7810</v>
      </c>
      <c r="C3864" s="3" t="s">
        <v>7811</v>
      </c>
      <c r="D3864">
        <v>7500</v>
      </c>
      <c r="E3864">
        <v>1</v>
      </c>
      <c r="F3864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s="15">
        <f t="shared" si="360"/>
        <v>42625.707638888889</v>
      </c>
      <c r="L3864" s="15">
        <f t="shared" si="361"/>
        <v>42611.261064814811</v>
      </c>
      <c r="M3864" t="b">
        <v>0</v>
      </c>
      <c r="N3864">
        <v>1</v>
      </c>
      <c r="O3864" t="b">
        <v>0</v>
      </c>
      <c r="P3864" t="s">
        <v>1086</v>
      </c>
      <c r="Q3864" s="7">
        <f t="shared" si="362"/>
        <v>1.3333333333333334E-2</v>
      </c>
      <c r="R3864" s="9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7812</v>
      </c>
      <c r="C3865" s="3" t="s">
        <v>7813</v>
      </c>
      <c r="D3865">
        <v>6000</v>
      </c>
      <c r="E3865">
        <v>0</v>
      </c>
      <c r="F3865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s="15">
        <f t="shared" si="360"/>
        <v>42313.674826388888</v>
      </c>
      <c r="L3865" s="15">
        <f t="shared" si="361"/>
        <v>42253.633159722223</v>
      </c>
      <c r="M3865" t="b">
        <v>0</v>
      </c>
      <c r="N3865">
        <v>0</v>
      </c>
      <c r="O3865" t="b">
        <v>0</v>
      </c>
      <c r="P3865" t="s">
        <v>1086</v>
      </c>
      <c r="Q3865" s="7">
        <f t="shared" si="362"/>
        <v>0</v>
      </c>
      <c r="R3865" s="9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7814</v>
      </c>
      <c r="C3866" s="3" t="s">
        <v>7815</v>
      </c>
      <c r="D3866">
        <v>5000</v>
      </c>
      <c r="E3866">
        <v>60</v>
      </c>
      <c r="F3866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s="15">
        <f t="shared" si="360"/>
        <v>42325.933495370366</v>
      </c>
      <c r="L3866" s="15">
        <f t="shared" si="361"/>
        <v>42295.891828703709</v>
      </c>
      <c r="M3866" t="b">
        <v>0</v>
      </c>
      <c r="N3866">
        <v>3</v>
      </c>
      <c r="O3866" t="b">
        <v>0</v>
      </c>
      <c r="P3866" t="s">
        <v>1086</v>
      </c>
      <c r="Q3866" s="7">
        <f t="shared" si="362"/>
        <v>1.2</v>
      </c>
      <c r="R3866" s="9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7816</v>
      </c>
      <c r="C3867" s="3" t="s">
        <v>7817</v>
      </c>
      <c r="D3867">
        <v>2413</v>
      </c>
      <c r="E3867">
        <v>650</v>
      </c>
      <c r="F3867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s="15">
        <f t="shared" si="360"/>
        <v>41881.229166666664</v>
      </c>
      <c r="L3867" s="15">
        <f t="shared" si="361"/>
        <v>41841.651597222226</v>
      </c>
      <c r="M3867" t="b">
        <v>0</v>
      </c>
      <c r="N3867">
        <v>14</v>
      </c>
      <c r="O3867" t="b">
        <v>0</v>
      </c>
      <c r="P3867" t="s">
        <v>1086</v>
      </c>
      <c r="Q3867" s="7">
        <f t="shared" si="362"/>
        <v>26.937422295897225</v>
      </c>
      <c r="R3867" s="9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7818</v>
      </c>
      <c r="C3868" s="3" t="s">
        <v>7819</v>
      </c>
      <c r="D3868">
        <v>2000</v>
      </c>
      <c r="E3868">
        <v>11</v>
      </c>
      <c r="F386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s="15">
        <f t="shared" si="360"/>
        <v>42452.145138888889</v>
      </c>
      <c r="L3868" s="15">
        <f t="shared" si="361"/>
        <v>42402.947002314817</v>
      </c>
      <c r="M3868" t="b">
        <v>0</v>
      </c>
      <c r="N3868">
        <v>2</v>
      </c>
      <c r="O3868" t="b">
        <v>0</v>
      </c>
      <c r="P3868" t="s">
        <v>1086</v>
      </c>
      <c r="Q3868" s="7">
        <f t="shared" si="362"/>
        <v>0.54999999999999993</v>
      </c>
      <c r="R3868" s="9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7820</v>
      </c>
      <c r="C3869" s="3" t="s">
        <v>7821</v>
      </c>
      <c r="D3869">
        <v>2000</v>
      </c>
      <c r="E3869">
        <v>251</v>
      </c>
      <c r="F3869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s="15">
        <f t="shared" si="360"/>
        <v>42539.814108796301</v>
      </c>
      <c r="L3869" s="15">
        <f t="shared" si="361"/>
        <v>42509.814108796301</v>
      </c>
      <c r="M3869" t="b">
        <v>0</v>
      </c>
      <c r="N3869">
        <v>5</v>
      </c>
      <c r="O3869" t="b">
        <v>0</v>
      </c>
      <c r="P3869" t="s">
        <v>1086</v>
      </c>
      <c r="Q3869" s="7">
        <f t="shared" si="362"/>
        <v>12.55</v>
      </c>
      <c r="R3869" s="9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7822</v>
      </c>
      <c r="C3870" s="3" t="s">
        <v>7823</v>
      </c>
      <c r="D3870">
        <v>5000</v>
      </c>
      <c r="E3870">
        <v>10</v>
      </c>
      <c r="F3870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s="15">
        <f t="shared" si="360"/>
        <v>41890.659780092596</v>
      </c>
      <c r="L3870" s="15">
        <f t="shared" si="361"/>
        <v>41865.659780092596</v>
      </c>
      <c r="M3870" t="b">
        <v>0</v>
      </c>
      <c r="N3870">
        <v>1</v>
      </c>
      <c r="O3870" t="b">
        <v>0</v>
      </c>
      <c r="P3870" t="s">
        <v>5931</v>
      </c>
      <c r="Q3870" s="7">
        <f t="shared" si="362"/>
        <v>0.2</v>
      </c>
      <c r="R3870" s="9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7824</v>
      </c>
      <c r="C3871" s="3" t="s">
        <v>7825</v>
      </c>
      <c r="D3871">
        <v>13111</v>
      </c>
      <c r="E3871">
        <v>452</v>
      </c>
      <c r="F3871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s="15">
        <f t="shared" si="360"/>
        <v>42077.132638888885</v>
      </c>
      <c r="L3871" s="15">
        <f t="shared" si="361"/>
        <v>42047.724444444444</v>
      </c>
      <c r="M3871" t="b">
        <v>0</v>
      </c>
      <c r="N3871">
        <v>15</v>
      </c>
      <c r="O3871" t="b">
        <v>0</v>
      </c>
      <c r="P3871" t="s">
        <v>5931</v>
      </c>
      <c r="Q3871" s="7">
        <f t="shared" si="362"/>
        <v>3.4474868431088401</v>
      </c>
      <c r="R3871" s="9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7826</v>
      </c>
      <c r="C3872" s="3" t="s">
        <v>7827</v>
      </c>
      <c r="D3872">
        <v>10000</v>
      </c>
      <c r="E3872">
        <v>1500</v>
      </c>
      <c r="F3872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s="15">
        <f t="shared" si="360"/>
        <v>41823.172199074077</v>
      </c>
      <c r="L3872" s="15">
        <f t="shared" si="361"/>
        <v>41793.172199074077</v>
      </c>
      <c r="M3872" t="b">
        <v>0</v>
      </c>
      <c r="N3872">
        <v>10</v>
      </c>
      <c r="O3872" t="b">
        <v>0</v>
      </c>
      <c r="P3872" t="s">
        <v>5931</v>
      </c>
      <c r="Q3872" s="7">
        <f t="shared" si="362"/>
        <v>15</v>
      </c>
      <c r="R3872" s="9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7828</v>
      </c>
      <c r="C3873" s="3" t="s">
        <v>7829</v>
      </c>
      <c r="D3873">
        <v>1500</v>
      </c>
      <c r="E3873">
        <v>40</v>
      </c>
      <c r="F3873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s="15">
        <f t="shared" si="360"/>
        <v>42823.739004629635</v>
      </c>
      <c r="L3873" s="15">
        <f t="shared" si="361"/>
        <v>42763.780671296292</v>
      </c>
      <c r="M3873" t="b">
        <v>0</v>
      </c>
      <c r="N3873">
        <v>3</v>
      </c>
      <c r="O3873" t="b">
        <v>0</v>
      </c>
      <c r="P3873" t="s">
        <v>5931</v>
      </c>
      <c r="Q3873" s="7">
        <f t="shared" si="362"/>
        <v>2.666666666666667</v>
      </c>
      <c r="R3873" s="9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7830</v>
      </c>
      <c r="C3874" s="3" t="s">
        <v>7831</v>
      </c>
      <c r="D3874">
        <v>15000</v>
      </c>
      <c r="E3874">
        <v>0</v>
      </c>
      <c r="F3874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s="15">
        <f t="shared" si="360"/>
        <v>42230.145787037036</v>
      </c>
      <c r="L3874" s="15">
        <f t="shared" si="361"/>
        <v>42180.145787037036</v>
      </c>
      <c r="M3874" t="b">
        <v>0</v>
      </c>
      <c r="N3874">
        <v>0</v>
      </c>
      <c r="O3874" t="b">
        <v>0</v>
      </c>
      <c r="P3874" t="s">
        <v>5931</v>
      </c>
      <c r="Q3874" s="7">
        <f t="shared" si="362"/>
        <v>0</v>
      </c>
      <c r="R3874" s="9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7832</v>
      </c>
      <c r="C3875" s="3" t="s">
        <v>7833</v>
      </c>
      <c r="D3875">
        <v>5500</v>
      </c>
      <c r="E3875">
        <v>0</v>
      </c>
      <c r="F3875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s="15">
        <f t="shared" si="360"/>
        <v>42285.696006944447</v>
      </c>
      <c r="L3875" s="15">
        <f t="shared" si="361"/>
        <v>42255.696006944447</v>
      </c>
      <c r="M3875" t="b">
        <v>0</v>
      </c>
      <c r="N3875">
        <v>0</v>
      </c>
      <c r="O3875" t="b">
        <v>0</v>
      </c>
      <c r="P3875" t="s">
        <v>5931</v>
      </c>
      <c r="Q3875" s="7">
        <f t="shared" si="362"/>
        <v>0</v>
      </c>
      <c r="R3875" s="9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7834</v>
      </c>
      <c r="C3876" s="3" t="s">
        <v>7835</v>
      </c>
      <c r="D3876">
        <v>620</v>
      </c>
      <c r="E3876">
        <v>0</v>
      </c>
      <c r="F3876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s="15">
        <f t="shared" si="360"/>
        <v>42028.041666666672</v>
      </c>
      <c r="L3876" s="15">
        <f t="shared" si="361"/>
        <v>42007.016458333332</v>
      </c>
      <c r="M3876" t="b">
        <v>0</v>
      </c>
      <c r="N3876">
        <v>0</v>
      </c>
      <c r="O3876" t="b">
        <v>0</v>
      </c>
      <c r="P3876" t="s">
        <v>5931</v>
      </c>
      <c r="Q3876" s="7">
        <f t="shared" si="362"/>
        <v>0</v>
      </c>
      <c r="R3876" s="9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7836</v>
      </c>
      <c r="C3877" s="3" t="s">
        <v>7837</v>
      </c>
      <c r="D3877">
        <v>30000</v>
      </c>
      <c r="E3877">
        <v>0</v>
      </c>
      <c r="F3877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s="15">
        <f t="shared" si="360"/>
        <v>42616.416666666672</v>
      </c>
      <c r="L3877" s="15">
        <f t="shared" si="361"/>
        <v>42615.346817129626</v>
      </c>
      <c r="M3877" t="b">
        <v>0</v>
      </c>
      <c r="N3877">
        <v>0</v>
      </c>
      <c r="O3877" t="b">
        <v>0</v>
      </c>
      <c r="P3877" t="s">
        <v>5931</v>
      </c>
      <c r="Q3877" s="7">
        <f t="shared" si="362"/>
        <v>0</v>
      </c>
      <c r="R3877" s="9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7838</v>
      </c>
      <c r="C3878" s="3" t="s">
        <v>7839</v>
      </c>
      <c r="D3878">
        <v>3900</v>
      </c>
      <c r="E3878">
        <v>2059</v>
      </c>
      <c r="F387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s="15">
        <f t="shared" si="360"/>
        <v>42402.624166666668</v>
      </c>
      <c r="L3878" s="15">
        <f t="shared" si="361"/>
        <v>42372.624166666668</v>
      </c>
      <c r="M3878" t="b">
        <v>0</v>
      </c>
      <c r="N3878">
        <v>46</v>
      </c>
      <c r="O3878" t="b">
        <v>0</v>
      </c>
      <c r="P3878" t="s">
        <v>5931</v>
      </c>
      <c r="Q3878" s="7">
        <f t="shared" si="362"/>
        <v>52.794871794871788</v>
      </c>
      <c r="R3878" s="9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7840</v>
      </c>
      <c r="C3879" s="3" t="s">
        <v>7841</v>
      </c>
      <c r="D3879">
        <v>25000</v>
      </c>
      <c r="E3879">
        <v>1241</v>
      </c>
      <c r="F3879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s="15">
        <f t="shared" si="360"/>
        <v>42712.67768518519</v>
      </c>
      <c r="L3879" s="15">
        <f t="shared" si="361"/>
        <v>42682.67768518519</v>
      </c>
      <c r="M3879" t="b">
        <v>0</v>
      </c>
      <c r="N3879">
        <v>14</v>
      </c>
      <c r="O3879" t="b">
        <v>0</v>
      </c>
      <c r="P3879" t="s">
        <v>5931</v>
      </c>
      <c r="Q3879" s="7">
        <f t="shared" si="362"/>
        <v>4.9639999999999995</v>
      </c>
      <c r="R3879" s="9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7842</v>
      </c>
      <c r="C3880" s="3" t="s">
        <v>7843</v>
      </c>
      <c r="D3880">
        <v>18000</v>
      </c>
      <c r="E3880">
        <v>10</v>
      </c>
      <c r="F3880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s="15">
        <f t="shared" si="360"/>
        <v>42185.165972222225</v>
      </c>
      <c r="L3880" s="15">
        <f t="shared" si="361"/>
        <v>42154.818819444445</v>
      </c>
      <c r="M3880" t="b">
        <v>0</v>
      </c>
      <c r="N3880">
        <v>1</v>
      </c>
      <c r="O3880" t="b">
        <v>0</v>
      </c>
      <c r="P3880" t="s">
        <v>5931</v>
      </c>
      <c r="Q3880" s="7">
        <f t="shared" si="362"/>
        <v>5.5555555555555552E-2</v>
      </c>
      <c r="R3880" s="9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7844</v>
      </c>
      <c r="C3881" s="3" t="s">
        <v>7845</v>
      </c>
      <c r="D3881">
        <v>15000</v>
      </c>
      <c r="E3881">
        <v>0</v>
      </c>
      <c r="F3881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s="15">
        <f t="shared" si="360"/>
        <v>42029.861064814817</v>
      </c>
      <c r="L3881" s="15">
        <f t="shared" si="361"/>
        <v>41999.861064814817</v>
      </c>
      <c r="M3881" t="b">
        <v>0</v>
      </c>
      <c r="N3881">
        <v>0</v>
      </c>
      <c r="O3881" t="b">
        <v>0</v>
      </c>
      <c r="P3881" t="s">
        <v>5931</v>
      </c>
      <c r="Q3881" s="7">
        <f t="shared" si="362"/>
        <v>0</v>
      </c>
      <c r="R3881" s="9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7846</v>
      </c>
      <c r="C3882" s="3" t="s">
        <v>7847</v>
      </c>
      <c r="D3882">
        <v>7500</v>
      </c>
      <c r="E3882">
        <v>980</v>
      </c>
      <c r="F3882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s="15">
        <f t="shared" si="360"/>
        <v>41850.958333333336</v>
      </c>
      <c r="L3882" s="15">
        <f t="shared" si="361"/>
        <v>41815.815046296295</v>
      </c>
      <c r="M3882" t="b">
        <v>0</v>
      </c>
      <c r="N3882">
        <v>17</v>
      </c>
      <c r="O3882" t="b">
        <v>0</v>
      </c>
      <c r="P3882" t="s">
        <v>5931</v>
      </c>
      <c r="Q3882" s="7">
        <f t="shared" si="362"/>
        <v>13.066666666666665</v>
      </c>
      <c r="R3882" s="9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7848</v>
      </c>
      <c r="C3883" s="3" t="s">
        <v>7849</v>
      </c>
      <c r="D3883">
        <v>500</v>
      </c>
      <c r="E3883">
        <v>25</v>
      </c>
      <c r="F3883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s="15">
        <f t="shared" si="360"/>
        <v>42786.018506944441</v>
      </c>
      <c r="L3883" s="15">
        <f t="shared" si="361"/>
        <v>42756.018506944441</v>
      </c>
      <c r="M3883" t="b">
        <v>0</v>
      </c>
      <c r="N3883">
        <v>1</v>
      </c>
      <c r="O3883" t="b">
        <v>0</v>
      </c>
      <c r="P3883" t="s">
        <v>5931</v>
      </c>
      <c r="Q3883" s="7">
        <f t="shared" si="362"/>
        <v>5</v>
      </c>
      <c r="R3883" s="9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7850</v>
      </c>
      <c r="C3884" s="3" t="s">
        <v>7851</v>
      </c>
      <c r="D3884">
        <v>30000</v>
      </c>
      <c r="E3884">
        <v>0</v>
      </c>
      <c r="F3884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s="15">
        <f t="shared" si="360"/>
        <v>42400.960416666669</v>
      </c>
      <c r="L3884" s="15">
        <f t="shared" si="361"/>
        <v>42373.983449074076</v>
      </c>
      <c r="M3884" t="b">
        <v>0</v>
      </c>
      <c r="N3884">
        <v>0</v>
      </c>
      <c r="O3884" t="b">
        <v>0</v>
      </c>
      <c r="P3884" t="s">
        <v>5931</v>
      </c>
      <c r="Q3884" s="7">
        <f t="shared" si="362"/>
        <v>0</v>
      </c>
      <c r="R3884" s="9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7852</v>
      </c>
      <c r="C3885" s="3" t="s">
        <v>7853</v>
      </c>
      <c r="D3885">
        <v>15000</v>
      </c>
      <c r="E3885">
        <v>0</v>
      </c>
      <c r="F3885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s="15">
        <f t="shared" si="360"/>
        <v>41884.602650462963</v>
      </c>
      <c r="L3885" s="15">
        <f t="shared" si="361"/>
        <v>41854.602650462963</v>
      </c>
      <c r="M3885" t="b">
        <v>0</v>
      </c>
      <c r="N3885">
        <v>0</v>
      </c>
      <c r="O3885" t="b">
        <v>0</v>
      </c>
      <c r="P3885" t="s">
        <v>5931</v>
      </c>
      <c r="Q3885" s="7">
        <f t="shared" si="362"/>
        <v>0</v>
      </c>
      <c r="R3885" s="9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7854</v>
      </c>
      <c r="C3886" s="3" t="s">
        <v>7855</v>
      </c>
      <c r="D3886">
        <v>10000</v>
      </c>
      <c r="E3886">
        <v>0</v>
      </c>
      <c r="F3886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s="15">
        <f t="shared" si="360"/>
        <v>42090.749907407408</v>
      </c>
      <c r="L3886" s="15">
        <f t="shared" si="361"/>
        <v>42065.791574074072</v>
      </c>
      <c r="M3886" t="b">
        <v>0</v>
      </c>
      <c r="N3886">
        <v>0</v>
      </c>
      <c r="O3886" t="b">
        <v>0</v>
      </c>
      <c r="P3886" t="s">
        <v>5931</v>
      </c>
      <c r="Q3886" s="7">
        <f t="shared" si="362"/>
        <v>0</v>
      </c>
      <c r="R3886" s="9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7856</v>
      </c>
      <c r="C3887" s="3" t="s">
        <v>7857</v>
      </c>
      <c r="D3887">
        <v>375000</v>
      </c>
      <c r="E3887">
        <v>0</v>
      </c>
      <c r="F3887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s="15">
        <f t="shared" si="360"/>
        <v>42499.951284722221</v>
      </c>
      <c r="L3887" s="15">
        <f t="shared" si="361"/>
        <v>42469.951284722221</v>
      </c>
      <c r="M3887" t="b">
        <v>0</v>
      </c>
      <c r="N3887">
        <v>0</v>
      </c>
      <c r="O3887" t="b">
        <v>0</v>
      </c>
      <c r="P3887" t="s">
        <v>5931</v>
      </c>
      <c r="Q3887" s="7">
        <f t="shared" si="362"/>
        <v>0</v>
      </c>
      <c r="R3887" s="9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7858</v>
      </c>
      <c r="C3888" s="3">
        <v>1</v>
      </c>
      <c r="D3888">
        <v>10000</v>
      </c>
      <c r="E3888">
        <v>0</v>
      </c>
      <c r="F388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s="15">
        <f t="shared" si="360"/>
        <v>41984.228032407409</v>
      </c>
      <c r="L3888" s="15">
        <f t="shared" si="361"/>
        <v>41954.228032407409</v>
      </c>
      <c r="M3888" t="b">
        <v>0</v>
      </c>
      <c r="N3888">
        <v>0</v>
      </c>
      <c r="O3888" t="b">
        <v>0</v>
      </c>
      <c r="P3888" t="s">
        <v>5931</v>
      </c>
      <c r="Q3888" s="7">
        <f t="shared" si="362"/>
        <v>0</v>
      </c>
      <c r="R3888" s="9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7859</v>
      </c>
      <c r="C3889" s="3" t="s">
        <v>7860</v>
      </c>
      <c r="D3889">
        <v>2000</v>
      </c>
      <c r="E3889">
        <v>35</v>
      </c>
      <c r="F3889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s="15">
        <f t="shared" si="360"/>
        <v>42125.916666666672</v>
      </c>
      <c r="L3889" s="15">
        <f t="shared" si="361"/>
        <v>42079.857974537037</v>
      </c>
      <c r="M3889" t="b">
        <v>0</v>
      </c>
      <c r="N3889">
        <v>2</v>
      </c>
      <c r="O3889" t="b">
        <v>0</v>
      </c>
      <c r="P3889" t="s">
        <v>5931</v>
      </c>
      <c r="Q3889" s="7">
        <f t="shared" si="362"/>
        <v>1.7500000000000002</v>
      </c>
      <c r="R3889" s="9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7861</v>
      </c>
      <c r="C3890" s="3" t="s">
        <v>7862</v>
      </c>
      <c r="D3890">
        <v>2000</v>
      </c>
      <c r="E3890">
        <v>542</v>
      </c>
      <c r="F3890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s="15">
        <f t="shared" si="360"/>
        <v>42792.545810185184</v>
      </c>
      <c r="L3890" s="15">
        <f t="shared" si="361"/>
        <v>42762.545810185184</v>
      </c>
      <c r="M3890" t="b">
        <v>0</v>
      </c>
      <c r="N3890">
        <v>14</v>
      </c>
      <c r="O3890" t="b">
        <v>0</v>
      </c>
      <c r="P3890" t="s">
        <v>1086</v>
      </c>
      <c r="Q3890" s="7">
        <f t="shared" si="362"/>
        <v>27.1</v>
      </c>
      <c r="R3890" s="9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7863</v>
      </c>
      <c r="C3891" s="3" t="s">
        <v>7864</v>
      </c>
      <c r="D3891">
        <v>8000</v>
      </c>
      <c r="E3891">
        <v>118</v>
      </c>
      <c r="F3891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s="15">
        <f t="shared" si="360"/>
        <v>42008.976388888885</v>
      </c>
      <c r="L3891" s="15">
        <f t="shared" si="361"/>
        <v>41977.004976851851</v>
      </c>
      <c r="M3891" t="b">
        <v>0</v>
      </c>
      <c r="N3891">
        <v>9</v>
      </c>
      <c r="O3891" t="b">
        <v>0</v>
      </c>
      <c r="P3891" t="s">
        <v>1086</v>
      </c>
      <c r="Q3891" s="7">
        <f t="shared" si="362"/>
        <v>1.4749999999999999</v>
      </c>
      <c r="R3891" s="9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7865</v>
      </c>
      <c r="C3892" s="3" t="s">
        <v>7866</v>
      </c>
      <c r="D3892">
        <v>15000</v>
      </c>
      <c r="E3892">
        <v>2524</v>
      </c>
      <c r="F3892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s="15">
        <f t="shared" si="360"/>
        <v>42231.758611111116</v>
      </c>
      <c r="L3892" s="15">
        <f t="shared" si="361"/>
        <v>42171.758611111116</v>
      </c>
      <c r="M3892" t="b">
        <v>0</v>
      </c>
      <c r="N3892">
        <v>8</v>
      </c>
      <c r="O3892" t="b">
        <v>0</v>
      </c>
      <c r="P3892" t="s">
        <v>1086</v>
      </c>
      <c r="Q3892" s="7">
        <f t="shared" si="362"/>
        <v>16.826666666666668</v>
      </c>
      <c r="R3892" s="9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7867</v>
      </c>
      <c r="C3893" s="3" t="s">
        <v>7868</v>
      </c>
      <c r="D3893">
        <v>800</v>
      </c>
      <c r="E3893">
        <v>260</v>
      </c>
      <c r="F3893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s="15">
        <f t="shared" si="360"/>
        <v>42086.207638888889</v>
      </c>
      <c r="L3893" s="15">
        <f t="shared" si="361"/>
        <v>42056.1324537037</v>
      </c>
      <c r="M3893" t="b">
        <v>0</v>
      </c>
      <c r="N3893">
        <v>7</v>
      </c>
      <c r="O3893" t="b">
        <v>0</v>
      </c>
      <c r="P3893" t="s">
        <v>1086</v>
      </c>
      <c r="Q3893" s="7">
        <f t="shared" si="362"/>
        <v>32.5</v>
      </c>
      <c r="R3893" s="9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7869</v>
      </c>
      <c r="C3894" s="3" t="s">
        <v>7870</v>
      </c>
      <c r="D3894">
        <v>1000</v>
      </c>
      <c r="E3894">
        <v>0</v>
      </c>
      <c r="F3894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s="15">
        <f t="shared" si="360"/>
        <v>41875.291666666664</v>
      </c>
      <c r="L3894" s="15">
        <f t="shared" si="361"/>
        <v>41867.652280092589</v>
      </c>
      <c r="M3894" t="b">
        <v>0</v>
      </c>
      <c r="N3894">
        <v>0</v>
      </c>
      <c r="O3894" t="b">
        <v>0</v>
      </c>
      <c r="P3894" t="s">
        <v>1086</v>
      </c>
      <c r="Q3894" s="7">
        <f t="shared" si="362"/>
        <v>0</v>
      </c>
      <c r="R3894" s="9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7871</v>
      </c>
      <c r="C3895" s="3" t="s">
        <v>7872</v>
      </c>
      <c r="D3895">
        <v>50000</v>
      </c>
      <c r="E3895">
        <v>10775</v>
      </c>
      <c r="F3895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s="15">
        <f t="shared" si="360"/>
        <v>41821.25</v>
      </c>
      <c r="L3895" s="15">
        <f t="shared" si="361"/>
        <v>41779.657870370371</v>
      </c>
      <c r="M3895" t="b">
        <v>0</v>
      </c>
      <c r="N3895">
        <v>84</v>
      </c>
      <c r="O3895" t="b">
        <v>0</v>
      </c>
      <c r="P3895" t="s">
        <v>1086</v>
      </c>
      <c r="Q3895" s="7">
        <f t="shared" si="362"/>
        <v>21.55</v>
      </c>
      <c r="R3895" s="9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7873</v>
      </c>
      <c r="C3896" s="3" t="s">
        <v>7874</v>
      </c>
      <c r="D3896">
        <v>15000</v>
      </c>
      <c r="E3896">
        <v>520</v>
      </c>
      <c r="F3896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s="15">
        <f t="shared" si="360"/>
        <v>42710.207638888889</v>
      </c>
      <c r="L3896" s="15">
        <f t="shared" si="361"/>
        <v>42679.958472222221</v>
      </c>
      <c r="M3896" t="b">
        <v>0</v>
      </c>
      <c r="N3896">
        <v>11</v>
      </c>
      <c r="O3896" t="b">
        <v>0</v>
      </c>
      <c r="P3896" t="s">
        <v>1086</v>
      </c>
      <c r="Q3896" s="7">
        <f t="shared" si="362"/>
        <v>3.4666666666666663</v>
      </c>
      <c r="R3896" s="9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7875</v>
      </c>
      <c r="C3897" s="3" t="s">
        <v>7876</v>
      </c>
      <c r="D3897">
        <v>1000</v>
      </c>
      <c r="E3897">
        <v>50</v>
      </c>
      <c r="F3897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s="15">
        <f t="shared" si="360"/>
        <v>42063.250208333338</v>
      </c>
      <c r="L3897" s="15">
        <f t="shared" si="361"/>
        <v>42032.250208333338</v>
      </c>
      <c r="M3897" t="b">
        <v>0</v>
      </c>
      <c r="N3897">
        <v>1</v>
      </c>
      <c r="O3897" t="b">
        <v>0</v>
      </c>
      <c r="P3897" t="s">
        <v>1086</v>
      </c>
      <c r="Q3897" s="7">
        <f t="shared" si="362"/>
        <v>5</v>
      </c>
      <c r="R3897" s="9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7877</v>
      </c>
      <c r="C3898" s="3" t="s">
        <v>7878</v>
      </c>
      <c r="D3898">
        <v>1600</v>
      </c>
      <c r="E3898">
        <v>170</v>
      </c>
      <c r="F389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s="15">
        <f t="shared" si="360"/>
        <v>41807.191875000004</v>
      </c>
      <c r="L3898" s="15">
        <f t="shared" si="361"/>
        <v>41793.191875000004</v>
      </c>
      <c r="M3898" t="b">
        <v>0</v>
      </c>
      <c r="N3898">
        <v>4</v>
      </c>
      <c r="O3898" t="b">
        <v>0</v>
      </c>
      <c r="P3898" t="s">
        <v>1086</v>
      </c>
      <c r="Q3898" s="7">
        <f t="shared" si="362"/>
        <v>10.625</v>
      </c>
      <c r="R3898" s="9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7879</v>
      </c>
      <c r="C3899" s="3" t="s">
        <v>7880</v>
      </c>
      <c r="D3899">
        <v>2500</v>
      </c>
      <c r="E3899">
        <v>440</v>
      </c>
      <c r="F3899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s="15">
        <f t="shared" si="360"/>
        <v>42012.87364583333</v>
      </c>
      <c r="L3899" s="15">
        <f t="shared" si="361"/>
        <v>41982.87364583333</v>
      </c>
      <c r="M3899" t="b">
        <v>0</v>
      </c>
      <c r="N3899">
        <v>10</v>
      </c>
      <c r="O3899" t="b">
        <v>0</v>
      </c>
      <c r="P3899" t="s">
        <v>1086</v>
      </c>
      <c r="Q3899" s="7">
        <f t="shared" si="362"/>
        <v>17.599999999999998</v>
      </c>
      <c r="R3899" s="9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7881</v>
      </c>
      <c r="C3900" s="3" t="s">
        <v>7882</v>
      </c>
      <c r="D3900">
        <v>2500</v>
      </c>
      <c r="E3900">
        <v>814</v>
      </c>
      <c r="F3900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s="15">
        <f t="shared" si="360"/>
        <v>42233.666666666672</v>
      </c>
      <c r="L3900" s="15">
        <f t="shared" si="361"/>
        <v>42193.482291666667</v>
      </c>
      <c r="M3900" t="b">
        <v>0</v>
      </c>
      <c r="N3900">
        <v>16</v>
      </c>
      <c r="O3900" t="b">
        <v>0</v>
      </c>
      <c r="P3900" t="s">
        <v>1086</v>
      </c>
      <c r="Q3900" s="7">
        <f t="shared" si="362"/>
        <v>32.56</v>
      </c>
      <c r="R3900" s="9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7883</v>
      </c>
      <c r="C3901" s="3" t="s">
        <v>7884</v>
      </c>
      <c r="D3901">
        <v>10000</v>
      </c>
      <c r="E3901">
        <v>125</v>
      </c>
      <c r="F3901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s="15">
        <f t="shared" si="360"/>
        <v>41863.775011574078</v>
      </c>
      <c r="L3901" s="15">
        <f t="shared" si="361"/>
        <v>41843.775011574078</v>
      </c>
      <c r="M3901" t="b">
        <v>0</v>
      </c>
      <c r="N3901">
        <v>2</v>
      </c>
      <c r="O3901" t="b">
        <v>0</v>
      </c>
      <c r="P3901" t="s">
        <v>1086</v>
      </c>
      <c r="Q3901" s="7">
        <f t="shared" si="362"/>
        <v>1.25</v>
      </c>
      <c r="R3901" s="9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7885</v>
      </c>
      <c r="C3902" s="3" t="s">
        <v>7886</v>
      </c>
      <c r="D3902">
        <v>2500</v>
      </c>
      <c r="E3902">
        <v>135</v>
      </c>
      <c r="F3902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s="15">
        <f t="shared" si="360"/>
        <v>42166.092488425929</v>
      </c>
      <c r="L3902" s="15">
        <f t="shared" si="361"/>
        <v>42136.092488425929</v>
      </c>
      <c r="M3902" t="b">
        <v>0</v>
      </c>
      <c r="N3902">
        <v>5</v>
      </c>
      <c r="O3902" t="b">
        <v>0</v>
      </c>
      <c r="P3902" t="s">
        <v>1086</v>
      </c>
      <c r="Q3902" s="7">
        <f t="shared" si="362"/>
        <v>5.4</v>
      </c>
      <c r="R3902" s="9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7887</v>
      </c>
      <c r="C3903" s="3" t="s">
        <v>7888</v>
      </c>
      <c r="D3903">
        <v>3000</v>
      </c>
      <c r="E3903">
        <v>25</v>
      </c>
      <c r="F3903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s="15">
        <f t="shared" si="360"/>
        <v>42357.826377314814</v>
      </c>
      <c r="L3903" s="15">
        <f t="shared" si="361"/>
        <v>42317.826377314814</v>
      </c>
      <c r="M3903" t="b">
        <v>0</v>
      </c>
      <c r="N3903">
        <v>1</v>
      </c>
      <c r="O3903" t="b">
        <v>0</v>
      </c>
      <c r="P3903" t="s">
        <v>1086</v>
      </c>
      <c r="Q3903" s="7">
        <f t="shared" si="362"/>
        <v>0.83333333333333337</v>
      </c>
      <c r="R3903" s="9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7889</v>
      </c>
      <c r="C3904" s="3" t="s">
        <v>7890</v>
      </c>
      <c r="D3904">
        <v>3000</v>
      </c>
      <c r="E3904">
        <v>1465</v>
      </c>
      <c r="F3904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s="15">
        <f t="shared" si="360"/>
        <v>42688.509745370371</v>
      </c>
      <c r="L3904" s="15">
        <f t="shared" si="361"/>
        <v>42663.468078703707</v>
      </c>
      <c r="M3904" t="b">
        <v>0</v>
      </c>
      <c r="N3904">
        <v>31</v>
      </c>
      <c r="O3904" t="b">
        <v>0</v>
      </c>
      <c r="P3904" t="s">
        <v>1086</v>
      </c>
      <c r="Q3904" s="7">
        <f t="shared" si="362"/>
        <v>48.833333333333336</v>
      </c>
      <c r="R3904" s="9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7891</v>
      </c>
      <c r="C3905" s="3" t="s">
        <v>7892</v>
      </c>
      <c r="D3905">
        <v>1500</v>
      </c>
      <c r="E3905">
        <v>0</v>
      </c>
      <c r="F3905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s="15">
        <f t="shared" si="360"/>
        <v>42230.818055555559</v>
      </c>
      <c r="L3905" s="15">
        <f t="shared" si="361"/>
        <v>42186.01116898148</v>
      </c>
      <c r="M3905" t="b">
        <v>0</v>
      </c>
      <c r="N3905">
        <v>0</v>
      </c>
      <c r="O3905" t="b">
        <v>0</v>
      </c>
      <c r="P3905" t="s">
        <v>1086</v>
      </c>
      <c r="Q3905" s="7">
        <f t="shared" si="362"/>
        <v>0</v>
      </c>
      <c r="R3905" s="9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7893</v>
      </c>
      <c r="C3906" s="3" t="s">
        <v>7894</v>
      </c>
      <c r="D3906">
        <v>10000</v>
      </c>
      <c r="E3906">
        <v>3</v>
      </c>
      <c r="F3906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s="15">
        <f t="shared" si="360"/>
        <v>42109.211111111115</v>
      </c>
      <c r="L3906" s="15">
        <f t="shared" si="361"/>
        <v>42095.229166666672</v>
      </c>
      <c r="M3906" t="b">
        <v>0</v>
      </c>
      <c r="N3906">
        <v>2</v>
      </c>
      <c r="O3906" t="b">
        <v>0</v>
      </c>
      <c r="P3906" t="s">
        <v>1086</v>
      </c>
      <c r="Q3906" s="7">
        <f t="shared" si="362"/>
        <v>0.03</v>
      </c>
      <c r="R3906" s="9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7895</v>
      </c>
      <c r="C3907" s="3" t="s">
        <v>7896</v>
      </c>
      <c r="D3907">
        <v>1500</v>
      </c>
      <c r="E3907">
        <v>173</v>
      </c>
      <c r="F3907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s="15">
        <f t="shared" ref="K3907:K3970" si="366">(I3907/86400)+DATE(1970,1,1)</f>
        <v>42166.958333333328</v>
      </c>
      <c r="L3907" s="15">
        <f t="shared" ref="L3907:L3970" si="367">(J3907/86400)+DATE(1970,1,1)</f>
        <v>42124.623877314814</v>
      </c>
      <c r="M3907" t="b">
        <v>0</v>
      </c>
      <c r="N3907">
        <v>7</v>
      </c>
      <c r="O3907" t="b">
        <v>0</v>
      </c>
      <c r="P3907" t="s">
        <v>1086</v>
      </c>
      <c r="Q3907" s="7">
        <f t="shared" ref="Q3907:Q3970" si="368">(E3907/D3907)*100</f>
        <v>11.533333333333333</v>
      </c>
      <c r="R3907" s="9">
        <f t="shared" ref="R3907:R3970" si="369">E3907/N3907</f>
        <v>24.714285714285715</v>
      </c>
      <c r="S3907" t="str">
        <f t="shared" ref="S3907:S3970" si="370">LEFT(P3907,FIND("/",P3907)-1)</f>
        <v>theater</v>
      </c>
      <c r="T3907" t="str">
        <f t="shared" ref="T3907:T3970" si="371">REPLACE(P3907,1,FIND("/",P3907),"")</f>
        <v>plays</v>
      </c>
    </row>
    <row r="3908" spans="1:20" ht="48" x14ac:dyDescent="0.2">
      <c r="A3908">
        <v>3906</v>
      </c>
      <c r="B3908" s="3" t="s">
        <v>7897</v>
      </c>
      <c r="C3908" s="3" t="s">
        <v>7898</v>
      </c>
      <c r="D3908">
        <v>1500</v>
      </c>
      <c r="E3908">
        <v>1010</v>
      </c>
      <c r="F390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s="15">
        <f t="shared" si="366"/>
        <v>42181.559027777781</v>
      </c>
      <c r="L3908" s="15">
        <f t="shared" si="367"/>
        <v>42143.917743055557</v>
      </c>
      <c r="M3908" t="b">
        <v>0</v>
      </c>
      <c r="N3908">
        <v>16</v>
      </c>
      <c r="O3908" t="b">
        <v>0</v>
      </c>
      <c r="P3908" t="s">
        <v>1086</v>
      </c>
      <c r="Q3908" s="7">
        <f t="shared" si="368"/>
        <v>67.333333333333329</v>
      </c>
      <c r="R3908" s="9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7899</v>
      </c>
      <c r="C3909" s="3" t="s">
        <v>7900</v>
      </c>
      <c r="D3909">
        <v>1000</v>
      </c>
      <c r="E3909">
        <v>153</v>
      </c>
      <c r="F3909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s="15">
        <f t="shared" si="366"/>
        <v>41938.838888888888</v>
      </c>
      <c r="L3909" s="15">
        <f t="shared" si="367"/>
        <v>41906.819513888891</v>
      </c>
      <c r="M3909" t="b">
        <v>0</v>
      </c>
      <c r="N3909">
        <v>4</v>
      </c>
      <c r="O3909" t="b">
        <v>0</v>
      </c>
      <c r="P3909" t="s">
        <v>1086</v>
      </c>
      <c r="Q3909" s="7">
        <f t="shared" si="368"/>
        <v>15.299999999999999</v>
      </c>
      <c r="R3909" s="9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7901</v>
      </c>
      <c r="C3910" s="3" t="s">
        <v>7902</v>
      </c>
      <c r="D3910">
        <v>750</v>
      </c>
      <c r="E3910">
        <v>65</v>
      </c>
      <c r="F3910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s="15">
        <f t="shared" si="366"/>
        <v>41849.135370370372</v>
      </c>
      <c r="L3910" s="15">
        <f t="shared" si="367"/>
        <v>41834.135370370372</v>
      </c>
      <c r="M3910" t="b">
        <v>0</v>
      </c>
      <c r="N3910">
        <v>4</v>
      </c>
      <c r="O3910" t="b">
        <v>0</v>
      </c>
      <c r="P3910" t="s">
        <v>1086</v>
      </c>
      <c r="Q3910" s="7">
        <f t="shared" si="368"/>
        <v>8.6666666666666679</v>
      </c>
      <c r="R3910" s="9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7903</v>
      </c>
      <c r="C3911" s="3" t="s">
        <v>7904</v>
      </c>
      <c r="D3911">
        <v>60000</v>
      </c>
      <c r="E3911">
        <v>135</v>
      </c>
      <c r="F3911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s="15">
        <f t="shared" si="366"/>
        <v>41893.359282407408</v>
      </c>
      <c r="L3911" s="15">
        <f t="shared" si="367"/>
        <v>41863.359282407408</v>
      </c>
      <c r="M3911" t="b">
        <v>0</v>
      </c>
      <c r="N3911">
        <v>4</v>
      </c>
      <c r="O3911" t="b">
        <v>0</v>
      </c>
      <c r="P3911" t="s">
        <v>1086</v>
      </c>
      <c r="Q3911" s="7">
        <f t="shared" si="368"/>
        <v>0.22499999999999998</v>
      </c>
      <c r="R3911" s="9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7905</v>
      </c>
      <c r="C3912" s="3" t="s">
        <v>7906</v>
      </c>
      <c r="D3912">
        <v>6000</v>
      </c>
      <c r="E3912">
        <v>185</v>
      </c>
      <c r="F3912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s="15">
        <f t="shared" si="366"/>
        <v>42254.756909722222</v>
      </c>
      <c r="L3912" s="15">
        <f t="shared" si="367"/>
        <v>42224.756909722222</v>
      </c>
      <c r="M3912" t="b">
        <v>0</v>
      </c>
      <c r="N3912">
        <v>3</v>
      </c>
      <c r="O3912" t="b">
        <v>0</v>
      </c>
      <c r="P3912" t="s">
        <v>1086</v>
      </c>
      <c r="Q3912" s="7">
        <f t="shared" si="368"/>
        <v>3.0833333333333335</v>
      </c>
      <c r="R3912" s="9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7907</v>
      </c>
      <c r="C3913" s="3" t="s">
        <v>7908</v>
      </c>
      <c r="D3913">
        <v>8000</v>
      </c>
      <c r="E3913">
        <v>2993</v>
      </c>
      <c r="F3913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s="15">
        <f t="shared" si="366"/>
        <v>41969.853900462964</v>
      </c>
      <c r="L3913" s="15">
        <f t="shared" si="367"/>
        <v>41939.8122337963</v>
      </c>
      <c r="M3913" t="b">
        <v>0</v>
      </c>
      <c r="N3913">
        <v>36</v>
      </c>
      <c r="O3913" t="b">
        <v>0</v>
      </c>
      <c r="P3913" t="s">
        <v>1086</v>
      </c>
      <c r="Q3913" s="7">
        <f t="shared" si="368"/>
        <v>37.412500000000001</v>
      </c>
      <c r="R3913" s="9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7909</v>
      </c>
      <c r="C3914" s="3" t="s">
        <v>7910</v>
      </c>
      <c r="D3914">
        <v>15000</v>
      </c>
      <c r="E3914">
        <v>1</v>
      </c>
      <c r="F3914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s="15">
        <f t="shared" si="366"/>
        <v>42119.190972222219</v>
      </c>
      <c r="L3914" s="15">
        <f t="shared" si="367"/>
        <v>42059.270023148143</v>
      </c>
      <c r="M3914" t="b">
        <v>0</v>
      </c>
      <c r="N3914">
        <v>1</v>
      </c>
      <c r="O3914" t="b">
        <v>0</v>
      </c>
      <c r="P3914" t="s">
        <v>1086</v>
      </c>
      <c r="Q3914" s="7">
        <f t="shared" si="368"/>
        <v>6.6666666666666671E-3</v>
      </c>
      <c r="R3914" s="9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7911</v>
      </c>
      <c r="C3915" s="3" t="s">
        <v>7912</v>
      </c>
      <c r="D3915">
        <v>10000</v>
      </c>
      <c r="E3915">
        <v>1000</v>
      </c>
      <c r="F3915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s="15">
        <f t="shared" si="366"/>
        <v>42338.252881944441</v>
      </c>
      <c r="L3915" s="15">
        <f t="shared" si="367"/>
        <v>42308.211215277777</v>
      </c>
      <c r="M3915" t="b">
        <v>0</v>
      </c>
      <c r="N3915">
        <v>7</v>
      </c>
      <c r="O3915" t="b">
        <v>0</v>
      </c>
      <c r="P3915" t="s">
        <v>1086</v>
      </c>
      <c r="Q3915" s="7">
        <f t="shared" si="368"/>
        <v>10</v>
      </c>
      <c r="R3915" s="9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7913</v>
      </c>
      <c r="C3916" s="3" t="s">
        <v>7914</v>
      </c>
      <c r="D3916">
        <v>2500</v>
      </c>
      <c r="E3916">
        <v>909</v>
      </c>
      <c r="F3916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s="15">
        <f t="shared" si="366"/>
        <v>42134.957638888889</v>
      </c>
      <c r="L3916" s="15">
        <f t="shared" si="367"/>
        <v>42114.818935185191</v>
      </c>
      <c r="M3916" t="b">
        <v>0</v>
      </c>
      <c r="N3916">
        <v>27</v>
      </c>
      <c r="O3916" t="b">
        <v>0</v>
      </c>
      <c r="P3916" t="s">
        <v>1086</v>
      </c>
      <c r="Q3916" s="7">
        <f t="shared" si="368"/>
        <v>36.36</v>
      </c>
      <c r="R3916" s="9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7915</v>
      </c>
      <c r="C3917" s="3" t="s">
        <v>7916</v>
      </c>
      <c r="D3917">
        <v>1500</v>
      </c>
      <c r="E3917">
        <v>5</v>
      </c>
      <c r="F3917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s="15">
        <f t="shared" si="366"/>
        <v>42522.98505787037</v>
      </c>
      <c r="L3917" s="15">
        <f t="shared" si="367"/>
        <v>42492.98505787037</v>
      </c>
      <c r="M3917" t="b">
        <v>0</v>
      </c>
      <c r="N3917">
        <v>1</v>
      </c>
      <c r="O3917" t="b">
        <v>0</v>
      </c>
      <c r="P3917" t="s">
        <v>1086</v>
      </c>
      <c r="Q3917" s="7">
        <f t="shared" si="368"/>
        <v>0.33333333333333337</v>
      </c>
      <c r="R3917" s="9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7917</v>
      </c>
      <c r="C3918" s="3" t="s">
        <v>7918</v>
      </c>
      <c r="D3918">
        <v>2000</v>
      </c>
      <c r="E3918">
        <v>0</v>
      </c>
      <c r="F391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s="15">
        <f t="shared" si="366"/>
        <v>42524.471666666665</v>
      </c>
      <c r="L3918" s="15">
        <f t="shared" si="367"/>
        <v>42494.471666666665</v>
      </c>
      <c r="M3918" t="b">
        <v>0</v>
      </c>
      <c r="N3918">
        <v>0</v>
      </c>
      <c r="O3918" t="b">
        <v>0</v>
      </c>
      <c r="P3918" t="s">
        <v>1086</v>
      </c>
      <c r="Q3918" s="7">
        <f t="shared" si="368"/>
        <v>0</v>
      </c>
      <c r="R3918" s="9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7919</v>
      </c>
      <c r="C3919" s="3" t="s">
        <v>7920</v>
      </c>
      <c r="D3919">
        <v>3500</v>
      </c>
      <c r="E3919">
        <v>10</v>
      </c>
      <c r="F3919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s="15">
        <f t="shared" si="366"/>
        <v>41893.527326388888</v>
      </c>
      <c r="L3919" s="15">
        <f t="shared" si="367"/>
        <v>41863.527326388888</v>
      </c>
      <c r="M3919" t="b">
        <v>0</v>
      </c>
      <c r="N3919">
        <v>1</v>
      </c>
      <c r="O3919" t="b">
        <v>0</v>
      </c>
      <c r="P3919" t="s">
        <v>1086</v>
      </c>
      <c r="Q3919" s="7">
        <f t="shared" si="368"/>
        <v>0.2857142857142857</v>
      </c>
      <c r="R3919" s="9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7921</v>
      </c>
      <c r="C3920" s="3" t="s">
        <v>7922</v>
      </c>
      <c r="D3920">
        <v>60000</v>
      </c>
      <c r="E3920">
        <v>120</v>
      </c>
      <c r="F3920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s="15">
        <f t="shared" si="366"/>
        <v>41855.666666666664</v>
      </c>
      <c r="L3920" s="15">
        <f t="shared" si="367"/>
        <v>41843.664618055554</v>
      </c>
      <c r="M3920" t="b">
        <v>0</v>
      </c>
      <c r="N3920">
        <v>3</v>
      </c>
      <c r="O3920" t="b">
        <v>0</v>
      </c>
      <c r="P3920" t="s">
        <v>1086</v>
      </c>
      <c r="Q3920" s="7">
        <f t="shared" si="368"/>
        <v>0.2</v>
      </c>
      <c r="R3920" s="9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7923</v>
      </c>
      <c r="C3921" s="3" t="s">
        <v>7924</v>
      </c>
      <c r="D3921">
        <v>5000</v>
      </c>
      <c r="E3921">
        <v>90</v>
      </c>
      <c r="F3921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s="15">
        <f t="shared" si="366"/>
        <v>42387</v>
      </c>
      <c r="L3921" s="15">
        <f t="shared" si="367"/>
        <v>42358.684872685189</v>
      </c>
      <c r="M3921" t="b">
        <v>0</v>
      </c>
      <c r="N3921">
        <v>3</v>
      </c>
      <c r="O3921" t="b">
        <v>0</v>
      </c>
      <c r="P3921" t="s">
        <v>1086</v>
      </c>
      <c r="Q3921" s="7">
        <f t="shared" si="368"/>
        <v>1.7999999999999998</v>
      </c>
      <c r="R3921" s="9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7925</v>
      </c>
      <c r="C3922" s="3" t="s">
        <v>7926</v>
      </c>
      <c r="D3922">
        <v>2500</v>
      </c>
      <c r="E3922">
        <v>135</v>
      </c>
      <c r="F3922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s="15">
        <f t="shared" si="366"/>
        <v>42687.428935185184</v>
      </c>
      <c r="L3922" s="15">
        <f t="shared" si="367"/>
        <v>42657.38726851852</v>
      </c>
      <c r="M3922" t="b">
        <v>0</v>
      </c>
      <c r="N3922">
        <v>3</v>
      </c>
      <c r="O3922" t="b">
        <v>0</v>
      </c>
      <c r="P3922" t="s">
        <v>1086</v>
      </c>
      <c r="Q3922" s="7">
        <f t="shared" si="368"/>
        <v>5.4</v>
      </c>
      <c r="R3922" s="9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7927</v>
      </c>
      <c r="C3923" s="3" t="s">
        <v>7928</v>
      </c>
      <c r="D3923">
        <v>3000</v>
      </c>
      <c r="E3923">
        <v>0</v>
      </c>
      <c r="F3923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s="15">
        <f t="shared" si="366"/>
        <v>41938.75</v>
      </c>
      <c r="L3923" s="15">
        <f t="shared" si="367"/>
        <v>41926.542303240742</v>
      </c>
      <c r="M3923" t="b">
        <v>0</v>
      </c>
      <c r="N3923">
        <v>0</v>
      </c>
      <c r="O3923" t="b">
        <v>0</v>
      </c>
      <c r="P3923" t="s">
        <v>1086</v>
      </c>
      <c r="Q3923" s="7">
        <f t="shared" si="368"/>
        <v>0</v>
      </c>
      <c r="R3923" s="9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7929</v>
      </c>
      <c r="C3924" s="3" t="s">
        <v>7930</v>
      </c>
      <c r="D3924">
        <v>750</v>
      </c>
      <c r="E3924">
        <v>61</v>
      </c>
      <c r="F3924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s="15">
        <f t="shared" si="366"/>
        <v>42065.958333333328</v>
      </c>
      <c r="L3924" s="15">
        <f t="shared" si="367"/>
        <v>42020.768634259264</v>
      </c>
      <c r="M3924" t="b">
        <v>0</v>
      </c>
      <c r="N3924">
        <v>6</v>
      </c>
      <c r="O3924" t="b">
        <v>0</v>
      </c>
      <c r="P3924" t="s">
        <v>1086</v>
      </c>
      <c r="Q3924" s="7">
        <f t="shared" si="368"/>
        <v>8.1333333333333329</v>
      </c>
      <c r="R3924" s="9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7931</v>
      </c>
      <c r="C3925" s="3" t="s">
        <v>7932</v>
      </c>
      <c r="D3925">
        <v>11500</v>
      </c>
      <c r="E3925">
        <v>1384</v>
      </c>
      <c r="F3925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s="15">
        <f t="shared" si="366"/>
        <v>42103.979988425926</v>
      </c>
      <c r="L3925" s="15">
        <f t="shared" si="367"/>
        <v>42075.979988425926</v>
      </c>
      <c r="M3925" t="b">
        <v>0</v>
      </c>
      <c r="N3925">
        <v>17</v>
      </c>
      <c r="O3925" t="b">
        <v>0</v>
      </c>
      <c r="P3925" t="s">
        <v>1086</v>
      </c>
      <c r="Q3925" s="7">
        <f t="shared" si="368"/>
        <v>12.034782608695652</v>
      </c>
      <c r="R3925" s="9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7933</v>
      </c>
      <c r="C3926" s="3" t="s">
        <v>7934</v>
      </c>
      <c r="D3926">
        <v>15000</v>
      </c>
      <c r="E3926">
        <v>2290</v>
      </c>
      <c r="F3926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s="15">
        <f t="shared" si="366"/>
        <v>41816.959745370368</v>
      </c>
      <c r="L3926" s="15">
        <f t="shared" si="367"/>
        <v>41786.959745370368</v>
      </c>
      <c r="M3926" t="b">
        <v>0</v>
      </c>
      <c r="N3926">
        <v>40</v>
      </c>
      <c r="O3926" t="b">
        <v>0</v>
      </c>
      <c r="P3926" t="s">
        <v>1086</v>
      </c>
      <c r="Q3926" s="7">
        <f t="shared" si="368"/>
        <v>15.266666666666667</v>
      </c>
      <c r="R3926" s="9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7935</v>
      </c>
      <c r="C3927" s="3" t="s">
        <v>7936</v>
      </c>
      <c r="D3927">
        <v>150</v>
      </c>
      <c r="E3927">
        <v>15</v>
      </c>
      <c r="F3927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s="15">
        <f t="shared" si="366"/>
        <v>41850.870821759258</v>
      </c>
      <c r="L3927" s="15">
        <f t="shared" si="367"/>
        <v>41820.870821759258</v>
      </c>
      <c r="M3927" t="b">
        <v>0</v>
      </c>
      <c r="N3927">
        <v>3</v>
      </c>
      <c r="O3927" t="b">
        <v>0</v>
      </c>
      <c r="P3927" t="s">
        <v>1086</v>
      </c>
      <c r="Q3927" s="7">
        <f t="shared" si="368"/>
        <v>10</v>
      </c>
      <c r="R3927" s="9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7937</v>
      </c>
      <c r="C3928" s="3" t="s">
        <v>7938</v>
      </c>
      <c r="D3928">
        <v>5000</v>
      </c>
      <c r="E3928">
        <v>15</v>
      </c>
      <c r="F392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s="15">
        <f t="shared" si="366"/>
        <v>42000.085046296299</v>
      </c>
      <c r="L3928" s="15">
        <f t="shared" si="367"/>
        <v>41970.085046296299</v>
      </c>
      <c r="M3928" t="b">
        <v>0</v>
      </c>
      <c r="N3928">
        <v>1</v>
      </c>
      <c r="O3928" t="b">
        <v>0</v>
      </c>
      <c r="P3928" t="s">
        <v>1086</v>
      </c>
      <c r="Q3928" s="7">
        <f t="shared" si="368"/>
        <v>0.3</v>
      </c>
      <c r="R3928" s="9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7939</v>
      </c>
      <c r="C3929" s="3" t="s">
        <v>7940</v>
      </c>
      <c r="D3929">
        <v>2500</v>
      </c>
      <c r="E3929">
        <v>25</v>
      </c>
      <c r="F3929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s="15">
        <f t="shared" si="366"/>
        <v>41860.267407407409</v>
      </c>
      <c r="L3929" s="15">
        <f t="shared" si="367"/>
        <v>41830.267407407409</v>
      </c>
      <c r="M3929" t="b">
        <v>0</v>
      </c>
      <c r="N3929">
        <v>2</v>
      </c>
      <c r="O3929" t="b">
        <v>0</v>
      </c>
      <c r="P3929" t="s">
        <v>1086</v>
      </c>
      <c r="Q3929" s="7">
        <f t="shared" si="368"/>
        <v>1</v>
      </c>
      <c r="R3929" s="9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7941</v>
      </c>
      <c r="C3930" s="3" t="s">
        <v>7942</v>
      </c>
      <c r="D3930">
        <v>5000</v>
      </c>
      <c r="E3930">
        <v>651</v>
      </c>
      <c r="F3930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s="15">
        <f t="shared" si="366"/>
        <v>42293.207638888889</v>
      </c>
      <c r="L3930" s="15">
        <f t="shared" si="367"/>
        <v>42265.683182870373</v>
      </c>
      <c r="M3930" t="b">
        <v>0</v>
      </c>
      <c r="N3930">
        <v>7</v>
      </c>
      <c r="O3930" t="b">
        <v>0</v>
      </c>
      <c r="P3930" t="s">
        <v>1086</v>
      </c>
      <c r="Q3930" s="7">
        <f t="shared" si="368"/>
        <v>13.020000000000001</v>
      </c>
      <c r="R3930" s="9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7943</v>
      </c>
      <c r="C3931" s="3" t="s">
        <v>7944</v>
      </c>
      <c r="D3931">
        <v>20000</v>
      </c>
      <c r="E3931">
        <v>453</v>
      </c>
      <c r="F3931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s="15">
        <f t="shared" si="366"/>
        <v>42631.827141203699</v>
      </c>
      <c r="L3931" s="15">
        <f t="shared" si="367"/>
        <v>42601.827141203699</v>
      </c>
      <c r="M3931" t="b">
        <v>0</v>
      </c>
      <c r="N3931">
        <v>14</v>
      </c>
      <c r="O3931" t="b">
        <v>0</v>
      </c>
      <c r="P3931" t="s">
        <v>1086</v>
      </c>
      <c r="Q3931" s="7">
        <f t="shared" si="368"/>
        <v>2.2650000000000001</v>
      </c>
      <c r="R3931" s="9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7945</v>
      </c>
      <c r="C3932" s="3" t="s">
        <v>7946</v>
      </c>
      <c r="D3932">
        <v>10000</v>
      </c>
      <c r="E3932">
        <v>0</v>
      </c>
      <c r="F3932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s="15">
        <f t="shared" si="366"/>
        <v>42461.25</v>
      </c>
      <c r="L3932" s="15">
        <f t="shared" si="367"/>
        <v>42433.338749999995</v>
      </c>
      <c r="M3932" t="b">
        <v>0</v>
      </c>
      <c r="N3932">
        <v>0</v>
      </c>
      <c r="O3932" t="b">
        <v>0</v>
      </c>
      <c r="P3932" t="s">
        <v>1086</v>
      </c>
      <c r="Q3932" s="7">
        <f t="shared" si="368"/>
        <v>0</v>
      </c>
      <c r="R3932" s="9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7947</v>
      </c>
      <c r="C3933" s="3" t="s">
        <v>7948</v>
      </c>
      <c r="D3933">
        <v>8000</v>
      </c>
      <c r="E3933">
        <v>0</v>
      </c>
      <c r="F3933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s="15">
        <f t="shared" si="366"/>
        <v>42253.151701388888</v>
      </c>
      <c r="L3933" s="15">
        <f t="shared" si="367"/>
        <v>42228.151701388888</v>
      </c>
      <c r="M3933" t="b">
        <v>0</v>
      </c>
      <c r="N3933">
        <v>0</v>
      </c>
      <c r="O3933" t="b">
        <v>0</v>
      </c>
      <c r="P3933" t="s">
        <v>1086</v>
      </c>
      <c r="Q3933" s="7">
        <f t="shared" si="368"/>
        <v>0</v>
      </c>
      <c r="R3933" s="9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7949</v>
      </c>
      <c r="C3934" s="3" t="s">
        <v>7950</v>
      </c>
      <c r="D3934">
        <v>12000</v>
      </c>
      <c r="E3934">
        <v>1</v>
      </c>
      <c r="F3934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s="15">
        <f t="shared" si="366"/>
        <v>42445.126898148148</v>
      </c>
      <c r="L3934" s="15">
        <f t="shared" si="367"/>
        <v>42415.168564814812</v>
      </c>
      <c r="M3934" t="b">
        <v>0</v>
      </c>
      <c r="N3934">
        <v>1</v>
      </c>
      <c r="O3934" t="b">
        <v>0</v>
      </c>
      <c r="P3934" t="s">
        <v>1086</v>
      </c>
      <c r="Q3934" s="7">
        <f t="shared" si="368"/>
        <v>8.3333333333333332E-3</v>
      </c>
      <c r="R3934" s="9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7951</v>
      </c>
      <c r="C3935" s="3" t="s">
        <v>7952</v>
      </c>
      <c r="D3935">
        <v>7000</v>
      </c>
      <c r="E3935">
        <v>1102</v>
      </c>
      <c r="F3935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s="15">
        <f t="shared" si="366"/>
        <v>42568.029861111107</v>
      </c>
      <c r="L3935" s="15">
        <f t="shared" si="367"/>
        <v>42538.968310185184</v>
      </c>
      <c r="M3935" t="b">
        <v>0</v>
      </c>
      <c r="N3935">
        <v>12</v>
      </c>
      <c r="O3935" t="b">
        <v>0</v>
      </c>
      <c r="P3935" t="s">
        <v>1086</v>
      </c>
      <c r="Q3935" s="7">
        <f t="shared" si="368"/>
        <v>15.742857142857142</v>
      </c>
      <c r="R3935" s="9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7953</v>
      </c>
      <c r="C3936" s="3" t="s">
        <v>7954</v>
      </c>
      <c r="D3936">
        <v>5000</v>
      </c>
      <c r="E3936">
        <v>550</v>
      </c>
      <c r="F3936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s="15">
        <f t="shared" si="366"/>
        <v>42278.541666666672</v>
      </c>
      <c r="L3936" s="15">
        <f t="shared" si="367"/>
        <v>42233.671747685185</v>
      </c>
      <c r="M3936" t="b">
        <v>0</v>
      </c>
      <c r="N3936">
        <v>12</v>
      </c>
      <c r="O3936" t="b">
        <v>0</v>
      </c>
      <c r="P3936" t="s">
        <v>1086</v>
      </c>
      <c r="Q3936" s="7">
        <f t="shared" si="368"/>
        <v>11</v>
      </c>
      <c r="R3936" s="9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7955</v>
      </c>
      <c r="C3937" s="3" t="s">
        <v>7956</v>
      </c>
      <c r="D3937">
        <v>3000</v>
      </c>
      <c r="E3937">
        <v>1315</v>
      </c>
      <c r="F3937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s="15">
        <f t="shared" si="366"/>
        <v>42281.656782407408</v>
      </c>
      <c r="L3937" s="15">
        <f t="shared" si="367"/>
        <v>42221.656782407408</v>
      </c>
      <c r="M3937" t="b">
        <v>0</v>
      </c>
      <c r="N3937">
        <v>23</v>
      </c>
      <c r="O3937" t="b">
        <v>0</v>
      </c>
      <c r="P3937" t="s">
        <v>1086</v>
      </c>
      <c r="Q3937" s="7">
        <f t="shared" si="368"/>
        <v>43.833333333333336</v>
      </c>
      <c r="R3937" s="9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7957</v>
      </c>
      <c r="C3938" s="3" t="s">
        <v>7958</v>
      </c>
      <c r="D3938">
        <v>20000</v>
      </c>
      <c r="E3938">
        <v>0</v>
      </c>
      <c r="F393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s="15">
        <f t="shared" si="366"/>
        <v>42705.304629629631</v>
      </c>
      <c r="L3938" s="15">
        <f t="shared" si="367"/>
        <v>42675.262962962966</v>
      </c>
      <c r="M3938" t="b">
        <v>0</v>
      </c>
      <c r="N3938">
        <v>0</v>
      </c>
      <c r="O3938" t="b">
        <v>0</v>
      </c>
      <c r="P3938" t="s">
        <v>1086</v>
      </c>
      <c r="Q3938" s="7">
        <f t="shared" si="368"/>
        <v>0</v>
      </c>
      <c r="R3938" s="9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7959</v>
      </c>
      <c r="C3939" s="3" t="s">
        <v>7960</v>
      </c>
      <c r="D3939">
        <v>2885</v>
      </c>
      <c r="E3939">
        <v>2485</v>
      </c>
      <c r="F3939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s="15">
        <f t="shared" si="366"/>
        <v>42562.631481481483</v>
      </c>
      <c r="L3939" s="15">
        <f t="shared" si="367"/>
        <v>42534.631481481483</v>
      </c>
      <c r="M3939" t="b">
        <v>0</v>
      </c>
      <c r="N3939">
        <v>10</v>
      </c>
      <c r="O3939" t="b">
        <v>0</v>
      </c>
      <c r="P3939" t="s">
        <v>1086</v>
      </c>
      <c r="Q3939" s="7">
        <f t="shared" si="368"/>
        <v>86.135181975736558</v>
      </c>
      <c r="R3939" s="9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7961</v>
      </c>
      <c r="C3940" s="3" t="s">
        <v>7962</v>
      </c>
      <c r="D3940">
        <v>3255</v>
      </c>
      <c r="E3940">
        <v>397</v>
      </c>
      <c r="F3940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s="15">
        <f t="shared" si="366"/>
        <v>42182.905717592592</v>
      </c>
      <c r="L3940" s="15">
        <f t="shared" si="367"/>
        <v>42151.905717592592</v>
      </c>
      <c r="M3940" t="b">
        <v>0</v>
      </c>
      <c r="N3940">
        <v>5</v>
      </c>
      <c r="O3940" t="b">
        <v>0</v>
      </c>
      <c r="P3940" t="s">
        <v>1086</v>
      </c>
      <c r="Q3940" s="7">
        <f t="shared" si="368"/>
        <v>12.196620583717358</v>
      </c>
      <c r="R3940" s="9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7963</v>
      </c>
      <c r="C3941" s="3" t="s">
        <v>7964</v>
      </c>
      <c r="D3941">
        <v>5000</v>
      </c>
      <c r="E3941">
        <v>5</v>
      </c>
      <c r="F3941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s="15">
        <f t="shared" si="366"/>
        <v>41919.1875</v>
      </c>
      <c r="L3941" s="15">
        <f t="shared" si="367"/>
        <v>41915.400219907409</v>
      </c>
      <c r="M3941" t="b">
        <v>0</v>
      </c>
      <c r="N3941">
        <v>1</v>
      </c>
      <c r="O3941" t="b">
        <v>0</v>
      </c>
      <c r="P3941" t="s">
        <v>1086</v>
      </c>
      <c r="Q3941" s="7">
        <f t="shared" si="368"/>
        <v>0.1</v>
      </c>
      <c r="R3941" s="9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7965</v>
      </c>
      <c r="C3942" s="3" t="s">
        <v>7966</v>
      </c>
      <c r="D3942">
        <v>5000</v>
      </c>
      <c r="E3942">
        <v>11</v>
      </c>
      <c r="F3942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s="15">
        <f t="shared" si="366"/>
        <v>42006.492488425924</v>
      </c>
      <c r="L3942" s="15">
        <f t="shared" si="367"/>
        <v>41961.492488425924</v>
      </c>
      <c r="M3942" t="b">
        <v>0</v>
      </c>
      <c r="N3942">
        <v>2</v>
      </c>
      <c r="O3942" t="b">
        <v>0</v>
      </c>
      <c r="P3942" t="s">
        <v>1086</v>
      </c>
      <c r="Q3942" s="7">
        <f t="shared" si="368"/>
        <v>0.22</v>
      </c>
      <c r="R3942" s="9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7967</v>
      </c>
      <c r="C3943" s="3" t="s">
        <v>7968</v>
      </c>
      <c r="D3943">
        <v>5500</v>
      </c>
      <c r="E3943">
        <v>50</v>
      </c>
      <c r="F3943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s="15">
        <f t="shared" si="366"/>
        <v>41968.041666666672</v>
      </c>
      <c r="L3943" s="15">
        <f t="shared" si="367"/>
        <v>41940.587233796294</v>
      </c>
      <c r="M3943" t="b">
        <v>0</v>
      </c>
      <c r="N3943">
        <v>2</v>
      </c>
      <c r="O3943" t="b">
        <v>0</v>
      </c>
      <c r="P3943" t="s">
        <v>1086</v>
      </c>
      <c r="Q3943" s="7">
        <f t="shared" si="368"/>
        <v>0.90909090909090906</v>
      </c>
      <c r="R3943" s="9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7969</v>
      </c>
      <c r="C3944" s="3" t="s">
        <v>7970</v>
      </c>
      <c r="D3944">
        <v>1200</v>
      </c>
      <c r="E3944">
        <v>0</v>
      </c>
      <c r="F3944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s="15">
        <f t="shared" si="366"/>
        <v>42171.904097222221</v>
      </c>
      <c r="L3944" s="15">
        <f t="shared" si="367"/>
        <v>42111.904097222221</v>
      </c>
      <c r="M3944" t="b">
        <v>0</v>
      </c>
      <c r="N3944">
        <v>0</v>
      </c>
      <c r="O3944" t="b">
        <v>0</v>
      </c>
      <c r="P3944" t="s">
        <v>1086</v>
      </c>
      <c r="Q3944" s="7">
        <f t="shared" si="368"/>
        <v>0</v>
      </c>
      <c r="R3944" s="9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7971</v>
      </c>
      <c r="C3945" s="3" t="s">
        <v>7972</v>
      </c>
      <c r="D3945">
        <v>5000</v>
      </c>
      <c r="E3945">
        <v>1782</v>
      </c>
      <c r="F3945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s="15">
        <f t="shared" si="366"/>
        <v>42310.701388888891</v>
      </c>
      <c r="L3945" s="15">
        <f t="shared" si="367"/>
        <v>42279.778564814813</v>
      </c>
      <c r="M3945" t="b">
        <v>0</v>
      </c>
      <c r="N3945">
        <v>13</v>
      </c>
      <c r="O3945" t="b">
        <v>0</v>
      </c>
      <c r="P3945" t="s">
        <v>1086</v>
      </c>
      <c r="Q3945" s="7">
        <f t="shared" si="368"/>
        <v>35.64</v>
      </c>
      <c r="R3945" s="9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7973</v>
      </c>
      <c r="C3946" s="3" t="s">
        <v>7974</v>
      </c>
      <c r="D3946">
        <v>5000</v>
      </c>
      <c r="E3946">
        <v>0</v>
      </c>
      <c r="F3946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s="15">
        <f t="shared" si="366"/>
        <v>42243.662905092591</v>
      </c>
      <c r="L3946" s="15">
        <f t="shared" si="367"/>
        <v>42213.662905092591</v>
      </c>
      <c r="M3946" t="b">
        <v>0</v>
      </c>
      <c r="N3946">
        <v>0</v>
      </c>
      <c r="O3946" t="b">
        <v>0</v>
      </c>
      <c r="P3946" t="s">
        <v>1086</v>
      </c>
      <c r="Q3946" s="7">
        <f t="shared" si="368"/>
        <v>0</v>
      </c>
      <c r="R3946" s="9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7975</v>
      </c>
      <c r="C3947" s="3" t="s">
        <v>7976</v>
      </c>
      <c r="D3947">
        <v>2000</v>
      </c>
      <c r="E3947">
        <v>5</v>
      </c>
      <c r="F3947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s="15">
        <f t="shared" si="366"/>
        <v>42139.801712962959</v>
      </c>
      <c r="L3947" s="15">
        <f t="shared" si="367"/>
        <v>42109.801712962959</v>
      </c>
      <c r="M3947" t="b">
        <v>0</v>
      </c>
      <c r="N3947">
        <v>1</v>
      </c>
      <c r="O3947" t="b">
        <v>0</v>
      </c>
      <c r="P3947" t="s">
        <v>1086</v>
      </c>
      <c r="Q3947" s="7">
        <f t="shared" si="368"/>
        <v>0.25</v>
      </c>
      <c r="R3947" s="9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7977</v>
      </c>
      <c r="C3948" s="3" t="s">
        <v>7978</v>
      </c>
      <c r="D3948">
        <v>6000</v>
      </c>
      <c r="E3948">
        <v>195</v>
      </c>
      <c r="F394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s="15">
        <f t="shared" si="366"/>
        <v>42063.333333333328</v>
      </c>
      <c r="L3948" s="15">
        <f t="shared" si="367"/>
        <v>42031.833587962959</v>
      </c>
      <c r="M3948" t="b">
        <v>0</v>
      </c>
      <c r="N3948">
        <v>5</v>
      </c>
      <c r="O3948" t="b">
        <v>0</v>
      </c>
      <c r="P3948" t="s">
        <v>1086</v>
      </c>
      <c r="Q3948" s="7">
        <f t="shared" si="368"/>
        <v>3.25</v>
      </c>
      <c r="R3948" s="9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7979</v>
      </c>
      <c r="C3949" s="3" t="s">
        <v>7980</v>
      </c>
      <c r="D3949">
        <v>3000</v>
      </c>
      <c r="E3949">
        <v>101</v>
      </c>
      <c r="F3949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s="15">
        <f t="shared" si="366"/>
        <v>42645.142870370371</v>
      </c>
      <c r="L3949" s="15">
        <f t="shared" si="367"/>
        <v>42615.142870370371</v>
      </c>
      <c r="M3949" t="b">
        <v>0</v>
      </c>
      <c r="N3949">
        <v>2</v>
      </c>
      <c r="O3949" t="b">
        <v>0</v>
      </c>
      <c r="P3949" t="s">
        <v>1086</v>
      </c>
      <c r="Q3949" s="7">
        <f t="shared" si="368"/>
        <v>3.3666666666666663</v>
      </c>
      <c r="R3949" s="9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7981</v>
      </c>
      <c r="C3950" s="3" t="s">
        <v>7982</v>
      </c>
      <c r="D3950">
        <v>30000</v>
      </c>
      <c r="E3950">
        <v>0</v>
      </c>
      <c r="F3950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s="15">
        <f t="shared" si="366"/>
        <v>41889.325497685189</v>
      </c>
      <c r="L3950" s="15">
        <f t="shared" si="367"/>
        <v>41829.325497685189</v>
      </c>
      <c r="M3950" t="b">
        <v>0</v>
      </c>
      <c r="N3950">
        <v>0</v>
      </c>
      <c r="O3950" t="b">
        <v>0</v>
      </c>
      <c r="P3950" t="s">
        <v>1086</v>
      </c>
      <c r="Q3950" s="7">
        <f t="shared" si="368"/>
        <v>0</v>
      </c>
      <c r="R3950" s="9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7983</v>
      </c>
      <c r="C3951" s="3" t="s">
        <v>7984</v>
      </c>
      <c r="D3951">
        <v>10000</v>
      </c>
      <c r="E3951">
        <v>1577</v>
      </c>
      <c r="F3951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s="15">
        <f t="shared" si="366"/>
        <v>42046.120613425926</v>
      </c>
      <c r="L3951" s="15">
        <f t="shared" si="367"/>
        <v>42016.120613425926</v>
      </c>
      <c r="M3951" t="b">
        <v>0</v>
      </c>
      <c r="N3951">
        <v>32</v>
      </c>
      <c r="O3951" t="b">
        <v>0</v>
      </c>
      <c r="P3951" t="s">
        <v>1086</v>
      </c>
      <c r="Q3951" s="7">
        <f t="shared" si="368"/>
        <v>15.770000000000001</v>
      </c>
      <c r="R3951" s="9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7985</v>
      </c>
      <c r="C3952" s="3" t="s">
        <v>7986</v>
      </c>
      <c r="D3952">
        <v>4000</v>
      </c>
      <c r="E3952">
        <v>25</v>
      </c>
      <c r="F3952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s="15">
        <f t="shared" si="366"/>
        <v>42468.774305555555</v>
      </c>
      <c r="L3952" s="15">
        <f t="shared" si="367"/>
        <v>42439.702314814815</v>
      </c>
      <c r="M3952" t="b">
        <v>0</v>
      </c>
      <c r="N3952">
        <v>1</v>
      </c>
      <c r="O3952" t="b">
        <v>0</v>
      </c>
      <c r="P3952" t="s">
        <v>1086</v>
      </c>
      <c r="Q3952" s="7">
        <f t="shared" si="368"/>
        <v>0.625</v>
      </c>
      <c r="R3952" s="9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7987</v>
      </c>
      <c r="C3953" s="3" t="s">
        <v>5790</v>
      </c>
      <c r="D3953">
        <v>200000</v>
      </c>
      <c r="E3953">
        <v>1</v>
      </c>
      <c r="F3953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s="15">
        <f t="shared" si="366"/>
        <v>42493.784050925926</v>
      </c>
      <c r="L3953" s="15">
        <f t="shared" si="367"/>
        <v>42433.825717592597</v>
      </c>
      <c r="M3953" t="b">
        <v>0</v>
      </c>
      <c r="N3953">
        <v>1</v>
      </c>
      <c r="O3953" t="b">
        <v>0</v>
      </c>
      <c r="P3953" t="s">
        <v>1086</v>
      </c>
      <c r="Q3953" s="7">
        <f t="shared" si="368"/>
        <v>5.0000000000000001E-4</v>
      </c>
      <c r="R3953" s="9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7988</v>
      </c>
      <c r="C3954" s="3" t="s">
        <v>7989</v>
      </c>
      <c r="D3954">
        <v>26000</v>
      </c>
      <c r="E3954">
        <v>25</v>
      </c>
      <c r="F3954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s="15">
        <f t="shared" si="366"/>
        <v>42303.790393518517</v>
      </c>
      <c r="L3954" s="15">
        <f t="shared" si="367"/>
        <v>42243.790393518517</v>
      </c>
      <c r="M3954" t="b">
        <v>0</v>
      </c>
      <c r="N3954">
        <v>1</v>
      </c>
      <c r="O3954" t="b">
        <v>0</v>
      </c>
      <c r="P3954" t="s">
        <v>1086</v>
      </c>
      <c r="Q3954" s="7">
        <f t="shared" si="368"/>
        <v>9.6153846153846159E-2</v>
      </c>
      <c r="R3954" s="9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7990</v>
      </c>
      <c r="C3955" s="3" t="s">
        <v>7991</v>
      </c>
      <c r="D3955">
        <v>17600</v>
      </c>
      <c r="E3955">
        <v>0</v>
      </c>
      <c r="F3955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s="15">
        <f t="shared" si="366"/>
        <v>42580.978472222225</v>
      </c>
      <c r="L3955" s="15">
        <f t="shared" si="367"/>
        <v>42550.048449074078</v>
      </c>
      <c r="M3955" t="b">
        <v>0</v>
      </c>
      <c r="N3955">
        <v>0</v>
      </c>
      <c r="O3955" t="b">
        <v>0</v>
      </c>
      <c r="P3955" t="s">
        <v>1086</v>
      </c>
      <c r="Q3955" s="7">
        <f t="shared" si="368"/>
        <v>0</v>
      </c>
      <c r="R3955" s="9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7992</v>
      </c>
      <c r="C3956" s="3" t="s">
        <v>7993</v>
      </c>
      <c r="D3956">
        <v>25000</v>
      </c>
      <c r="E3956">
        <v>0</v>
      </c>
      <c r="F3956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s="15">
        <f t="shared" si="366"/>
        <v>41834.651203703703</v>
      </c>
      <c r="L3956" s="15">
        <f t="shared" si="367"/>
        <v>41774.651203703703</v>
      </c>
      <c r="M3956" t="b">
        <v>0</v>
      </c>
      <c r="N3956">
        <v>0</v>
      </c>
      <c r="O3956" t="b">
        <v>0</v>
      </c>
      <c r="P3956" t="s">
        <v>1086</v>
      </c>
      <c r="Q3956" s="7">
        <f t="shared" si="368"/>
        <v>0</v>
      </c>
      <c r="R3956" s="9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7994</v>
      </c>
      <c r="C3957" s="3" t="s">
        <v>7995</v>
      </c>
      <c r="D3957">
        <v>1750</v>
      </c>
      <c r="E3957">
        <v>425</v>
      </c>
      <c r="F3957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s="15">
        <f t="shared" si="366"/>
        <v>42336.890520833331</v>
      </c>
      <c r="L3957" s="15">
        <f t="shared" si="367"/>
        <v>42306.848854166667</v>
      </c>
      <c r="M3957" t="b">
        <v>0</v>
      </c>
      <c r="N3957">
        <v>8</v>
      </c>
      <c r="O3957" t="b">
        <v>0</v>
      </c>
      <c r="P3957" t="s">
        <v>1086</v>
      </c>
      <c r="Q3957" s="7">
        <f t="shared" si="368"/>
        <v>24.285714285714285</v>
      </c>
      <c r="R3957" s="9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7996</v>
      </c>
      <c r="C3958" s="3" t="s">
        <v>7997</v>
      </c>
      <c r="D3958">
        <v>5500</v>
      </c>
      <c r="E3958">
        <v>0</v>
      </c>
      <c r="F395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s="15">
        <f t="shared" si="366"/>
        <v>42485.013888888891</v>
      </c>
      <c r="L3958" s="15">
        <f t="shared" si="367"/>
        <v>42457.932025462964</v>
      </c>
      <c r="M3958" t="b">
        <v>0</v>
      </c>
      <c r="N3958">
        <v>0</v>
      </c>
      <c r="O3958" t="b">
        <v>0</v>
      </c>
      <c r="P3958" t="s">
        <v>1086</v>
      </c>
      <c r="Q3958" s="7">
        <f t="shared" si="368"/>
        <v>0</v>
      </c>
      <c r="R3958" s="9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7998</v>
      </c>
      <c r="C3959" s="3" t="s">
        <v>7999</v>
      </c>
      <c r="D3959">
        <v>28000</v>
      </c>
      <c r="E3959">
        <v>7</v>
      </c>
      <c r="F3959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s="15">
        <f t="shared" si="366"/>
        <v>42559.976319444446</v>
      </c>
      <c r="L3959" s="15">
        <f t="shared" si="367"/>
        <v>42513.976319444446</v>
      </c>
      <c r="M3959" t="b">
        <v>0</v>
      </c>
      <c r="N3959">
        <v>1</v>
      </c>
      <c r="O3959" t="b">
        <v>0</v>
      </c>
      <c r="P3959" t="s">
        <v>1086</v>
      </c>
      <c r="Q3959" s="7">
        <f t="shared" si="368"/>
        <v>2.5000000000000001E-2</v>
      </c>
      <c r="R3959" s="9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8000</v>
      </c>
      <c r="C3960" s="3" t="s">
        <v>8001</v>
      </c>
      <c r="D3960">
        <v>2000</v>
      </c>
      <c r="E3960">
        <v>641</v>
      </c>
      <c r="F3960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s="15">
        <f t="shared" si="366"/>
        <v>41853.583333333336</v>
      </c>
      <c r="L3960" s="15">
        <f t="shared" si="367"/>
        <v>41816.950370370367</v>
      </c>
      <c r="M3960" t="b">
        <v>0</v>
      </c>
      <c r="N3960">
        <v>16</v>
      </c>
      <c r="O3960" t="b">
        <v>0</v>
      </c>
      <c r="P3960" t="s">
        <v>1086</v>
      </c>
      <c r="Q3960" s="7">
        <f t="shared" si="368"/>
        <v>32.049999999999997</v>
      </c>
      <c r="R3960" s="9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8002</v>
      </c>
      <c r="C3961" s="3" t="s">
        <v>8003</v>
      </c>
      <c r="D3961">
        <v>1200</v>
      </c>
      <c r="E3961">
        <v>292</v>
      </c>
      <c r="F3961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s="15">
        <f t="shared" si="366"/>
        <v>41910.788842592592</v>
      </c>
      <c r="L3961" s="15">
        <f t="shared" si="367"/>
        <v>41880.788842592592</v>
      </c>
      <c r="M3961" t="b">
        <v>0</v>
      </c>
      <c r="N3961">
        <v>12</v>
      </c>
      <c r="O3961" t="b">
        <v>0</v>
      </c>
      <c r="P3961" t="s">
        <v>1086</v>
      </c>
      <c r="Q3961" s="7">
        <f t="shared" si="368"/>
        <v>24.333333333333336</v>
      </c>
      <c r="R3961" s="9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8004</v>
      </c>
      <c r="C3962" s="3" t="s">
        <v>8005</v>
      </c>
      <c r="D3962">
        <v>3000</v>
      </c>
      <c r="E3962">
        <v>45</v>
      </c>
      <c r="F3962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s="15">
        <f t="shared" si="366"/>
        <v>42372.845555555556</v>
      </c>
      <c r="L3962" s="15">
        <f t="shared" si="367"/>
        <v>42342.845555555556</v>
      </c>
      <c r="M3962" t="b">
        <v>0</v>
      </c>
      <c r="N3962">
        <v>4</v>
      </c>
      <c r="O3962" t="b">
        <v>0</v>
      </c>
      <c r="P3962" t="s">
        <v>1086</v>
      </c>
      <c r="Q3962" s="7">
        <f t="shared" si="368"/>
        <v>1.5</v>
      </c>
      <c r="R3962" s="9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8006</v>
      </c>
      <c r="C3963" s="3" t="s">
        <v>8007</v>
      </c>
      <c r="D3963">
        <v>5000</v>
      </c>
      <c r="E3963">
        <v>21</v>
      </c>
      <c r="F3963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s="15">
        <f t="shared" si="366"/>
        <v>41767.891319444447</v>
      </c>
      <c r="L3963" s="15">
        <f t="shared" si="367"/>
        <v>41745.891319444447</v>
      </c>
      <c r="M3963" t="b">
        <v>0</v>
      </c>
      <c r="N3963">
        <v>2</v>
      </c>
      <c r="O3963" t="b">
        <v>0</v>
      </c>
      <c r="P3963" t="s">
        <v>1086</v>
      </c>
      <c r="Q3963" s="7">
        <f t="shared" si="368"/>
        <v>0.42</v>
      </c>
      <c r="R3963" s="9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8008</v>
      </c>
      <c r="C3964" s="3" t="s">
        <v>8009</v>
      </c>
      <c r="D3964">
        <v>1400</v>
      </c>
      <c r="E3964">
        <v>45</v>
      </c>
      <c r="F3964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s="15">
        <f t="shared" si="366"/>
        <v>42336.621458333335</v>
      </c>
      <c r="L3964" s="15">
        <f t="shared" si="367"/>
        <v>42311.621458333335</v>
      </c>
      <c r="M3964" t="b">
        <v>0</v>
      </c>
      <c r="N3964">
        <v>3</v>
      </c>
      <c r="O3964" t="b">
        <v>0</v>
      </c>
      <c r="P3964" t="s">
        <v>1086</v>
      </c>
      <c r="Q3964" s="7">
        <f t="shared" si="368"/>
        <v>3.214285714285714</v>
      </c>
      <c r="R3964" s="9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8010</v>
      </c>
      <c r="C3965" s="3" t="s">
        <v>8011</v>
      </c>
      <c r="D3965">
        <v>10000</v>
      </c>
      <c r="E3965">
        <v>0</v>
      </c>
      <c r="F3965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s="15">
        <f t="shared" si="366"/>
        <v>42326.195798611108</v>
      </c>
      <c r="L3965" s="15">
        <f t="shared" si="367"/>
        <v>42296.154131944444</v>
      </c>
      <c r="M3965" t="b">
        <v>0</v>
      </c>
      <c r="N3965">
        <v>0</v>
      </c>
      <c r="O3965" t="b">
        <v>0</v>
      </c>
      <c r="P3965" t="s">
        <v>1086</v>
      </c>
      <c r="Q3965" s="7">
        <f t="shared" si="368"/>
        <v>0</v>
      </c>
      <c r="R3965" s="9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8012</v>
      </c>
      <c r="C3966" s="3" t="s">
        <v>8013</v>
      </c>
      <c r="D3966">
        <v>2000</v>
      </c>
      <c r="E3966">
        <v>126</v>
      </c>
      <c r="F3966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s="15">
        <f t="shared" si="366"/>
        <v>42113.680393518516</v>
      </c>
      <c r="L3966" s="15">
        <f t="shared" si="367"/>
        <v>42053.722060185188</v>
      </c>
      <c r="M3966" t="b">
        <v>0</v>
      </c>
      <c r="N3966">
        <v>3</v>
      </c>
      <c r="O3966" t="b">
        <v>0</v>
      </c>
      <c r="P3966" t="s">
        <v>1086</v>
      </c>
      <c r="Q3966" s="7">
        <f t="shared" si="368"/>
        <v>6.3</v>
      </c>
      <c r="R3966" s="9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8014</v>
      </c>
      <c r="C3967" s="3" t="s">
        <v>8015</v>
      </c>
      <c r="D3967">
        <v>2000</v>
      </c>
      <c r="E3967">
        <v>285</v>
      </c>
      <c r="F3967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s="15">
        <f t="shared" si="366"/>
        <v>42474.194212962961</v>
      </c>
      <c r="L3967" s="15">
        <f t="shared" si="367"/>
        <v>42414.235879629632</v>
      </c>
      <c r="M3967" t="b">
        <v>0</v>
      </c>
      <c r="N3967">
        <v>4</v>
      </c>
      <c r="O3967" t="b">
        <v>0</v>
      </c>
      <c r="P3967" t="s">
        <v>1086</v>
      </c>
      <c r="Q3967" s="7">
        <f t="shared" si="368"/>
        <v>14.249999999999998</v>
      </c>
      <c r="R3967" s="9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8016</v>
      </c>
      <c r="C3968" s="3" t="s">
        <v>8017</v>
      </c>
      <c r="D3968">
        <v>7500</v>
      </c>
      <c r="E3968">
        <v>45</v>
      </c>
      <c r="F396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s="15">
        <f t="shared" si="366"/>
        <v>41844.124305555553</v>
      </c>
      <c r="L3968" s="15">
        <f t="shared" si="367"/>
        <v>41801.711550925924</v>
      </c>
      <c r="M3968" t="b">
        <v>0</v>
      </c>
      <c r="N3968">
        <v>2</v>
      </c>
      <c r="O3968" t="b">
        <v>0</v>
      </c>
      <c r="P3968" t="s">
        <v>1086</v>
      </c>
      <c r="Q3968" s="7">
        <f t="shared" si="368"/>
        <v>0.6</v>
      </c>
      <c r="R3968" s="9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8018</v>
      </c>
      <c r="C3969" s="3" t="s">
        <v>8019</v>
      </c>
      <c r="D3969">
        <v>1700</v>
      </c>
      <c r="E3969">
        <v>410</v>
      </c>
      <c r="F3969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s="15">
        <f t="shared" si="366"/>
        <v>42800.290590277778</v>
      </c>
      <c r="L3969" s="15">
        <f t="shared" si="367"/>
        <v>42770.290590277778</v>
      </c>
      <c r="M3969" t="b">
        <v>0</v>
      </c>
      <c r="N3969">
        <v>10</v>
      </c>
      <c r="O3969" t="b">
        <v>0</v>
      </c>
      <c r="P3969" t="s">
        <v>1086</v>
      </c>
      <c r="Q3969" s="7">
        <f t="shared" si="368"/>
        <v>24.117647058823529</v>
      </c>
      <c r="R3969" s="9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8020</v>
      </c>
      <c r="C3970" s="3" t="s">
        <v>8021</v>
      </c>
      <c r="D3970">
        <v>5000</v>
      </c>
      <c r="E3970">
        <v>527</v>
      </c>
      <c r="F3970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s="15">
        <f t="shared" si="366"/>
        <v>42512.815659722226</v>
      </c>
      <c r="L3970" s="15">
        <f t="shared" si="367"/>
        <v>42452.815659722226</v>
      </c>
      <c r="M3970" t="b">
        <v>0</v>
      </c>
      <c r="N3970">
        <v>11</v>
      </c>
      <c r="O3970" t="b">
        <v>0</v>
      </c>
      <c r="P3970" t="s">
        <v>1086</v>
      </c>
      <c r="Q3970" s="7">
        <f t="shared" si="368"/>
        <v>10.54</v>
      </c>
      <c r="R3970" s="9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8022</v>
      </c>
      <c r="C3971" s="3" t="s">
        <v>8023</v>
      </c>
      <c r="D3971">
        <v>2825</v>
      </c>
      <c r="E3971">
        <v>211</v>
      </c>
      <c r="F3971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s="15">
        <f t="shared" ref="K3971:K4034" si="372">(I3971/86400)+DATE(1970,1,1)</f>
        <v>42611.163194444445</v>
      </c>
      <c r="L3971" s="15">
        <f t="shared" ref="L3971:L4034" si="373">(J3971/86400)+DATE(1970,1,1)</f>
        <v>42601.854699074072</v>
      </c>
      <c r="M3971" t="b">
        <v>0</v>
      </c>
      <c r="N3971">
        <v>6</v>
      </c>
      <c r="O3971" t="b">
        <v>0</v>
      </c>
      <c r="P3971" t="s">
        <v>1086</v>
      </c>
      <c r="Q3971" s="7">
        <f t="shared" ref="Q3971:Q4034" si="374">(E3971/D3971)*100</f>
        <v>7.4690265486725664</v>
      </c>
      <c r="R3971" s="9">
        <f t="shared" ref="R3971:R4034" si="375">E3971/N3971</f>
        <v>35.166666666666664</v>
      </c>
      <c r="S3971" t="str">
        <f t="shared" ref="S3971:S4034" si="376">LEFT(P3971,FIND("/",P3971)-1)</f>
        <v>theater</v>
      </c>
      <c r="T3971" t="str">
        <f t="shared" ref="T3971:T4034" si="377">REPLACE(P3971,1,FIND("/",P3971),"")</f>
        <v>plays</v>
      </c>
    </row>
    <row r="3972" spans="1:20" ht="64" x14ac:dyDescent="0.2">
      <c r="A3972">
        <v>3970</v>
      </c>
      <c r="B3972" s="3" t="s">
        <v>8024</v>
      </c>
      <c r="C3972" s="3" t="s">
        <v>8025</v>
      </c>
      <c r="D3972">
        <v>15000</v>
      </c>
      <c r="E3972">
        <v>11</v>
      </c>
      <c r="F3972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s="15">
        <f t="shared" si="372"/>
        <v>42477.863553240742</v>
      </c>
      <c r="L3972" s="15">
        <f t="shared" si="373"/>
        <v>42447.863553240742</v>
      </c>
      <c r="M3972" t="b">
        <v>0</v>
      </c>
      <c r="N3972">
        <v>2</v>
      </c>
      <c r="O3972" t="b">
        <v>0</v>
      </c>
      <c r="P3972" t="s">
        <v>1086</v>
      </c>
      <c r="Q3972" s="7">
        <f t="shared" si="374"/>
        <v>7.3333333333333334E-2</v>
      </c>
      <c r="R3972" s="9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8026</v>
      </c>
      <c r="C3973" s="3" t="s">
        <v>8027</v>
      </c>
      <c r="D3973">
        <v>14000</v>
      </c>
      <c r="E3973">
        <v>136</v>
      </c>
      <c r="F3973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s="15">
        <f t="shared" si="372"/>
        <v>41841.536180555559</v>
      </c>
      <c r="L3973" s="15">
        <f t="shared" si="373"/>
        <v>41811.536180555559</v>
      </c>
      <c r="M3973" t="b">
        <v>0</v>
      </c>
      <c r="N3973">
        <v>6</v>
      </c>
      <c r="O3973" t="b">
        <v>0</v>
      </c>
      <c r="P3973" t="s">
        <v>1086</v>
      </c>
      <c r="Q3973" s="7">
        <f t="shared" si="374"/>
        <v>0.97142857142857131</v>
      </c>
      <c r="R3973" s="9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8028</v>
      </c>
      <c r="C3974" s="3" t="s">
        <v>8029</v>
      </c>
      <c r="D3974">
        <v>1000</v>
      </c>
      <c r="E3974">
        <v>211</v>
      </c>
      <c r="F3974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s="15">
        <f t="shared" si="372"/>
        <v>42041.067523148144</v>
      </c>
      <c r="L3974" s="15">
        <f t="shared" si="373"/>
        <v>41981.067523148144</v>
      </c>
      <c r="M3974" t="b">
        <v>0</v>
      </c>
      <c r="N3974">
        <v>8</v>
      </c>
      <c r="O3974" t="b">
        <v>0</v>
      </c>
      <c r="P3974" t="s">
        <v>1086</v>
      </c>
      <c r="Q3974" s="7">
        <f t="shared" si="374"/>
        <v>21.099999999999998</v>
      </c>
      <c r="R3974" s="9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8030</v>
      </c>
      <c r="C3975" s="3" t="s">
        <v>8031</v>
      </c>
      <c r="D3975">
        <v>5000</v>
      </c>
      <c r="E3975">
        <v>3905</v>
      </c>
      <c r="F3975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s="15">
        <f t="shared" si="372"/>
        <v>42499.166666666672</v>
      </c>
      <c r="L3975" s="15">
        <f t="shared" si="373"/>
        <v>42469.68414351852</v>
      </c>
      <c r="M3975" t="b">
        <v>0</v>
      </c>
      <c r="N3975">
        <v>37</v>
      </c>
      <c r="O3975" t="b">
        <v>0</v>
      </c>
      <c r="P3975" t="s">
        <v>1086</v>
      </c>
      <c r="Q3975" s="7">
        <f t="shared" si="374"/>
        <v>78.100000000000009</v>
      </c>
      <c r="R3975" s="9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8032</v>
      </c>
      <c r="C3976" s="3" t="s">
        <v>8033</v>
      </c>
      <c r="D3976">
        <v>1000</v>
      </c>
      <c r="E3976">
        <v>320</v>
      </c>
      <c r="F3976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s="15">
        <f t="shared" si="372"/>
        <v>42523.546851851846</v>
      </c>
      <c r="L3976" s="15">
        <f t="shared" si="373"/>
        <v>42493.546851851846</v>
      </c>
      <c r="M3976" t="b">
        <v>0</v>
      </c>
      <c r="N3976">
        <v>11</v>
      </c>
      <c r="O3976" t="b">
        <v>0</v>
      </c>
      <c r="P3976" t="s">
        <v>1086</v>
      </c>
      <c r="Q3976" s="7">
        <f t="shared" si="374"/>
        <v>32</v>
      </c>
      <c r="R3976" s="9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8034</v>
      </c>
      <c r="C3977" s="3" t="s">
        <v>8035</v>
      </c>
      <c r="D3977">
        <v>678</v>
      </c>
      <c r="E3977">
        <v>0</v>
      </c>
      <c r="F3977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s="15">
        <f t="shared" si="372"/>
        <v>42564.866875</v>
      </c>
      <c r="L3977" s="15">
        <f t="shared" si="373"/>
        <v>42534.866875</v>
      </c>
      <c r="M3977" t="b">
        <v>0</v>
      </c>
      <c r="N3977">
        <v>0</v>
      </c>
      <c r="O3977" t="b">
        <v>0</v>
      </c>
      <c r="P3977" t="s">
        <v>1086</v>
      </c>
      <c r="Q3977" s="7">
        <f t="shared" si="374"/>
        <v>0</v>
      </c>
      <c r="R3977" s="9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8036</v>
      </c>
      <c r="C3978" s="3" t="s">
        <v>8037</v>
      </c>
      <c r="D3978">
        <v>1300</v>
      </c>
      <c r="E3978">
        <v>620</v>
      </c>
      <c r="F397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s="15">
        <f t="shared" si="372"/>
        <v>41852.291666666664</v>
      </c>
      <c r="L3978" s="15">
        <f t="shared" si="373"/>
        <v>41830.858344907407</v>
      </c>
      <c r="M3978" t="b">
        <v>0</v>
      </c>
      <c r="N3978">
        <v>10</v>
      </c>
      <c r="O3978" t="b">
        <v>0</v>
      </c>
      <c r="P3978" t="s">
        <v>1086</v>
      </c>
      <c r="Q3978" s="7">
        <f t="shared" si="374"/>
        <v>47.692307692307693</v>
      </c>
      <c r="R3978" s="9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8038</v>
      </c>
      <c r="C3979" s="3" t="s">
        <v>8039</v>
      </c>
      <c r="D3979">
        <v>90000</v>
      </c>
      <c r="E3979">
        <v>1305</v>
      </c>
      <c r="F3979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s="15">
        <f t="shared" si="372"/>
        <v>42573.788564814815</v>
      </c>
      <c r="L3979" s="15">
        <f t="shared" si="373"/>
        <v>42543.788564814815</v>
      </c>
      <c r="M3979" t="b">
        <v>0</v>
      </c>
      <c r="N3979">
        <v>6</v>
      </c>
      <c r="O3979" t="b">
        <v>0</v>
      </c>
      <c r="P3979" t="s">
        <v>1086</v>
      </c>
      <c r="Q3979" s="7">
        <f t="shared" si="374"/>
        <v>1.4500000000000002</v>
      </c>
      <c r="R3979" s="9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8040</v>
      </c>
      <c r="C3980" s="3" t="s">
        <v>8041</v>
      </c>
      <c r="D3980">
        <v>2000</v>
      </c>
      <c r="E3980">
        <v>214</v>
      </c>
      <c r="F3980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s="15">
        <f t="shared" si="372"/>
        <v>42035.642974537041</v>
      </c>
      <c r="L3980" s="15">
        <f t="shared" si="373"/>
        <v>41975.642974537041</v>
      </c>
      <c r="M3980" t="b">
        <v>0</v>
      </c>
      <c r="N3980">
        <v>8</v>
      </c>
      <c r="O3980" t="b">
        <v>0</v>
      </c>
      <c r="P3980" t="s">
        <v>1086</v>
      </c>
      <c r="Q3980" s="7">
        <f t="shared" si="374"/>
        <v>10.7</v>
      </c>
      <c r="R3980" s="9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8042</v>
      </c>
      <c r="C3981" s="3" t="s">
        <v>8043</v>
      </c>
      <c r="D3981">
        <v>6000</v>
      </c>
      <c r="E3981">
        <v>110</v>
      </c>
      <c r="F3981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s="15">
        <f t="shared" si="372"/>
        <v>42092.833333333328</v>
      </c>
      <c r="L3981" s="15">
        <f t="shared" si="373"/>
        <v>42069.903437500005</v>
      </c>
      <c r="M3981" t="b">
        <v>0</v>
      </c>
      <c r="N3981">
        <v>6</v>
      </c>
      <c r="O3981" t="b">
        <v>0</v>
      </c>
      <c r="P3981" t="s">
        <v>1086</v>
      </c>
      <c r="Q3981" s="7">
        <f t="shared" si="374"/>
        <v>1.8333333333333333</v>
      </c>
      <c r="R3981" s="9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8044</v>
      </c>
      <c r="C3982" s="3" t="s">
        <v>8045</v>
      </c>
      <c r="D3982">
        <v>2500</v>
      </c>
      <c r="E3982">
        <v>450</v>
      </c>
      <c r="F3982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s="15">
        <f t="shared" si="372"/>
        <v>41825.598923611113</v>
      </c>
      <c r="L3982" s="15">
        <f t="shared" si="373"/>
        <v>41795.598923611113</v>
      </c>
      <c r="M3982" t="b">
        <v>0</v>
      </c>
      <c r="N3982">
        <v>7</v>
      </c>
      <c r="O3982" t="b">
        <v>0</v>
      </c>
      <c r="P3982" t="s">
        <v>1086</v>
      </c>
      <c r="Q3982" s="7">
        <f t="shared" si="374"/>
        <v>18</v>
      </c>
      <c r="R3982" s="9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6805</v>
      </c>
      <c r="C3983" s="3" t="s">
        <v>6806</v>
      </c>
      <c r="D3983">
        <v>30000</v>
      </c>
      <c r="E3983">
        <v>1225</v>
      </c>
      <c r="F3983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s="15">
        <f t="shared" si="372"/>
        <v>42568.179965277777</v>
      </c>
      <c r="L3983" s="15">
        <f t="shared" si="373"/>
        <v>42508.179965277777</v>
      </c>
      <c r="M3983" t="b">
        <v>0</v>
      </c>
      <c r="N3983">
        <v>7</v>
      </c>
      <c r="O3983" t="b">
        <v>0</v>
      </c>
      <c r="P3983" t="s">
        <v>1086</v>
      </c>
      <c r="Q3983" s="7">
        <f t="shared" si="374"/>
        <v>4.083333333333333</v>
      </c>
      <c r="R3983" s="9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8046</v>
      </c>
      <c r="C3984" s="3" t="s">
        <v>8047</v>
      </c>
      <c r="D3984">
        <v>850</v>
      </c>
      <c r="E3984">
        <v>170</v>
      </c>
      <c r="F3984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s="15">
        <f t="shared" si="372"/>
        <v>42192.809953703705</v>
      </c>
      <c r="L3984" s="15">
        <f t="shared" si="373"/>
        <v>42132.809953703705</v>
      </c>
      <c r="M3984" t="b">
        <v>0</v>
      </c>
      <c r="N3984">
        <v>5</v>
      </c>
      <c r="O3984" t="b">
        <v>0</v>
      </c>
      <c r="P3984" t="s">
        <v>1086</v>
      </c>
      <c r="Q3984" s="7">
        <f t="shared" si="374"/>
        <v>20</v>
      </c>
      <c r="R3984" s="9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8048</v>
      </c>
      <c r="C3985" s="3" t="s">
        <v>8049</v>
      </c>
      <c r="D3985">
        <v>11140</v>
      </c>
      <c r="E3985">
        <v>3877</v>
      </c>
      <c r="F3985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s="15">
        <f t="shared" si="372"/>
        <v>41779.290972222225</v>
      </c>
      <c r="L3985" s="15">
        <f t="shared" si="373"/>
        <v>41747.86986111111</v>
      </c>
      <c r="M3985" t="b">
        <v>0</v>
      </c>
      <c r="N3985">
        <v>46</v>
      </c>
      <c r="O3985" t="b">
        <v>0</v>
      </c>
      <c r="P3985" t="s">
        <v>1086</v>
      </c>
      <c r="Q3985" s="7">
        <f t="shared" si="374"/>
        <v>34.802513464991023</v>
      </c>
      <c r="R3985" s="9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8050</v>
      </c>
      <c r="C3986" s="3" t="s">
        <v>8051</v>
      </c>
      <c r="D3986">
        <v>1500</v>
      </c>
      <c r="E3986">
        <v>95</v>
      </c>
      <c r="F3986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s="15">
        <f t="shared" si="372"/>
        <v>41951</v>
      </c>
      <c r="L3986" s="15">
        <f t="shared" si="373"/>
        <v>41920.963472222225</v>
      </c>
      <c r="M3986" t="b">
        <v>0</v>
      </c>
      <c r="N3986">
        <v>10</v>
      </c>
      <c r="O3986" t="b">
        <v>0</v>
      </c>
      <c r="P3986" t="s">
        <v>1086</v>
      </c>
      <c r="Q3986" s="7">
        <f t="shared" si="374"/>
        <v>6.3333333333333339</v>
      </c>
      <c r="R3986" s="9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8052</v>
      </c>
      <c r="C3987" s="3" t="s">
        <v>8053</v>
      </c>
      <c r="D3987">
        <v>2000</v>
      </c>
      <c r="E3987">
        <v>641</v>
      </c>
      <c r="F3987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s="15">
        <f t="shared" si="372"/>
        <v>42420.878472222219</v>
      </c>
      <c r="L3987" s="15">
        <f t="shared" si="373"/>
        <v>42399.707407407404</v>
      </c>
      <c r="M3987" t="b">
        <v>0</v>
      </c>
      <c r="N3987">
        <v>19</v>
      </c>
      <c r="O3987" t="b">
        <v>0</v>
      </c>
      <c r="P3987" t="s">
        <v>1086</v>
      </c>
      <c r="Q3987" s="7">
        <f t="shared" si="374"/>
        <v>32.049999999999997</v>
      </c>
      <c r="R3987" s="9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8054</v>
      </c>
      <c r="C3988" s="3" t="s">
        <v>8055</v>
      </c>
      <c r="D3988">
        <v>5000</v>
      </c>
      <c r="E3988">
        <v>488</v>
      </c>
      <c r="F398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s="15">
        <f t="shared" si="372"/>
        <v>42496.544444444444</v>
      </c>
      <c r="L3988" s="15">
        <f t="shared" si="373"/>
        <v>42467.548541666663</v>
      </c>
      <c r="M3988" t="b">
        <v>0</v>
      </c>
      <c r="N3988">
        <v>13</v>
      </c>
      <c r="O3988" t="b">
        <v>0</v>
      </c>
      <c r="P3988" t="s">
        <v>1086</v>
      </c>
      <c r="Q3988" s="7">
        <f t="shared" si="374"/>
        <v>9.76</v>
      </c>
      <c r="R3988" s="9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8056</v>
      </c>
      <c r="C3989" s="3" t="s">
        <v>8057</v>
      </c>
      <c r="D3989">
        <v>400</v>
      </c>
      <c r="E3989">
        <v>151</v>
      </c>
      <c r="F3989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s="15">
        <f t="shared" si="372"/>
        <v>41775.92465277778</v>
      </c>
      <c r="L3989" s="15">
        <f t="shared" si="373"/>
        <v>41765.92465277778</v>
      </c>
      <c r="M3989" t="b">
        <v>0</v>
      </c>
      <c r="N3989">
        <v>13</v>
      </c>
      <c r="O3989" t="b">
        <v>0</v>
      </c>
      <c r="P3989" t="s">
        <v>1086</v>
      </c>
      <c r="Q3989" s="7">
        <f t="shared" si="374"/>
        <v>37.75</v>
      </c>
      <c r="R3989" s="9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8058</v>
      </c>
      <c r="C3990" s="3" t="s">
        <v>8059</v>
      </c>
      <c r="D3990">
        <v>1500</v>
      </c>
      <c r="E3990">
        <v>32</v>
      </c>
      <c r="F3990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s="15">
        <f t="shared" si="372"/>
        <v>42245.08116898148</v>
      </c>
      <c r="L3990" s="15">
        <f t="shared" si="373"/>
        <v>42230.08116898148</v>
      </c>
      <c r="M3990" t="b">
        <v>0</v>
      </c>
      <c r="N3990">
        <v>4</v>
      </c>
      <c r="O3990" t="b">
        <v>0</v>
      </c>
      <c r="P3990" t="s">
        <v>1086</v>
      </c>
      <c r="Q3990" s="7">
        <f t="shared" si="374"/>
        <v>2.1333333333333333</v>
      </c>
      <c r="R3990" s="9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8060</v>
      </c>
      <c r="C3991" s="3" t="s">
        <v>8061</v>
      </c>
      <c r="D3991">
        <v>3000</v>
      </c>
      <c r="E3991">
        <v>0</v>
      </c>
      <c r="F3991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s="15">
        <f t="shared" si="372"/>
        <v>42316.791446759264</v>
      </c>
      <c r="L3991" s="15">
        <f t="shared" si="373"/>
        <v>42286.749780092592</v>
      </c>
      <c r="M3991" t="b">
        <v>0</v>
      </c>
      <c r="N3991">
        <v>0</v>
      </c>
      <c r="O3991" t="b">
        <v>0</v>
      </c>
      <c r="P3991" t="s">
        <v>1086</v>
      </c>
      <c r="Q3991" s="7">
        <f t="shared" si="374"/>
        <v>0</v>
      </c>
      <c r="R3991" s="9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8062</v>
      </c>
      <c r="C3992" s="3" t="s">
        <v>8063</v>
      </c>
      <c r="D3992">
        <v>1650</v>
      </c>
      <c r="E3992">
        <v>69</v>
      </c>
      <c r="F3992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s="15">
        <f t="shared" si="372"/>
        <v>42431.672372685185</v>
      </c>
      <c r="L3992" s="15">
        <f t="shared" si="373"/>
        <v>42401.672372685185</v>
      </c>
      <c r="M3992" t="b">
        <v>0</v>
      </c>
      <c r="N3992">
        <v>3</v>
      </c>
      <c r="O3992" t="b">
        <v>0</v>
      </c>
      <c r="P3992" t="s">
        <v>1086</v>
      </c>
      <c r="Q3992" s="7">
        <f t="shared" si="374"/>
        <v>4.1818181818181817</v>
      </c>
      <c r="R3992" s="9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8064</v>
      </c>
      <c r="C3993" s="3" t="s">
        <v>8065</v>
      </c>
      <c r="D3993">
        <v>500</v>
      </c>
      <c r="E3993">
        <v>100</v>
      </c>
      <c r="F3993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s="15">
        <f t="shared" si="372"/>
        <v>42155.644467592589</v>
      </c>
      <c r="L3993" s="15">
        <f t="shared" si="373"/>
        <v>42125.644467592589</v>
      </c>
      <c r="M3993" t="b">
        <v>0</v>
      </c>
      <c r="N3993">
        <v>1</v>
      </c>
      <c r="O3993" t="b">
        <v>0</v>
      </c>
      <c r="P3993" t="s">
        <v>1086</v>
      </c>
      <c r="Q3993" s="7">
        <f t="shared" si="374"/>
        <v>20</v>
      </c>
      <c r="R3993" s="9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8066</v>
      </c>
      <c r="C3994" s="3" t="s">
        <v>8067</v>
      </c>
      <c r="D3994">
        <v>10000</v>
      </c>
      <c r="E3994">
        <v>541</v>
      </c>
      <c r="F3994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s="15">
        <f t="shared" si="372"/>
        <v>42349.982164351852</v>
      </c>
      <c r="L3994" s="15">
        <f t="shared" si="373"/>
        <v>42289.94049768518</v>
      </c>
      <c r="M3994" t="b">
        <v>0</v>
      </c>
      <c r="N3994">
        <v>9</v>
      </c>
      <c r="O3994" t="b">
        <v>0</v>
      </c>
      <c r="P3994" t="s">
        <v>1086</v>
      </c>
      <c r="Q3994" s="7">
        <f t="shared" si="374"/>
        <v>5.41</v>
      </c>
      <c r="R3994" s="9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8068</v>
      </c>
      <c r="C3995" s="3" t="s">
        <v>8069</v>
      </c>
      <c r="D3995">
        <v>50000</v>
      </c>
      <c r="E3995">
        <v>3</v>
      </c>
      <c r="F3995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s="15">
        <f t="shared" si="372"/>
        <v>42137.864722222221</v>
      </c>
      <c r="L3995" s="15">
        <f t="shared" si="373"/>
        <v>42107.864722222221</v>
      </c>
      <c r="M3995" t="b">
        <v>0</v>
      </c>
      <c r="N3995">
        <v>1</v>
      </c>
      <c r="O3995" t="b">
        <v>0</v>
      </c>
      <c r="P3995" t="s">
        <v>1086</v>
      </c>
      <c r="Q3995" s="7">
        <f t="shared" si="374"/>
        <v>6.0000000000000001E-3</v>
      </c>
      <c r="R3995" s="9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8070</v>
      </c>
      <c r="C3996" s="3" t="s">
        <v>8071</v>
      </c>
      <c r="D3996">
        <v>2000</v>
      </c>
      <c r="E3996">
        <v>5</v>
      </c>
      <c r="F3996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s="15">
        <f t="shared" si="372"/>
        <v>41839.389930555553</v>
      </c>
      <c r="L3996" s="15">
        <f t="shared" si="373"/>
        <v>41809.389930555553</v>
      </c>
      <c r="M3996" t="b">
        <v>0</v>
      </c>
      <c r="N3996">
        <v>1</v>
      </c>
      <c r="O3996" t="b">
        <v>0</v>
      </c>
      <c r="P3996" t="s">
        <v>1086</v>
      </c>
      <c r="Q3996" s="7">
        <f t="shared" si="374"/>
        <v>0.25</v>
      </c>
      <c r="R3996" s="9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8072</v>
      </c>
      <c r="C3997" s="3" t="s">
        <v>8073</v>
      </c>
      <c r="D3997">
        <v>200</v>
      </c>
      <c r="E3997">
        <v>70</v>
      </c>
      <c r="F3997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s="15">
        <f t="shared" si="372"/>
        <v>42049.477083333331</v>
      </c>
      <c r="L3997" s="15">
        <f t="shared" si="373"/>
        <v>42019.683761574073</v>
      </c>
      <c r="M3997" t="b">
        <v>0</v>
      </c>
      <c r="N3997">
        <v>4</v>
      </c>
      <c r="O3997" t="b">
        <v>0</v>
      </c>
      <c r="P3997" t="s">
        <v>1086</v>
      </c>
      <c r="Q3997" s="7">
        <f t="shared" si="374"/>
        <v>35</v>
      </c>
      <c r="R3997" s="9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8074</v>
      </c>
      <c r="C3998" s="3" t="s">
        <v>8075</v>
      </c>
      <c r="D3998">
        <v>3000</v>
      </c>
      <c r="E3998">
        <v>497</v>
      </c>
      <c r="F399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s="15">
        <f t="shared" si="372"/>
        <v>41963.669444444444</v>
      </c>
      <c r="L3998" s="15">
        <f t="shared" si="373"/>
        <v>41950.266944444447</v>
      </c>
      <c r="M3998" t="b">
        <v>0</v>
      </c>
      <c r="N3998">
        <v>17</v>
      </c>
      <c r="O3998" t="b">
        <v>0</v>
      </c>
      <c r="P3998" t="s">
        <v>1086</v>
      </c>
      <c r="Q3998" s="7">
        <f t="shared" si="374"/>
        <v>16.566666666666666</v>
      </c>
      <c r="R3998" s="9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8076</v>
      </c>
      <c r="C3999" s="3" t="s">
        <v>8077</v>
      </c>
      <c r="D3999">
        <v>3000</v>
      </c>
      <c r="E3999">
        <v>0</v>
      </c>
      <c r="F3999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s="15">
        <f t="shared" si="372"/>
        <v>42099.349780092598</v>
      </c>
      <c r="L3999" s="15">
        <f t="shared" si="373"/>
        <v>42069.391446759255</v>
      </c>
      <c r="M3999" t="b">
        <v>0</v>
      </c>
      <c r="N3999">
        <v>0</v>
      </c>
      <c r="O3999" t="b">
        <v>0</v>
      </c>
      <c r="P3999" t="s">
        <v>1086</v>
      </c>
      <c r="Q3999" s="7">
        <f t="shared" si="374"/>
        <v>0</v>
      </c>
      <c r="R3999" s="9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8078</v>
      </c>
      <c r="C4000" s="3" t="s">
        <v>8079</v>
      </c>
      <c r="D4000">
        <v>1250</v>
      </c>
      <c r="E4000">
        <v>715</v>
      </c>
      <c r="F4000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s="15">
        <f t="shared" si="372"/>
        <v>42091.921597222223</v>
      </c>
      <c r="L4000" s="15">
        <f t="shared" si="373"/>
        <v>42061.963263888887</v>
      </c>
      <c r="M4000" t="b">
        <v>0</v>
      </c>
      <c r="N4000">
        <v>12</v>
      </c>
      <c r="O4000" t="b">
        <v>0</v>
      </c>
      <c r="P4000" t="s">
        <v>1086</v>
      </c>
      <c r="Q4000" s="7">
        <f t="shared" si="374"/>
        <v>57.199999999999996</v>
      </c>
      <c r="R4000" s="9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8080</v>
      </c>
      <c r="C4001" s="3" t="s">
        <v>8081</v>
      </c>
      <c r="D4001">
        <v>7000</v>
      </c>
      <c r="E4001">
        <v>1156</v>
      </c>
      <c r="F4001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s="15">
        <f t="shared" si="372"/>
        <v>41882.827650462961</v>
      </c>
      <c r="L4001" s="15">
        <f t="shared" si="373"/>
        <v>41842.828680555554</v>
      </c>
      <c r="M4001" t="b">
        <v>0</v>
      </c>
      <c r="N4001">
        <v>14</v>
      </c>
      <c r="O4001" t="b">
        <v>0</v>
      </c>
      <c r="P4001" t="s">
        <v>1086</v>
      </c>
      <c r="Q4001" s="7">
        <f t="shared" si="374"/>
        <v>16.514285714285716</v>
      </c>
      <c r="R4001" s="9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8082</v>
      </c>
      <c r="C4002" s="3" t="s">
        <v>8083</v>
      </c>
      <c r="D4002">
        <v>8000</v>
      </c>
      <c r="E4002">
        <v>10</v>
      </c>
      <c r="F4002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s="15">
        <f t="shared" si="372"/>
        <v>42497.603680555556</v>
      </c>
      <c r="L4002" s="15">
        <f t="shared" si="373"/>
        <v>42437.64534722222</v>
      </c>
      <c r="M4002" t="b">
        <v>0</v>
      </c>
      <c r="N4002">
        <v>1</v>
      </c>
      <c r="O4002" t="b">
        <v>0</v>
      </c>
      <c r="P4002" t="s">
        <v>1086</v>
      </c>
      <c r="Q4002" s="7">
        <f t="shared" si="374"/>
        <v>0.125</v>
      </c>
      <c r="R4002" s="9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8084</v>
      </c>
      <c r="C4003" s="3" t="s">
        <v>8085</v>
      </c>
      <c r="D4003">
        <v>1200</v>
      </c>
      <c r="E4003">
        <v>453</v>
      </c>
      <c r="F4003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s="15">
        <f t="shared" si="372"/>
        <v>42795.791666666672</v>
      </c>
      <c r="L4003" s="15">
        <f t="shared" si="373"/>
        <v>42775.964212962965</v>
      </c>
      <c r="M4003" t="b">
        <v>0</v>
      </c>
      <c r="N4003">
        <v>14</v>
      </c>
      <c r="O4003" t="b">
        <v>0</v>
      </c>
      <c r="P4003" t="s">
        <v>1086</v>
      </c>
      <c r="Q4003" s="7">
        <f t="shared" si="374"/>
        <v>37.75</v>
      </c>
      <c r="R4003" s="9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8086</v>
      </c>
      <c r="C4004" s="3" t="s">
        <v>8087</v>
      </c>
      <c r="D4004">
        <v>1250</v>
      </c>
      <c r="E4004">
        <v>23</v>
      </c>
      <c r="F4004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s="15">
        <f t="shared" si="372"/>
        <v>41909.043530092589</v>
      </c>
      <c r="L4004" s="15">
        <f t="shared" si="373"/>
        <v>41879.043530092589</v>
      </c>
      <c r="M4004" t="b">
        <v>0</v>
      </c>
      <c r="N4004">
        <v>4</v>
      </c>
      <c r="O4004" t="b">
        <v>0</v>
      </c>
      <c r="P4004" t="s">
        <v>1086</v>
      </c>
      <c r="Q4004" s="7">
        <f t="shared" si="374"/>
        <v>1.8399999999999999</v>
      </c>
      <c r="R4004" s="9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8088</v>
      </c>
      <c r="C4005" s="3" t="s">
        <v>8013</v>
      </c>
      <c r="D4005">
        <v>2000</v>
      </c>
      <c r="E4005">
        <v>201</v>
      </c>
      <c r="F4005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s="15">
        <f t="shared" si="372"/>
        <v>42050.587349537032</v>
      </c>
      <c r="L4005" s="15">
        <f t="shared" si="373"/>
        <v>42020.587349537032</v>
      </c>
      <c r="M4005" t="b">
        <v>0</v>
      </c>
      <c r="N4005">
        <v>2</v>
      </c>
      <c r="O4005" t="b">
        <v>0</v>
      </c>
      <c r="P4005" t="s">
        <v>1086</v>
      </c>
      <c r="Q4005" s="7">
        <f t="shared" si="374"/>
        <v>10.050000000000001</v>
      </c>
      <c r="R4005" s="9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8089</v>
      </c>
      <c r="C4006" s="3" t="s">
        <v>8090</v>
      </c>
      <c r="D4006">
        <v>500</v>
      </c>
      <c r="E4006">
        <v>1</v>
      </c>
      <c r="F4006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s="15">
        <f t="shared" si="372"/>
        <v>41920.16269675926</v>
      </c>
      <c r="L4006" s="15">
        <f t="shared" si="373"/>
        <v>41890.16269675926</v>
      </c>
      <c r="M4006" t="b">
        <v>0</v>
      </c>
      <c r="N4006">
        <v>1</v>
      </c>
      <c r="O4006" t="b">
        <v>0</v>
      </c>
      <c r="P4006" t="s">
        <v>1086</v>
      </c>
      <c r="Q4006" s="7">
        <f t="shared" si="374"/>
        <v>0.2</v>
      </c>
      <c r="R4006" s="9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8091</v>
      </c>
      <c r="C4007" s="3" t="s">
        <v>8092</v>
      </c>
      <c r="D4007">
        <v>3000</v>
      </c>
      <c r="E4007">
        <v>40</v>
      </c>
      <c r="F4007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s="15">
        <f t="shared" si="372"/>
        <v>41932.807696759257</v>
      </c>
      <c r="L4007" s="15">
        <f t="shared" si="373"/>
        <v>41872.807696759257</v>
      </c>
      <c r="M4007" t="b">
        <v>0</v>
      </c>
      <c r="N4007">
        <v>2</v>
      </c>
      <c r="O4007" t="b">
        <v>0</v>
      </c>
      <c r="P4007" t="s">
        <v>1086</v>
      </c>
      <c r="Q4007" s="7">
        <f t="shared" si="374"/>
        <v>1.3333333333333335</v>
      </c>
      <c r="R4007" s="9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8093</v>
      </c>
      <c r="C4008" s="3" t="s">
        <v>8094</v>
      </c>
      <c r="D4008">
        <v>30000</v>
      </c>
      <c r="E4008">
        <v>2</v>
      </c>
      <c r="F400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s="15">
        <f t="shared" si="372"/>
        <v>42416.772997685184</v>
      </c>
      <c r="L4008" s="15">
        <f t="shared" si="373"/>
        <v>42391.772997685184</v>
      </c>
      <c r="M4008" t="b">
        <v>0</v>
      </c>
      <c r="N4008">
        <v>1</v>
      </c>
      <c r="O4008" t="b">
        <v>0</v>
      </c>
      <c r="P4008" t="s">
        <v>1086</v>
      </c>
      <c r="Q4008" s="7">
        <f t="shared" si="374"/>
        <v>6.6666666666666671E-3</v>
      </c>
      <c r="R4008" s="9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8095</v>
      </c>
      <c r="C4009" s="3" t="s">
        <v>8096</v>
      </c>
      <c r="D4009">
        <v>2000</v>
      </c>
      <c r="E4009">
        <v>5</v>
      </c>
      <c r="F4009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s="15">
        <f t="shared" si="372"/>
        <v>41877.686111111107</v>
      </c>
      <c r="L4009" s="15">
        <f t="shared" si="373"/>
        <v>41848.772928240738</v>
      </c>
      <c r="M4009" t="b">
        <v>0</v>
      </c>
      <c r="N4009">
        <v>1</v>
      </c>
      <c r="O4009" t="b">
        <v>0</v>
      </c>
      <c r="P4009" t="s">
        <v>1086</v>
      </c>
      <c r="Q4009" s="7">
        <f t="shared" si="374"/>
        <v>0.25</v>
      </c>
      <c r="R4009" s="9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8097</v>
      </c>
      <c r="C4010" s="3" t="s">
        <v>8098</v>
      </c>
      <c r="D4010">
        <v>1000</v>
      </c>
      <c r="E4010">
        <v>60</v>
      </c>
      <c r="F4010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s="15">
        <f t="shared" si="372"/>
        <v>42207.964201388888</v>
      </c>
      <c r="L4010" s="15">
        <f t="shared" si="373"/>
        <v>42177.964201388888</v>
      </c>
      <c r="M4010" t="b">
        <v>0</v>
      </c>
      <c r="N4010">
        <v>4</v>
      </c>
      <c r="O4010" t="b">
        <v>0</v>
      </c>
      <c r="P4010" t="s">
        <v>1086</v>
      </c>
      <c r="Q4010" s="7">
        <f t="shared" si="374"/>
        <v>6</v>
      </c>
      <c r="R4010" s="9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8099</v>
      </c>
      <c r="C4011" s="3" t="s">
        <v>8100</v>
      </c>
      <c r="D4011">
        <v>1930</v>
      </c>
      <c r="E4011">
        <v>75</v>
      </c>
      <c r="F4011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s="15">
        <f t="shared" si="372"/>
        <v>41891.700925925928</v>
      </c>
      <c r="L4011" s="15">
        <f t="shared" si="373"/>
        <v>41851.700925925928</v>
      </c>
      <c r="M4011" t="b">
        <v>0</v>
      </c>
      <c r="N4011">
        <v>3</v>
      </c>
      <c r="O4011" t="b">
        <v>0</v>
      </c>
      <c r="P4011" t="s">
        <v>1086</v>
      </c>
      <c r="Q4011" s="7">
        <f t="shared" si="374"/>
        <v>3.8860103626943006</v>
      </c>
      <c r="R4011" s="9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8101</v>
      </c>
      <c r="C4012" s="3" t="s">
        <v>8102</v>
      </c>
      <c r="D4012">
        <v>7200</v>
      </c>
      <c r="E4012">
        <v>1742</v>
      </c>
      <c r="F4012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s="15">
        <f t="shared" si="372"/>
        <v>41938.770439814813</v>
      </c>
      <c r="L4012" s="15">
        <f t="shared" si="373"/>
        <v>41921.770439814813</v>
      </c>
      <c r="M4012" t="b">
        <v>0</v>
      </c>
      <c r="N4012">
        <v>38</v>
      </c>
      <c r="O4012" t="b">
        <v>0</v>
      </c>
      <c r="P4012" t="s">
        <v>1086</v>
      </c>
      <c r="Q4012" s="7">
        <f t="shared" si="374"/>
        <v>24.194444444444443</v>
      </c>
      <c r="R4012" s="9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8103</v>
      </c>
      <c r="C4013" s="3" t="s">
        <v>8104</v>
      </c>
      <c r="D4013">
        <v>250</v>
      </c>
      <c r="E4013">
        <v>19</v>
      </c>
      <c r="F4013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s="15">
        <f t="shared" si="372"/>
        <v>42032.54488425926</v>
      </c>
      <c r="L4013" s="15">
        <f t="shared" si="373"/>
        <v>42002.54488425926</v>
      </c>
      <c r="M4013" t="b">
        <v>0</v>
      </c>
      <c r="N4013">
        <v>4</v>
      </c>
      <c r="O4013" t="b">
        <v>0</v>
      </c>
      <c r="P4013" t="s">
        <v>1086</v>
      </c>
      <c r="Q4013" s="7">
        <f t="shared" si="374"/>
        <v>7.6</v>
      </c>
      <c r="R4013" s="9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8105</v>
      </c>
      <c r="C4014" s="3" t="s">
        <v>8106</v>
      </c>
      <c r="D4014">
        <v>575</v>
      </c>
      <c r="E4014">
        <v>0</v>
      </c>
      <c r="F4014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s="15">
        <f t="shared" si="372"/>
        <v>42126.544548611113</v>
      </c>
      <c r="L4014" s="15">
        <f t="shared" si="373"/>
        <v>42096.544548611113</v>
      </c>
      <c r="M4014" t="b">
        <v>0</v>
      </c>
      <c r="N4014">
        <v>0</v>
      </c>
      <c r="O4014" t="b">
        <v>0</v>
      </c>
      <c r="P4014" t="s">
        <v>1086</v>
      </c>
      <c r="Q4014" s="7">
        <f t="shared" si="374"/>
        <v>0</v>
      </c>
      <c r="R4014" s="9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8107</v>
      </c>
      <c r="C4015" s="3" t="s">
        <v>8108</v>
      </c>
      <c r="D4015">
        <v>2000</v>
      </c>
      <c r="E4015">
        <v>26</v>
      </c>
      <c r="F4015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s="15">
        <f t="shared" si="372"/>
        <v>42051.301192129627</v>
      </c>
      <c r="L4015" s="15">
        <f t="shared" si="373"/>
        <v>42021.301192129627</v>
      </c>
      <c r="M4015" t="b">
        <v>0</v>
      </c>
      <c r="N4015">
        <v>2</v>
      </c>
      <c r="O4015" t="b">
        <v>0</v>
      </c>
      <c r="P4015" t="s">
        <v>1086</v>
      </c>
      <c r="Q4015" s="7">
        <f t="shared" si="374"/>
        <v>1.3</v>
      </c>
      <c r="R4015" s="9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8109</v>
      </c>
      <c r="C4016" s="3" t="s">
        <v>8110</v>
      </c>
      <c r="D4016">
        <v>9000</v>
      </c>
      <c r="E4016">
        <v>0</v>
      </c>
      <c r="F4016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s="15">
        <f t="shared" si="372"/>
        <v>42434.246168981481</v>
      </c>
      <c r="L4016" s="15">
        <f t="shared" si="373"/>
        <v>42419.246168981481</v>
      </c>
      <c r="M4016" t="b">
        <v>0</v>
      </c>
      <c r="N4016">
        <v>0</v>
      </c>
      <c r="O4016" t="b">
        <v>0</v>
      </c>
      <c r="P4016" t="s">
        <v>1086</v>
      </c>
      <c r="Q4016" s="7">
        <f t="shared" si="374"/>
        <v>0</v>
      </c>
      <c r="R4016" s="9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8111</v>
      </c>
      <c r="C4017" s="3" t="s">
        <v>8112</v>
      </c>
      <c r="D4017">
        <v>7000</v>
      </c>
      <c r="E4017">
        <v>1</v>
      </c>
      <c r="F4017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s="15">
        <f t="shared" si="372"/>
        <v>42204.780821759261</v>
      </c>
      <c r="L4017" s="15">
        <f t="shared" si="373"/>
        <v>42174.780821759261</v>
      </c>
      <c r="M4017" t="b">
        <v>0</v>
      </c>
      <c r="N4017">
        <v>1</v>
      </c>
      <c r="O4017" t="b">
        <v>0</v>
      </c>
      <c r="P4017" t="s">
        <v>1086</v>
      </c>
      <c r="Q4017" s="7">
        <f t="shared" si="374"/>
        <v>1.4285714285714287E-2</v>
      </c>
      <c r="R4017" s="9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8113</v>
      </c>
      <c r="C4018" s="3" t="s">
        <v>8114</v>
      </c>
      <c r="D4018">
        <v>500</v>
      </c>
      <c r="E4018">
        <v>70</v>
      </c>
      <c r="F401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s="15">
        <f t="shared" si="372"/>
        <v>41899.872685185182</v>
      </c>
      <c r="L4018" s="15">
        <f t="shared" si="373"/>
        <v>41869.872685185182</v>
      </c>
      <c r="M4018" t="b">
        <v>0</v>
      </c>
      <c r="N4018">
        <v>7</v>
      </c>
      <c r="O4018" t="b">
        <v>0</v>
      </c>
      <c r="P4018" t="s">
        <v>1086</v>
      </c>
      <c r="Q4018" s="7">
        <f t="shared" si="374"/>
        <v>14.000000000000002</v>
      </c>
      <c r="R4018" s="9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8115</v>
      </c>
      <c r="C4019" s="3" t="s">
        <v>8116</v>
      </c>
      <c r="D4019">
        <v>10000</v>
      </c>
      <c r="E4019">
        <v>105</v>
      </c>
      <c r="F4019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s="15">
        <f t="shared" si="372"/>
        <v>41886.672152777777</v>
      </c>
      <c r="L4019" s="15">
        <f t="shared" si="373"/>
        <v>41856.672152777777</v>
      </c>
      <c r="M4019" t="b">
        <v>0</v>
      </c>
      <c r="N4019">
        <v>2</v>
      </c>
      <c r="O4019" t="b">
        <v>0</v>
      </c>
      <c r="P4019" t="s">
        <v>1086</v>
      </c>
      <c r="Q4019" s="7">
        <f t="shared" si="374"/>
        <v>1.05</v>
      </c>
      <c r="R4019" s="9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8117</v>
      </c>
      <c r="C4020" s="3" t="s">
        <v>8118</v>
      </c>
      <c r="D4020">
        <v>1500</v>
      </c>
      <c r="E4020">
        <v>130</v>
      </c>
      <c r="F4020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s="15">
        <f t="shared" si="372"/>
        <v>42650.91097222222</v>
      </c>
      <c r="L4020" s="15">
        <f t="shared" si="373"/>
        <v>42620.91097222222</v>
      </c>
      <c r="M4020" t="b">
        <v>0</v>
      </c>
      <c r="N4020">
        <v>4</v>
      </c>
      <c r="O4020" t="b">
        <v>0</v>
      </c>
      <c r="P4020" t="s">
        <v>1086</v>
      </c>
      <c r="Q4020" s="7">
        <f t="shared" si="374"/>
        <v>8.6666666666666679</v>
      </c>
      <c r="R4020" s="9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8119</v>
      </c>
      <c r="C4021" s="3" t="s">
        <v>8120</v>
      </c>
      <c r="D4021">
        <v>3500</v>
      </c>
      <c r="E4021">
        <v>29</v>
      </c>
      <c r="F4021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s="15">
        <f t="shared" si="372"/>
        <v>42475.686111111107</v>
      </c>
      <c r="L4021" s="15">
        <f t="shared" si="373"/>
        <v>42417.675879629634</v>
      </c>
      <c r="M4021" t="b">
        <v>0</v>
      </c>
      <c r="N4021">
        <v>4</v>
      </c>
      <c r="O4021" t="b">
        <v>0</v>
      </c>
      <c r="P4021" t="s">
        <v>1086</v>
      </c>
      <c r="Q4021" s="7">
        <f t="shared" si="374"/>
        <v>0.82857142857142851</v>
      </c>
      <c r="R4021" s="9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8121</v>
      </c>
      <c r="C4022" s="3" t="s">
        <v>8122</v>
      </c>
      <c r="D4022">
        <v>600</v>
      </c>
      <c r="E4022">
        <v>100</v>
      </c>
      <c r="F4022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s="15">
        <f t="shared" si="372"/>
        <v>42087.149293981478</v>
      </c>
      <c r="L4022" s="15">
        <f t="shared" si="373"/>
        <v>42057.190960648149</v>
      </c>
      <c r="M4022" t="b">
        <v>0</v>
      </c>
      <c r="N4022">
        <v>3</v>
      </c>
      <c r="O4022" t="b">
        <v>0</v>
      </c>
      <c r="P4022" t="s">
        <v>1086</v>
      </c>
      <c r="Q4022" s="7">
        <f t="shared" si="374"/>
        <v>16.666666666666664</v>
      </c>
      <c r="R4022" s="9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8123</v>
      </c>
      <c r="C4023" s="3" t="s">
        <v>8124</v>
      </c>
      <c r="D4023">
        <v>15000</v>
      </c>
      <c r="E4023">
        <v>125</v>
      </c>
      <c r="F4023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s="15">
        <f t="shared" si="372"/>
        <v>41938.911550925928</v>
      </c>
      <c r="L4023" s="15">
        <f t="shared" si="373"/>
        <v>41878.911550925928</v>
      </c>
      <c r="M4023" t="b">
        <v>0</v>
      </c>
      <c r="N4023">
        <v>2</v>
      </c>
      <c r="O4023" t="b">
        <v>0</v>
      </c>
      <c r="P4023" t="s">
        <v>1086</v>
      </c>
      <c r="Q4023" s="7">
        <f t="shared" si="374"/>
        <v>0.83333333333333337</v>
      </c>
      <c r="R4023" s="9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8125</v>
      </c>
      <c r="C4024" s="3" t="s">
        <v>8126</v>
      </c>
      <c r="D4024">
        <v>18000</v>
      </c>
      <c r="E4024">
        <v>12521</v>
      </c>
      <c r="F4024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s="15">
        <f t="shared" si="372"/>
        <v>42036.120833333334</v>
      </c>
      <c r="L4024" s="15">
        <f t="shared" si="373"/>
        <v>41990.584108796298</v>
      </c>
      <c r="M4024" t="b">
        <v>0</v>
      </c>
      <c r="N4024">
        <v>197</v>
      </c>
      <c r="O4024" t="b">
        <v>0</v>
      </c>
      <c r="P4024" t="s">
        <v>1086</v>
      </c>
      <c r="Q4024" s="7">
        <f t="shared" si="374"/>
        <v>69.561111111111103</v>
      </c>
      <c r="R4024" s="9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8127</v>
      </c>
      <c r="C4025" s="3" t="s">
        <v>8128</v>
      </c>
      <c r="D4025">
        <v>7000</v>
      </c>
      <c r="E4025">
        <v>0</v>
      </c>
      <c r="F4025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s="15">
        <f t="shared" si="372"/>
        <v>42453.957905092597</v>
      </c>
      <c r="L4025" s="15">
        <f t="shared" si="373"/>
        <v>42408.999571759261</v>
      </c>
      <c r="M4025" t="b">
        <v>0</v>
      </c>
      <c r="N4025">
        <v>0</v>
      </c>
      <c r="O4025" t="b">
        <v>0</v>
      </c>
      <c r="P4025" t="s">
        <v>1086</v>
      </c>
      <c r="Q4025" s="7">
        <f t="shared" si="374"/>
        <v>0</v>
      </c>
      <c r="R4025" s="9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8129</v>
      </c>
      <c r="C4026" s="3" t="s">
        <v>8130</v>
      </c>
      <c r="D4026">
        <v>800</v>
      </c>
      <c r="E4026">
        <v>10</v>
      </c>
      <c r="F4026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s="15">
        <f t="shared" si="372"/>
        <v>42247.670104166667</v>
      </c>
      <c r="L4026" s="15">
        <f t="shared" si="373"/>
        <v>42217.670104166667</v>
      </c>
      <c r="M4026" t="b">
        <v>0</v>
      </c>
      <c r="N4026">
        <v>1</v>
      </c>
      <c r="O4026" t="b">
        <v>0</v>
      </c>
      <c r="P4026" t="s">
        <v>1086</v>
      </c>
      <c r="Q4026" s="7">
        <f t="shared" si="374"/>
        <v>1.25</v>
      </c>
      <c r="R4026" s="9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8131</v>
      </c>
      <c r="C4027" s="3" t="s">
        <v>8132</v>
      </c>
      <c r="D4027">
        <v>5000</v>
      </c>
      <c r="E4027">
        <v>250</v>
      </c>
      <c r="F4027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s="15">
        <f t="shared" si="372"/>
        <v>42211.237685185188</v>
      </c>
      <c r="L4027" s="15">
        <f t="shared" si="373"/>
        <v>42151.237685185188</v>
      </c>
      <c r="M4027" t="b">
        <v>0</v>
      </c>
      <c r="N4027">
        <v>4</v>
      </c>
      <c r="O4027" t="b">
        <v>0</v>
      </c>
      <c r="P4027" t="s">
        <v>1086</v>
      </c>
      <c r="Q4027" s="7">
        <f t="shared" si="374"/>
        <v>5</v>
      </c>
      <c r="R4027" s="9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8133</v>
      </c>
      <c r="C4028" s="3" t="s">
        <v>8134</v>
      </c>
      <c r="D4028">
        <v>4000</v>
      </c>
      <c r="E4028">
        <v>0</v>
      </c>
      <c r="F402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s="15">
        <f t="shared" si="372"/>
        <v>42342.697210648148</v>
      </c>
      <c r="L4028" s="15">
        <f t="shared" si="373"/>
        <v>42282.655543981484</v>
      </c>
      <c r="M4028" t="b">
        <v>0</v>
      </c>
      <c r="N4028">
        <v>0</v>
      </c>
      <c r="O4028" t="b">
        <v>0</v>
      </c>
      <c r="P4028" t="s">
        <v>1086</v>
      </c>
      <c r="Q4028" s="7">
        <f t="shared" si="374"/>
        <v>0</v>
      </c>
      <c r="R4028" s="9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8135</v>
      </c>
      <c r="C4029" s="3" t="s">
        <v>8136</v>
      </c>
      <c r="D4029">
        <v>3000</v>
      </c>
      <c r="E4029">
        <v>215</v>
      </c>
      <c r="F4029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s="15">
        <f t="shared" si="372"/>
        <v>42789.041666666672</v>
      </c>
      <c r="L4029" s="15">
        <f t="shared" si="373"/>
        <v>42768.97084490741</v>
      </c>
      <c r="M4029" t="b">
        <v>0</v>
      </c>
      <c r="N4029">
        <v>7</v>
      </c>
      <c r="O4029" t="b">
        <v>0</v>
      </c>
      <c r="P4029" t="s">
        <v>1086</v>
      </c>
      <c r="Q4029" s="7">
        <f t="shared" si="374"/>
        <v>7.166666666666667</v>
      </c>
      <c r="R4029" s="9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8137</v>
      </c>
      <c r="C4030" s="3" t="s">
        <v>8138</v>
      </c>
      <c r="D4030">
        <v>2000</v>
      </c>
      <c r="E4030">
        <v>561</v>
      </c>
      <c r="F4030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s="15">
        <f t="shared" si="372"/>
        <v>41795.938657407409</v>
      </c>
      <c r="L4030" s="15">
        <f t="shared" si="373"/>
        <v>41765.938657407409</v>
      </c>
      <c r="M4030" t="b">
        <v>0</v>
      </c>
      <c r="N4030">
        <v>11</v>
      </c>
      <c r="O4030" t="b">
        <v>0</v>
      </c>
      <c r="P4030" t="s">
        <v>1086</v>
      </c>
      <c r="Q4030" s="7">
        <f t="shared" si="374"/>
        <v>28.050000000000004</v>
      </c>
      <c r="R4030" s="9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8139</v>
      </c>
      <c r="C4031" s="3" t="s">
        <v>8140</v>
      </c>
      <c r="D4031">
        <v>20000</v>
      </c>
      <c r="E4031">
        <v>0</v>
      </c>
      <c r="F4031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s="15">
        <f t="shared" si="372"/>
        <v>42352.02511574074</v>
      </c>
      <c r="L4031" s="15">
        <f t="shared" si="373"/>
        <v>42322.02511574074</v>
      </c>
      <c r="M4031" t="b">
        <v>0</v>
      </c>
      <c r="N4031">
        <v>0</v>
      </c>
      <c r="O4031" t="b">
        <v>0</v>
      </c>
      <c r="P4031" t="s">
        <v>1086</v>
      </c>
      <c r="Q4031" s="7">
        <f t="shared" si="374"/>
        <v>0</v>
      </c>
      <c r="R4031" s="9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8141</v>
      </c>
      <c r="C4032" s="3" t="s">
        <v>8142</v>
      </c>
      <c r="D4032">
        <v>2500</v>
      </c>
      <c r="E4032">
        <v>400</v>
      </c>
      <c r="F4032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s="15">
        <f t="shared" si="372"/>
        <v>42403.78402777778</v>
      </c>
      <c r="L4032" s="15">
        <f t="shared" si="373"/>
        <v>42374.655081018514</v>
      </c>
      <c r="M4032" t="b">
        <v>0</v>
      </c>
      <c r="N4032">
        <v>6</v>
      </c>
      <c r="O4032" t="b">
        <v>0</v>
      </c>
      <c r="P4032" t="s">
        <v>1086</v>
      </c>
      <c r="Q4032" s="7">
        <f t="shared" si="374"/>
        <v>16</v>
      </c>
      <c r="R4032" s="9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8143</v>
      </c>
      <c r="C4033" s="3" t="s">
        <v>8144</v>
      </c>
      <c r="D4033">
        <v>5000</v>
      </c>
      <c r="E4033">
        <v>0</v>
      </c>
      <c r="F4033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s="15">
        <f t="shared" si="372"/>
        <v>41991.626898148148</v>
      </c>
      <c r="L4033" s="15">
        <f t="shared" si="373"/>
        <v>41941.585231481484</v>
      </c>
      <c r="M4033" t="b">
        <v>0</v>
      </c>
      <c r="N4033">
        <v>0</v>
      </c>
      <c r="O4033" t="b">
        <v>0</v>
      </c>
      <c r="P4033" t="s">
        <v>1086</v>
      </c>
      <c r="Q4033" s="7">
        <f t="shared" si="374"/>
        <v>0</v>
      </c>
      <c r="R4033" s="9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8145</v>
      </c>
      <c r="C4034" s="3" t="s">
        <v>8146</v>
      </c>
      <c r="D4034">
        <v>6048</v>
      </c>
      <c r="E4034">
        <v>413</v>
      </c>
      <c r="F4034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s="15">
        <f t="shared" si="372"/>
        <v>42353.85087962963</v>
      </c>
      <c r="L4034" s="15">
        <f t="shared" si="373"/>
        <v>42293.809212962966</v>
      </c>
      <c r="M4034" t="b">
        <v>0</v>
      </c>
      <c r="N4034">
        <v>7</v>
      </c>
      <c r="O4034" t="b">
        <v>0</v>
      </c>
      <c r="P4034" t="s">
        <v>1086</v>
      </c>
      <c r="Q4034" s="7">
        <f t="shared" si="374"/>
        <v>6.8287037037037033</v>
      </c>
      <c r="R4034" s="9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8147</v>
      </c>
      <c r="C4035" s="3" t="s">
        <v>8148</v>
      </c>
      <c r="D4035">
        <v>23900</v>
      </c>
      <c r="E4035">
        <v>6141.99</v>
      </c>
      <c r="F4035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s="15">
        <f t="shared" ref="K4035:K4098" si="378">(I4035/86400)+DATE(1970,1,1)</f>
        <v>42645.375</v>
      </c>
      <c r="L4035" s="15">
        <f t="shared" ref="L4035:L4098" si="379">(J4035/86400)+DATE(1970,1,1)</f>
        <v>42614.268796296295</v>
      </c>
      <c r="M4035" t="b">
        <v>0</v>
      </c>
      <c r="N4035">
        <v>94</v>
      </c>
      <c r="O4035" t="b">
        <v>0</v>
      </c>
      <c r="P4035" t="s">
        <v>1086</v>
      </c>
      <c r="Q4035" s="7">
        <f t="shared" ref="Q4035:Q4098" si="380">(E4035/D4035)*100</f>
        <v>25.698702928870294</v>
      </c>
      <c r="R4035" s="9">
        <f t="shared" ref="R4035:R4098" si="381">E4035/N4035</f>
        <v>65.340319148936175</v>
      </c>
      <c r="S4035" t="str">
        <f t="shared" ref="S4035:S4098" si="382">LEFT(P4035,FIND("/",P4035)-1)</f>
        <v>theater</v>
      </c>
      <c r="T4035" t="str">
        <f t="shared" ref="T4035:T4098" si="383">REPLACE(P4035,1,FIND("/",P4035),"")</f>
        <v>plays</v>
      </c>
    </row>
    <row r="4036" spans="1:20" ht="48" x14ac:dyDescent="0.2">
      <c r="A4036">
        <v>4034</v>
      </c>
      <c r="B4036" s="3" t="s">
        <v>8149</v>
      </c>
      <c r="C4036" s="3" t="s">
        <v>8150</v>
      </c>
      <c r="D4036">
        <v>13500</v>
      </c>
      <c r="E4036">
        <v>200</v>
      </c>
      <c r="F4036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s="15">
        <f t="shared" si="378"/>
        <v>42097.905671296292</v>
      </c>
      <c r="L4036" s="15">
        <f t="shared" si="379"/>
        <v>42067.947337962964</v>
      </c>
      <c r="M4036" t="b">
        <v>0</v>
      </c>
      <c r="N4036">
        <v>2</v>
      </c>
      <c r="O4036" t="b">
        <v>0</v>
      </c>
      <c r="P4036" t="s">
        <v>1086</v>
      </c>
      <c r="Q4036" s="7">
        <f t="shared" si="380"/>
        <v>1.4814814814814816</v>
      </c>
      <c r="R4036" s="9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8151</v>
      </c>
      <c r="C4037" s="3" t="s">
        <v>8152</v>
      </c>
      <c r="D4037">
        <v>10000</v>
      </c>
      <c r="E4037">
        <v>3685</v>
      </c>
      <c r="F4037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s="15">
        <f t="shared" si="378"/>
        <v>41933.882951388892</v>
      </c>
      <c r="L4037" s="15">
        <f t="shared" si="379"/>
        <v>41903.882951388892</v>
      </c>
      <c r="M4037" t="b">
        <v>0</v>
      </c>
      <c r="N4037">
        <v>25</v>
      </c>
      <c r="O4037" t="b">
        <v>0</v>
      </c>
      <c r="P4037" t="s">
        <v>1086</v>
      </c>
      <c r="Q4037" s="7">
        <f t="shared" si="380"/>
        <v>36.85</v>
      </c>
      <c r="R4037" s="9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8153</v>
      </c>
      <c r="C4038" s="3" t="s">
        <v>6745</v>
      </c>
      <c r="D4038">
        <v>6000</v>
      </c>
      <c r="E4038">
        <v>2823</v>
      </c>
      <c r="F403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s="15">
        <f t="shared" si="378"/>
        <v>41821.9375</v>
      </c>
      <c r="L4038" s="15">
        <f t="shared" si="379"/>
        <v>41804.937083333338</v>
      </c>
      <c r="M4038" t="b">
        <v>0</v>
      </c>
      <c r="N4038">
        <v>17</v>
      </c>
      <c r="O4038" t="b">
        <v>0</v>
      </c>
      <c r="P4038" t="s">
        <v>1086</v>
      </c>
      <c r="Q4038" s="7">
        <f t="shared" si="380"/>
        <v>47.05</v>
      </c>
      <c r="R4038" s="9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8154</v>
      </c>
      <c r="C4039" s="3" t="s">
        <v>8155</v>
      </c>
      <c r="D4039">
        <v>700</v>
      </c>
      <c r="E4039">
        <v>80</v>
      </c>
      <c r="F4039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s="15">
        <f t="shared" si="378"/>
        <v>42514.600694444445</v>
      </c>
      <c r="L4039" s="15">
        <f t="shared" si="379"/>
        <v>42497.070775462962</v>
      </c>
      <c r="M4039" t="b">
        <v>0</v>
      </c>
      <c r="N4039">
        <v>2</v>
      </c>
      <c r="O4039" t="b">
        <v>0</v>
      </c>
      <c r="P4039" t="s">
        <v>1086</v>
      </c>
      <c r="Q4039" s="7">
        <f t="shared" si="380"/>
        <v>11.428571428571429</v>
      </c>
      <c r="R4039" s="9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8156</v>
      </c>
      <c r="C4040" s="3" t="s">
        <v>8157</v>
      </c>
      <c r="D4040">
        <v>2500</v>
      </c>
      <c r="E4040">
        <v>301</v>
      </c>
      <c r="F4040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s="15">
        <f t="shared" si="378"/>
        <v>41929.798726851848</v>
      </c>
      <c r="L4040" s="15">
        <f t="shared" si="379"/>
        <v>41869.798726851848</v>
      </c>
      <c r="M4040" t="b">
        <v>0</v>
      </c>
      <c r="N4040">
        <v>4</v>
      </c>
      <c r="O4040" t="b">
        <v>0</v>
      </c>
      <c r="P4040" t="s">
        <v>1086</v>
      </c>
      <c r="Q4040" s="7">
        <f t="shared" si="380"/>
        <v>12.04</v>
      </c>
      <c r="R4040" s="9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8158</v>
      </c>
      <c r="C4041" s="3" t="s">
        <v>8159</v>
      </c>
      <c r="D4041">
        <v>500</v>
      </c>
      <c r="E4041">
        <v>300</v>
      </c>
      <c r="F4041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s="15">
        <f t="shared" si="378"/>
        <v>42339.249305555553</v>
      </c>
      <c r="L4041" s="15">
        <f t="shared" si="379"/>
        <v>42305.670914351853</v>
      </c>
      <c r="M4041" t="b">
        <v>0</v>
      </c>
      <c r="N4041">
        <v>5</v>
      </c>
      <c r="O4041" t="b">
        <v>0</v>
      </c>
      <c r="P4041" t="s">
        <v>1086</v>
      </c>
      <c r="Q4041" s="7">
        <f t="shared" si="380"/>
        <v>60</v>
      </c>
      <c r="R4041" s="9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8160</v>
      </c>
      <c r="C4042" s="3" t="s">
        <v>8161</v>
      </c>
      <c r="D4042">
        <v>8000</v>
      </c>
      <c r="E4042">
        <v>2500</v>
      </c>
      <c r="F4042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s="15">
        <f t="shared" si="378"/>
        <v>42203.125</v>
      </c>
      <c r="L4042" s="15">
        <f t="shared" si="379"/>
        <v>42144.231527777782</v>
      </c>
      <c r="M4042" t="b">
        <v>0</v>
      </c>
      <c r="N4042">
        <v>2</v>
      </c>
      <c r="O4042" t="b">
        <v>0</v>
      </c>
      <c r="P4042" t="s">
        <v>1086</v>
      </c>
      <c r="Q4042" s="7">
        <f t="shared" si="380"/>
        <v>31.25</v>
      </c>
      <c r="R4042" s="9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8162</v>
      </c>
      <c r="C4043" s="3" t="s">
        <v>8163</v>
      </c>
      <c r="D4043">
        <v>5000</v>
      </c>
      <c r="E4043">
        <v>21</v>
      </c>
      <c r="F4043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s="15">
        <f t="shared" si="378"/>
        <v>42619.474004629628</v>
      </c>
      <c r="L4043" s="15">
        <f t="shared" si="379"/>
        <v>42559.474004629628</v>
      </c>
      <c r="M4043" t="b">
        <v>0</v>
      </c>
      <c r="N4043">
        <v>2</v>
      </c>
      <c r="O4043" t="b">
        <v>0</v>
      </c>
      <c r="P4043" t="s">
        <v>1086</v>
      </c>
      <c r="Q4043" s="7">
        <f t="shared" si="380"/>
        <v>0.42</v>
      </c>
      <c r="R4043" s="9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8164</v>
      </c>
      <c r="C4044" s="3" t="s">
        <v>8165</v>
      </c>
      <c r="D4044">
        <v>10000</v>
      </c>
      <c r="E4044">
        <v>21</v>
      </c>
      <c r="F4044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s="15">
        <f t="shared" si="378"/>
        <v>42024.802777777775</v>
      </c>
      <c r="L4044" s="15">
        <f t="shared" si="379"/>
        <v>41995.084074074075</v>
      </c>
      <c r="M4044" t="b">
        <v>0</v>
      </c>
      <c r="N4044">
        <v>3</v>
      </c>
      <c r="O4044" t="b">
        <v>0</v>
      </c>
      <c r="P4044" t="s">
        <v>1086</v>
      </c>
      <c r="Q4044" s="7">
        <f t="shared" si="380"/>
        <v>0.21</v>
      </c>
      <c r="R4044" s="9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8166</v>
      </c>
      <c r="C4045" s="3" t="s">
        <v>8167</v>
      </c>
      <c r="D4045">
        <v>300</v>
      </c>
      <c r="E4045">
        <v>0</v>
      </c>
      <c r="F4045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s="15">
        <f t="shared" si="378"/>
        <v>41963.957465277781</v>
      </c>
      <c r="L4045" s="15">
        <f t="shared" si="379"/>
        <v>41948.957465277781</v>
      </c>
      <c r="M4045" t="b">
        <v>0</v>
      </c>
      <c r="N4045">
        <v>0</v>
      </c>
      <c r="O4045" t="b">
        <v>0</v>
      </c>
      <c r="P4045" t="s">
        <v>1086</v>
      </c>
      <c r="Q4045" s="7">
        <f t="shared" si="380"/>
        <v>0</v>
      </c>
      <c r="R4045" s="9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8168</v>
      </c>
      <c r="C4046" s="3" t="s">
        <v>8169</v>
      </c>
      <c r="D4046">
        <v>600</v>
      </c>
      <c r="E4046">
        <v>225</v>
      </c>
      <c r="F4046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s="15">
        <f t="shared" si="378"/>
        <v>42104.208333333328</v>
      </c>
      <c r="L4046" s="15">
        <f t="shared" si="379"/>
        <v>42074.219699074078</v>
      </c>
      <c r="M4046" t="b">
        <v>0</v>
      </c>
      <c r="N4046">
        <v>4</v>
      </c>
      <c r="O4046" t="b">
        <v>0</v>
      </c>
      <c r="P4046" t="s">
        <v>1086</v>
      </c>
      <c r="Q4046" s="7">
        <f t="shared" si="380"/>
        <v>37.5</v>
      </c>
      <c r="R4046" s="9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8170</v>
      </c>
      <c r="C4047" s="3" t="s">
        <v>8171</v>
      </c>
      <c r="D4047">
        <v>5000</v>
      </c>
      <c r="E4047">
        <v>1</v>
      </c>
      <c r="F4047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s="15">
        <f t="shared" si="378"/>
        <v>41872.201261574075</v>
      </c>
      <c r="L4047" s="15">
        <f t="shared" si="379"/>
        <v>41842.201261574075</v>
      </c>
      <c r="M4047" t="b">
        <v>0</v>
      </c>
      <c r="N4047">
        <v>1</v>
      </c>
      <c r="O4047" t="b">
        <v>0</v>
      </c>
      <c r="P4047" t="s">
        <v>1086</v>
      </c>
      <c r="Q4047" s="7">
        <f t="shared" si="380"/>
        <v>0.02</v>
      </c>
      <c r="R4047" s="9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8172</v>
      </c>
      <c r="C4048" s="3" t="s">
        <v>8173</v>
      </c>
      <c r="D4048">
        <v>5600</v>
      </c>
      <c r="E4048">
        <v>460</v>
      </c>
      <c r="F404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s="15">
        <f t="shared" si="378"/>
        <v>41934.650578703702</v>
      </c>
      <c r="L4048" s="15">
        <f t="shared" si="379"/>
        <v>41904.650578703702</v>
      </c>
      <c r="M4048" t="b">
        <v>0</v>
      </c>
      <c r="N4048">
        <v>12</v>
      </c>
      <c r="O4048" t="b">
        <v>0</v>
      </c>
      <c r="P4048" t="s">
        <v>1086</v>
      </c>
      <c r="Q4048" s="7">
        <f t="shared" si="380"/>
        <v>8.2142857142857135</v>
      </c>
      <c r="R4048" s="9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8174</v>
      </c>
      <c r="C4049" s="3" t="s">
        <v>8175</v>
      </c>
      <c r="D4049">
        <v>5000</v>
      </c>
      <c r="E4049">
        <v>110</v>
      </c>
      <c r="F4049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s="15">
        <f t="shared" si="378"/>
        <v>42015.041666666672</v>
      </c>
      <c r="L4049" s="15">
        <f t="shared" si="379"/>
        <v>41991.022488425922</v>
      </c>
      <c r="M4049" t="b">
        <v>0</v>
      </c>
      <c r="N4049">
        <v>4</v>
      </c>
      <c r="O4049" t="b">
        <v>0</v>
      </c>
      <c r="P4049" t="s">
        <v>1086</v>
      </c>
      <c r="Q4049" s="7">
        <f t="shared" si="380"/>
        <v>2.1999999999999997</v>
      </c>
      <c r="R4049" s="9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8176</v>
      </c>
      <c r="C4050" s="3" t="s">
        <v>8177</v>
      </c>
      <c r="D4050">
        <v>17000</v>
      </c>
      <c r="E4050">
        <v>3001</v>
      </c>
      <c r="F4050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s="15">
        <f t="shared" si="378"/>
        <v>42471.467442129629</v>
      </c>
      <c r="L4050" s="15">
        <f t="shared" si="379"/>
        <v>42436.509108796294</v>
      </c>
      <c r="M4050" t="b">
        <v>0</v>
      </c>
      <c r="N4050">
        <v>91</v>
      </c>
      <c r="O4050" t="b">
        <v>0</v>
      </c>
      <c r="P4050" t="s">
        <v>1086</v>
      </c>
      <c r="Q4050" s="7">
        <f t="shared" si="380"/>
        <v>17.652941176470588</v>
      </c>
      <c r="R4050" s="9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8178</v>
      </c>
      <c r="C4051" s="3" t="s">
        <v>8179</v>
      </c>
      <c r="D4051">
        <v>20000</v>
      </c>
      <c r="E4051">
        <v>16</v>
      </c>
      <c r="F4051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s="15">
        <f t="shared" si="378"/>
        <v>42199.958506944444</v>
      </c>
      <c r="L4051" s="15">
        <f t="shared" si="379"/>
        <v>42169.958506944444</v>
      </c>
      <c r="M4051" t="b">
        <v>0</v>
      </c>
      <c r="N4051">
        <v>1</v>
      </c>
      <c r="O4051" t="b">
        <v>0</v>
      </c>
      <c r="P4051" t="s">
        <v>1086</v>
      </c>
      <c r="Q4051" s="7">
        <f t="shared" si="380"/>
        <v>0.08</v>
      </c>
      <c r="R4051" s="9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8180</v>
      </c>
      <c r="C4052" s="3" t="s">
        <v>8181</v>
      </c>
      <c r="D4052">
        <v>1500</v>
      </c>
      <c r="E4052">
        <v>1</v>
      </c>
      <c r="F4052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s="15">
        <f t="shared" si="378"/>
        <v>41935.636469907404</v>
      </c>
      <c r="L4052" s="15">
        <f t="shared" si="379"/>
        <v>41905.636469907404</v>
      </c>
      <c r="M4052" t="b">
        <v>0</v>
      </c>
      <c r="N4052">
        <v>1</v>
      </c>
      <c r="O4052" t="b">
        <v>0</v>
      </c>
      <c r="P4052" t="s">
        <v>1086</v>
      </c>
      <c r="Q4052" s="7">
        <f t="shared" si="380"/>
        <v>6.6666666666666666E-2</v>
      </c>
      <c r="R4052" s="9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8182</v>
      </c>
      <c r="C4053" s="3" t="s">
        <v>8183</v>
      </c>
      <c r="D4053">
        <v>500</v>
      </c>
      <c r="E4053">
        <v>0</v>
      </c>
      <c r="F4053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s="15">
        <f t="shared" si="378"/>
        <v>41768.286805555559</v>
      </c>
      <c r="L4053" s="15">
        <f t="shared" si="379"/>
        <v>41761.810150462959</v>
      </c>
      <c r="M4053" t="b">
        <v>0</v>
      </c>
      <c r="N4053">
        <v>0</v>
      </c>
      <c r="O4053" t="b">
        <v>0</v>
      </c>
      <c r="P4053" t="s">
        <v>1086</v>
      </c>
      <c r="Q4053" s="7">
        <f t="shared" si="380"/>
        <v>0</v>
      </c>
      <c r="R4053" s="9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8184</v>
      </c>
      <c r="C4054" s="3" t="s">
        <v>8185</v>
      </c>
      <c r="D4054">
        <v>3000</v>
      </c>
      <c r="E4054">
        <v>1126</v>
      </c>
      <c r="F4054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s="15">
        <f t="shared" si="378"/>
        <v>41925.878657407404</v>
      </c>
      <c r="L4054" s="15">
        <f t="shared" si="379"/>
        <v>41865.878657407404</v>
      </c>
      <c r="M4054" t="b">
        <v>0</v>
      </c>
      <c r="N4054">
        <v>13</v>
      </c>
      <c r="O4054" t="b">
        <v>0</v>
      </c>
      <c r="P4054" t="s">
        <v>1086</v>
      </c>
      <c r="Q4054" s="7">
        <f t="shared" si="380"/>
        <v>37.533333333333339</v>
      </c>
      <c r="R4054" s="9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8186</v>
      </c>
      <c r="C4055" s="3" t="s">
        <v>8187</v>
      </c>
      <c r="D4055">
        <v>500</v>
      </c>
      <c r="E4055">
        <v>110</v>
      </c>
      <c r="F4055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s="15">
        <f t="shared" si="378"/>
        <v>41958.833333333328</v>
      </c>
      <c r="L4055" s="15">
        <f t="shared" si="379"/>
        <v>41928.690138888887</v>
      </c>
      <c r="M4055" t="b">
        <v>0</v>
      </c>
      <c r="N4055">
        <v>2</v>
      </c>
      <c r="O4055" t="b">
        <v>0</v>
      </c>
      <c r="P4055" t="s">
        <v>1086</v>
      </c>
      <c r="Q4055" s="7">
        <f t="shared" si="380"/>
        <v>22</v>
      </c>
      <c r="R4055" s="9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8188</v>
      </c>
      <c r="C4056" s="3" t="s">
        <v>8189</v>
      </c>
      <c r="D4056">
        <v>8880</v>
      </c>
      <c r="E4056">
        <v>0</v>
      </c>
      <c r="F4056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s="15">
        <f t="shared" si="378"/>
        <v>42644.166666666672</v>
      </c>
      <c r="L4056" s="15">
        <f t="shared" si="379"/>
        <v>42613.841261574074</v>
      </c>
      <c r="M4056" t="b">
        <v>0</v>
      </c>
      <c r="N4056">
        <v>0</v>
      </c>
      <c r="O4056" t="b">
        <v>0</v>
      </c>
      <c r="P4056" t="s">
        <v>1086</v>
      </c>
      <c r="Q4056" s="7">
        <f t="shared" si="380"/>
        <v>0</v>
      </c>
      <c r="R4056" s="9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8190</v>
      </c>
      <c r="C4057" s="3" t="s">
        <v>8191</v>
      </c>
      <c r="D4057">
        <v>5000</v>
      </c>
      <c r="E4057">
        <v>881</v>
      </c>
      <c r="F4057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s="15">
        <f t="shared" si="378"/>
        <v>41809.648506944446</v>
      </c>
      <c r="L4057" s="15">
        <f t="shared" si="379"/>
        <v>41779.648506944446</v>
      </c>
      <c r="M4057" t="b">
        <v>0</v>
      </c>
      <c r="N4057">
        <v>21</v>
      </c>
      <c r="O4057" t="b">
        <v>0</v>
      </c>
      <c r="P4057" t="s">
        <v>1086</v>
      </c>
      <c r="Q4057" s="7">
        <f t="shared" si="380"/>
        <v>17.62</v>
      </c>
      <c r="R4057" s="9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8192</v>
      </c>
      <c r="C4058" s="3" t="s">
        <v>8193</v>
      </c>
      <c r="D4058">
        <v>1500</v>
      </c>
      <c r="E4058">
        <v>795</v>
      </c>
      <c r="F405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s="15">
        <f t="shared" si="378"/>
        <v>42554.832638888889</v>
      </c>
      <c r="L4058" s="15">
        <f t="shared" si="379"/>
        <v>42534.933321759258</v>
      </c>
      <c r="M4058" t="b">
        <v>0</v>
      </c>
      <c r="N4058">
        <v>9</v>
      </c>
      <c r="O4058" t="b">
        <v>0</v>
      </c>
      <c r="P4058" t="s">
        <v>1086</v>
      </c>
      <c r="Q4058" s="7">
        <f t="shared" si="380"/>
        <v>53</v>
      </c>
      <c r="R4058" s="9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8194</v>
      </c>
      <c r="C4059" s="3" t="s">
        <v>8195</v>
      </c>
      <c r="D4059">
        <v>3500</v>
      </c>
      <c r="E4059">
        <v>775</v>
      </c>
      <c r="F4059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s="15">
        <f t="shared" si="378"/>
        <v>42333.958333333328</v>
      </c>
      <c r="L4059" s="15">
        <f t="shared" si="379"/>
        <v>42310.968518518523</v>
      </c>
      <c r="M4059" t="b">
        <v>0</v>
      </c>
      <c r="N4059">
        <v>6</v>
      </c>
      <c r="O4059" t="b">
        <v>0</v>
      </c>
      <c r="P4059" t="s">
        <v>1086</v>
      </c>
      <c r="Q4059" s="7">
        <f t="shared" si="380"/>
        <v>22.142857142857142</v>
      </c>
      <c r="R4059" s="9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8196</v>
      </c>
      <c r="C4060" s="3" t="s">
        <v>8197</v>
      </c>
      <c r="D4060">
        <v>3750</v>
      </c>
      <c r="E4060">
        <v>95</v>
      </c>
      <c r="F4060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s="15">
        <f t="shared" si="378"/>
        <v>42461.165972222225</v>
      </c>
      <c r="L4060" s="15">
        <f t="shared" si="379"/>
        <v>42446.060694444444</v>
      </c>
      <c r="M4060" t="b">
        <v>0</v>
      </c>
      <c r="N4060">
        <v>4</v>
      </c>
      <c r="O4060" t="b">
        <v>0</v>
      </c>
      <c r="P4060" t="s">
        <v>1086</v>
      </c>
      <c r="Q4060" s="7">
        <f t="shared" si="380"/>
        <v>2.5333333333333332</v>
      </c>
      <c r="R4060" s="9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8198</v>
      </c>
      <c r="C4061" s="3" t="s">
        <v>8199</v>
      </c>
      <c r="D4061">
        <v>10000</v>
      </c>
      <c r="E4061">
        <v>250</v>
      </c>
      <c r="F4061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s="15">
        <f t="shared" si="378"/>
        <v>41898.125</v>
      </c>
      <c r="L4061" s="15">
        <f t="shared" si="379"/>
        <v>41866.640648148146</v>
      </c>
      <c r="M4061" t="b">
        <v>0</v>
      </c>
      <c r="N4061">
        <v>7</v>
      </c>
      <c r="O4061" t="b">
        <v>0</v>
      </c>
      <c r="P4061" t="s">
        <v>1086</v>
      </c>
      <c r="Q4061" s="7">
        <f t="shared" si="380"/>
        <v>2.5</v>
      </c>
      <c r="R4061" s="9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8200</v>
      </c>
      <c r="C4062" s="3" t="s">
        <v>8201</v>
      </c>
      <c r="D4062">
        <v>10000</v>
      </c>
      <c r="E4062">
        <v>285</v>
      </c>
      <c r="F4062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s="15">
        <f t="shared" si="378"/>
        <v>41813.666666666664</v>
      </c>
      <c r="L4062" s="15">
        <f t="shared" si="379"/>
        <v>41779.695092592592</v>
      </c>
      <c r="M4062" t="b">
        <v>0</v>
      </c>
      <c r="N4062">
        <v>5</v>
      </c>
      <c r="O4062" t="b">
        <v>0</v>
      </c>
      <c r="P4062" t="s">
        <v>1086</v>
      </c>
      <c r="Q4062" s="7">
        <f t="shared" si="380"/>
        <v>2.85</v>
      </c>
      <c r="R4062" s="9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8202</v>
      </c>
      <c r="C4063" s="3" t="s">
        <v>8203</v>
      </c>
      <c r="D4063">
        <v>525</v>
      </c>
      <c r="E4063">
        <v>0</v>
      </c>
      <c r="F4063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s="15">
        <f t="shared" si="378"/>
        <v>42481.099803240737</v>
      </c>
      <c r="L4063" s="15">
        <f t="shared" si="379"/>
        <v>42421.141469907408</v>
      </c>
      <c r="M4063" t="b">
        <v>0</v>
      </c>
      <c r="N4063">
        <v>0</v>
      </c>
      <c r="O4063" t="b">
        <v>0</v>
      </c>
      <c r="P4063" t="s">
        <v>1086</v>
      </c>
      <c r="Q4063" s="7">
        <f t="shared" si="380"/>
        <v>0</v>
      </c>
      <c r="R4063" s="9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8204</v>
      </c>
      <c r="C4064" s="3" t="s">
        <v>8205</v>
      </c>
      <c r="D4064">
        <v>20000</v>
      </c>
      <c r="E4064">
        <v>490</v>
      </c>
      <c r="F4064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s="15">
        <f t="shared" si="378"/>
        <v>42553.739212962959</v>
      </c>
      <c r="L4064" s="15">
        <f t="shared" si="379"/>
        <v>42523.739212962959</v>
      </c>
      <c r="M4064" t="b">
        <v>0</v>
      </c>
      <c r="N4064">
        <v>3</v>
      </c>
      <c r="O4064" t="b">
        <v>0</v>
      </c>
      <c r="P4064" t="s">
        <v>1086</v>
      </c>
      <c r="Q4064" s="7">
        <f t="shared" si="380"/>
        <v>2.4500000000000002</v>
      </c>
      <c r="R4064" s="9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8206</v>
      </c>
      <c r="C4065" s="3" t="s">
        <v>8207</v>
      </c>
      <c r="D4065">
        <v>9500</v>
      </c>
      <c r="E4065">
        <v>135</v>
      </c>
      <c r="F4065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s="15">
        <f t="shared" si="378"/>
        <v>41817.681527777779</v>
      </c>
      <c r="L4065" s="15">
        <f t="shared" si="379"/>
        <v>41787.681527777779</v>
      </c>
      <c r="M4065" t="b">
        <v>0</v>
      </c>
      <c r="N4065">
        <v>9</v>
      </c>
      <c r="O4065" t="b">
        <v>0</v>
      </c>
      <c r="P4065" t="s">
        <v>1086</v>
      </c>
      <c r="Q4065" s="7">
        <f t="shared" si="380"/>
        <v>1.4210526315789473</v>
      </c>
      <c r="R4065" s="9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8208</v>
      </c>
      <c r="C4066" s="3" t="s">
        <v>8209</v>
      </c>
      <c r="D4066">
        <v>2000</v>
      </c>
      <c r="E4066">
        <v>385</v>
      </c>
      <c r="F4066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s="15">
        <f t="shared" si="378"/>
        <v>42123.588263888887</v>
      </c>
      <c r="L4066" s="15">
        <f t="shared" si="379"/>
        <v>42093.588263888887</v>
      </c>
      <c r="M4066" t="b">
        <v>0</v>
      </c>
      <c r="N4066">
        <v>6</v>
      </c>
      <c r="O4066" t="b">
        <v>0</v>
      </c>
      <c r="P4066" t="s">
        <v>1086</v>
      </c>
      <c r="Q4066" s="7">
        <f t="shared" si="380"/>
        <v>19.25</v>
      </c>
      <c r="R4066" s="9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8210</v>
      </c>
      <c r="C4067" s="3" t="s">
        <v>8211</v>
      </c>
      <c r="D4067">
        <v>4000</v>
      </c>
      <c r="E4067">
        <v>27</v>
      </c>
      <c r="F4067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s="15">
        <f t="shared" si="378"/>
        <v>41863.951516203706</v>
      </c>
      <c r="L4067" s="15">
        <f t="shared" si="379"/>
        <v>41833.951516203706</v>
      </c>
      <c r="M4067" t="b">
        <v>0</v>
      </c>
      <c r="N4067">
        <v>4</v>
      </c>
      <c r="O4067" t="b">
        <v>0</v>
      </c>
      <c r="P4067" t="s">
        <v>1086</v>
      </c>
      <c r="Q4067" s="7">
        <f t="shared" si="380"/>
        <v>0.67500000000000004</v>
      </c>
      <c r="R4067" s="9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8212</v>
      </c>
      <c r="C4068" s="3" t="s">
        <v>8213</v>
      </c>
      <c r="D4068">
        <v>15000</v>
      </c>
      <c r="E4068">
        <v>25</v>
      </c>
      <c r="F406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s="15">
        <f t="shared" si="378"/>
        <v>42509.039212962962</v>
      </c>
      <c r="L4068" s="15">
        <f t="shared" si="379"/>
        <v>42479.039212962962</v>
      </c>
      <c r="M4068" t="b">
        <v>0</v>
      </c>
      <c r="N4068">
        <v>1</v>
      </c>
      <c r="O4068" t="b">
        <v>0</v>
      </c>
      <c r="P4068" t="s">
        <v>1086</v>
      </c>
      <c r="Q4068" s="7">
        <f t="shared" si="380"/>
        <v>0.16666666666666669</v>
      </c>
      <c r="R4068" s="9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8214</v>
      </c>
      <c r="C4069" s="3" t="s">
        <v>7866</v>
      </c>
      <c r="D4069">
        <v>5000</v>
      </c>
      <c r="E4069">
        <v>3045</v>
      </c>
      <c r="F4069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s="15">
        <f t="shared" si="378"/>
        <v>42275.117476851854</v>
      </c>
      <c r="L4069" s="15">
        <f t="shared" si="379"/>
        <v>42235.117476851854</v>
      </c>
      <c r="M4069" t="b">
        <v>0</v>
      </c>
      <c r="N4069">
        <v>17</v>
      </c>
      <c r="O4069" t="b">
        <v>0</v>
      </c>
      <c r="P4069" t="s">
        <v>1086</v>
      </c>
      <c r="Q4069" s="7">
        <f t="shared" si="380"/>
        <v>60.9</v>
      </c>
      <c r="R4069" s="9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8215</v>
      </c>
      <c r="C4070" s="3" t="s">
        <v>8216</v>
      </c>
      <c r="D4070">
        <v>3495</v>
      </c>
      <c r="E4070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s="15">
        <f t="shared" si="378"/>
        <v>42748.961805555555</v>
      </c>
      <c r="L4070" s="15">
        <f t="shared" si="379"/>
        <v>42718.963599537034</v>
      </c>
      <c r="M4070" t="b">
        <v>0</v>
      </c>
      <c r="N4070">
        <v>1</v>
      </c>
      <c r="O4070" t="b">
        <v>0</v>
      </c>
      <c r="P4070" t="s">
        <v>1086</v>
      </c>
      <c r="Q4070" s="7">
        <f t="shared" si="380"/>
        <v>1</v>
      </c>
      <c r="R4070" s="9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8217</v>
      </c>
      <c r="C4071" s="3" t="s">
        <v>8218</v>
      </c>
      <c r="D4071">
        <v>1250</v>
      </c>
      <c r="E4071">
        <v>430</v>
      </c>
      <c r="F4071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s="15">
        <f t="shared" si="378"/>
        <v>42063.5</v>
      </c>
      <c r="L4071" s="15">
        <f t="shared" si="379"/>
        <v>42022.661527777775</v>
      </c>
      <c r="M4071" t="b">
        <v>0</v>
      </c>
      <c r="N4071">
        <v>13</v>
      </c>
      <c r="O4071" t="b">
        <v>0</v>
      </c>
      <c r="P4071" t="s">
        <v>1086</v>
      </c>
      <c r="Q4071" s="7">
        <f t="shared" si="380"/>
        <v>34.4</v>
      </c>
      <c r="R4071" s="9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8219</v>
      </c>
      <c r="C4072" s="3" t="s">
        <v>8220</v>
      </c>
      <c r="D4072">
        <v>1000</v>
      </c>
      <c r="E4072">
        <v>165</v>
      </c>
      <c r="F4072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s="15">
        <f t="shared" si="378"/>
        <v>42064.125</v>
      </c>
      <c r="L4072" s="15">
        <f t="shared" si="379"/>
        <v>42031.666898148149</v>
      </c>
      <c r="M4072" t="b">
        <v>0</v>
      </c>
      <c r="N4072">
        <v>6</v>
      </c>
      <c r="O4072" t="b">
        <v>0</v>
      </c>
      <c r="P4072" t="s">
        <v>1086</v>
      </c>
      <c r="Q4072" s="7">
        <f t="shared" si="380"/>
        <v>16.5</v>
      </c>
      <c r="R4072" s="9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8221</v>
      </c>
      <c r="C4073" s="3" t="s">
        <v>8222</v>
      </c>
      <c r="D4073">
        <v>20000</v>
      </c>
      <c r="E4073">
        <v>0</v>
      </c>
      <c r="F4073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s="15">
        <f t="shared" si="378"/>
        <v>42730.804756944446</v>
      </c>
      <c r="L4073" s="15">
        <f t="shared" si="379"/>
        <v>42700.804756944446</v>
      </c>
      <c r="M4073" t="b">
        <v>0</v>
      </c>
      <c r="N4073">
        <v>0</v>
      </c>
      <c r="O4073" t="b">
        <v>0</v>
      </c>
      <c r="P4073" t="s">
        <v>1086</v>
      </c>
      <c r="Q4073" s="7">
        <f t="shared" si="380"/>
        <v>0</v>
      </c>
      <c r="R4073" s="9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8223</v>
      </c>
      <c r="C4074" s="3" t="s">
        <v>8224</v>
      </c>
      <c r="D4074">
        <v>1000</v>
      </c>
      <c r="E4074">
        <v>4</v>
      </c>
      <c r="F4074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s="15">
        <f t="shared" si="378"/>
        <v>41872.77443287037</v>
      </c>
      <c r="L4074" s="15">
        <f t="shared" si="379"/>
        <v>41812.77443287037</v>
      </c>
      <c r="M4074" t="b">
        <v>0</v>
      </c>
      <c r="N4074">
        <v>2</v>
      </c>
      <c r="O4074" t="b">
        <v>0</v>
      </c>
      <c r="P4074" t="s">
        <v>1086</v>
      </c>
      <c r="Q4074" s="7">
        <f t="shared" si="380"/>
        <v>0.4</v>
      </c>
      <c r="R4074" s="9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8225</v>
      </c>
      <c r="C4075" s="3" t="s">
        <v>8226</v>
      </c>
      <c r="D4075">
        <v>3500</v>
      </c>
      <c r="E4075">
        <v>37</v>
      </c>
      <c r="F4075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s="15">
        <f t="shared" si="378"/>
        <v>42133.166666666672</v>
      </c>
      <c r="L4075" s="15">
        <f t="shared" si="379"/>
        <v>42078.345208333332</v>
      </c>
      <c r="M4075" t="b">
        <v>0</v>
      </c>
      <c r="N4075">
        <v>2</v>
      </c>
      <c r="O4075" t="b">
        <v>0</v>
      </c>
      <c r="P4075" t="s">
        <v>1086</v>
      </c>
      <c r="Q4075" s="7">
        <f t="shared" si="380"/>
        <v>1.0571428571428572</v>
      </c>
      <c r="R4075" s="9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8227</v>
      </c>
      <c r="C4076" s="3" t="s">
        <v>8228</v>
      </c>
      <c r="D4076">
        <v>2750</v>
      </c>
      <c r="E4076">
        <v>735</v>
      </c>
      <c r="F4076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s="15">
        <f t="shared" si="378"/>
        <v>42313.594618055555</v>
      </c>
      <c r="L4076" s="15">
        <f t="shared" si="379"/>
        <v>42283.552951388891</v>
      </c>
      <c r="M4076" t="b">
        <v>0</v>
      </c>
      <c r="N4076">
        <v>21</v>
      </c>
      <c r="O4076" t="b">
        <v>0</v>
      </c>
      <c r="P4076" t="s">
        <v>1086</v>
      </c>
      <c r="Q4076" s="7">
        <f t="shared" si="380"/>
        <v>26.727272727272727</v>
      </c>
      <c r="R4076" s="9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8229</v>
      </c>
      <c r="C4077" s="3" t="s">
        <v>8230</v>
      </c>
      <c r="D4077">
        <v>2000</v>
      </c>
      <c r="E4077">
        <v>576</v>
      </c>
      <c r="F4077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s="15">
        <f t="shared" si="378"/>
        <v>41820.727777777778</v>
      </c>
      <c r="L4077" s="15">
        <f t="shared" si="379"/>
        <v>41779.045937499999</v>
      </c>
      <c r="M4077" t="b">
        <v>0</v>
      </c>
      <c r="N4077">
        <v>13</v>
      </c>
      <c r="O4077" t="b">
        <v>0</v>
      </c>
      <c r="P4077" t="s">
        <v>1086</v>
      </c>
      <c r="Q4077" s="7">
        <f t="shared" si="380"/>
        <v>28.799999999999997</v>
      </c>
      <c r="R4077" s="9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8231</v>
      </c>
      <c r="C4078" s="3" t="s">
        <v>8232</v>
      </c>
      <c r="D4078">
        <v>700</v>
      </c>
      <c r="E4078">
        <v>0</v>
      </c>
      <c r="F407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s="15">
        <f t="shared" si="378"/>
        <v>41933.827083333337</v>
      </c>
      <c r="L4078" s="15">
        <f t="shared" si="379"/>
        <v>41905.795706018514</v>
      </c>
      <c r="M4078" t="b">
        <v>0</v>
      </c>
      <c r="N4078">
        <v>0</v>
      </c>
      <c r="O4078" t="b">
        <v>0</v>
      </c>
      <c r="P4078" t="s">
        <v>1086</v>
      </c>
      <c r="Q4078" s="7">
        <f t="shared" si="380"/>
        <v>0</v>
      </c>
      <c r="R4078" s="9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8233</v>
      </c>
      <c r="C4079" s="3" t="s">
        <v>8234</v>
      </c>
      <c r="D4079">
        <v>15000</v>
      </c>
      <c r="E4079">
        <v>1335</v>
      </c>
      <c r="F4079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s="15">
        <f t="shared" si="378"/>
        <v>42725.7105787037</v>
      </c>
      <c r="L4079" s="15">
        <f t="shared" si="379"/>
        <v>42695.7105787037</v>
      </c>
      <c r="M4079" t="b">
        <v>0</v>
      </c>
      <c r="N4079">
        <v>6</v>
      </c>
      <c r="O4079" t="b">
        <v>0</v>
      </c>
      <c r="P4079" t="s">
        <v>1086</v>
      </c>
      <c r="Q4079" s="7">
        <f t="shared" si="380"/>
        <v>8.9</v>
      </c>
      <c r="R4079" s="9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8235</v>
      </c>
      <c r="C4080" s="3" t="s">
        <v>8236</v>
      </c>
      <c r="D4080">
        <v>250</v>
      </c>
      <c r="E4080">
        <v>0</v>
      </c>
      <c r="F4080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s="15">
        <f t="shared" si="378"/>
        <v>42762.787523148145</v>
      </c>
      <c r="L4080" s="15">
        <f t="shared" si="379"/>
        <v>42732.787523148145</v>
      </c>
      <c r="M4080" t="b">
        <v>0</v>
      </c>
      <c r="N4080">
        <v>0</v>
      </c>
      <c r="O4080" t="b">
        <v>0</v>
      </c>
      <c r="P4080" t="s">
        <v>1086</v>
      </c>
      <c r="Q4080" s="7">
        <f t="shared" si="380"/>
        <v>0</v>
      </c>
      <c r="R4080" s="9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8237</v>
      </c>
      <c r="C4081" s="3" t="s">
        <v>8238</v>
      </c>
      <c r="D4081">
        <v>3000</v>
      </c>
      <c r="E4081">
        <v>5</v>
      </c>
      <c r="F4081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s="15">
        <f t="shared" si="378"/>
        <v>42540.938900462963</v>
      </c>
      <c r="L4081" s="15">
        <f t="shared" si="379"/>
        <v>42510.938900462963</v>
      </c>
      <c r="M4081" t="b">
        <v>0</v>
      </c>
      <c r="N4081">
        <v>1</v>
      </c>
      <c r="O4081" t="b">
        <v>0</v>
      </c>
      <c r="P4081" t="s">
        <v>1086</v>
      </c>
      <c r="Q4081" s="7">
        <f t="shared" si="380"/>
        <v>0.16666666666666669</v>
      </c>
      <c r="R4081" s="9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8239</v>
      </c>
      <c r="C4082" s="3" t="s">
        <v>8240</v>
      </c>
      <c r="D4082">
        <v>3000</v>
      </c>
      <c r="E4082">
        <v>0</v>
      </c>
      <c r="F4082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s="15">
        <f t="shared" si="378"/>
        <v>42535.787499999999</v>
      </c>
      <c r="L4082" s="15">
        <f t="shared" si="379"/>
        <v>42511.698101851856</v>
      </c>
      <c r="M4082" t="b">
        <v>0</v>
      </c>
      <c r="N4082">
        <v>0</v>
      </c>
      <c r="O4082" t="b">
        <v>0</v>
      </c>
      <c r="P4082" t="s">
        <v>1086</v>
      </c>
      <c r="Q4082" s="7">
        <f t="shared" si="380"/>
        <v>0</v>
      </c>
      <c r="R4082" s="9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8241</v>
      </c>
      <c r="C4083" s="3" t="s">
        <v>8242</v>
      </c>
      <c r="D4083">
        <v>2224</v>
      </c>
      <c r="E4083">
        <v>350</v>
      </c>
      <c r="F4083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s="15">
        <f t="shared" si="378"/>
        <v>42071.539641203708</v>
      </c>
      <c r="L4083" s="15">
        <f t="shared" si="379"/>
        <v>42041.581307870365</v>
      </c>
      <c r="M4083" t="b">
        <v>0</v>
      </c>
      <c r="N4083">
        <v>12</v>
      </c>
      <c r="O4083" t="b">
        <v>0</v>
      </c>
      <c r="P4083" t="s">
        <v>1086</v>
      </c>
      <c r="Q4083" s="7">
        <f t="shared" si="380"/>
        <v>15.737410071942445</v>
      </c>
      <c r="R4083" s="9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8243</v>
      </c>
      <c r="C4084" s="3" t="s">
        <v>8244</v>
      </c>
      <c r="D4084">
        <v>150</v>
      </c>
      <c r="E4084">
        <v>3</v>
      </c>
      <c r="F4084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s="15">
        <f t="shared" si="378"/>
        <v>42322.958333333328</v>
      </c>
      <c r="L4084" s="15">
        <f t="shared" si="379"/>
        <v>42307.189270833333</v>
      </c>
      <c r="M4084" t="b">
        <v>0</v>
      </c>
      <c r="N4084">
        <v>2</v>
      </c>
      <c r="O4084" t="b">
        <v>0</v>
      </c>
      <c r="P4084" t="s">
        <v>1086</v>
      </c>
      <c r="Q4084" s="7">
        <f t="shared" si="380"/>
        <v>2</v>
      </c>
      <c r="R4084" s="9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8245</v>
      </c>
      <c r="C4085" s="3" t="s">
        <v>8246</v>
      </c>
      <c r="D4085">
        <v>3500</v>
      </c>
      <c r="E4085">
        <v>759</v>
      </c>
      <c r="F4085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s="15">
        <f t="shared" si="378"/>
        <v>42383.761759259258</v>
      </c>
      <c r="L4085" s="15">
        <f t="shared" si="379"/>
        <v>42353.761759259258</v>
      </c>
      <c r="M4085" t="b">
        <v>0</v>
      </c>
      <c r="N4085">
        <v>6</v>
      </c>
      <c r="O4085" t="b">
        <v>0</v>
      </c>
      <c r="P4085" t="s">
        <v>1086</v>
      </c>
      <c r="Q4085" s="7">
        <f t="shared" si="380"/>
        <v>21.685714285714287</v>
      </c>
      <c r="R4085" s="9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8247</v>
      </c>
      <c r="C4086" s="3" t="s">
        <v>8248</v>
      </c>
      <c r="D4086">
        <v>3000</v>
      </c>
      <c r="E4086">
        <v>10</v>
      </c>
      <c r="F4086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s="15">
        <f t="shared" si="378"/>
        <v>42652.436412037037</v>
      </c>
      <c r="L4086" s="15">
        <f t="shared" si="379"/>
        <v>42622.436412037037</v>
      </c>
      <c r="M4086" t="b">
        <v>0</v>
      </c>
      <c r="N4086">
        <v>1</v>
      </c>
      <c r="O4086" t="b">
        <v>0</v>
      </c>
      <c r="P4086" t="s">
        <v>1086</v>
      </c>
      <c r="Q4086" s="7">
        <f t="shared" si="380"/>
        <v>0.33333333333333337</v>
      </c>
      <c r="R4086" s="9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8249</v>
      </c>
      <c r="C4087" s="3" t="s">
        <v>8250</v>
      </c>
      <c r="D4087">
        <v>3500</v>
      </c>
      <c r="E4087">
        <v>10</v>
      </c>
      <c r="F4087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s="15">
        <f t="shared" si="378"/>
        <v>42087.165972222225</v>
      </c>
      <c r="L4087" s="15">
        <f t="shared" si="379"/>
        <v>42058.603877314818</v>
      </c>
      <c r="M4087" t="b">
        <v>0</v>
      </c>
      <c r="N4087">
        <v>1</v>
      </c>
      <c r="O4087" t="b">
        <v>0</v>
      </c>
      <c r="P4087" t="s">
        <v>1086</v>
      </c>
      <c r="Q4087" s="7">
        <f t="shared" si="380"/>
        <v>0.2857142857142857</v>
      </c>
      <c r="R4087" s="9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8251</v>
      </c>
      <c r="C4088" s="3" t="s">
        <v>8252</v>
      </c>
      <c r="D4088">
        <v>1000</v>
      </c>
      <c r="E4088">
        <v>47</v>
      </c>
      <c r="F408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s="15">
        <f t="shared" si="378"/>
        <v>42329.166666666672</v>
      </c>
      <c r="L4088" s="15">
        <f t="shared" si="379"/>
        <v>42304.940960648149</v>
      </c>
      <c r="M4088" t="b">
        <v>0</v>
      </c>
      <c r="N4088">
        <v>5</v>
      </c>
      <c r="O4088" t="b">
        <v>0</v>
      </c>
      <c r="P4088" t="s">
        <v>1086</v>
      </c>
      <c r="Q4088" s="7">
        <f t="shared" si="380"/>
        <v>4.7</v>
      </c>
      <c r="R4088" s="9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8253</v>
      </c>
      <c r="C4089" s="3" t="s">
        <v>8254</v>
      </c>
      <c r="D4089">
        <v>9600</v>
      </c>
      <c r="E4089">
        <v>0</v>
      </c>
      <c r="F4089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s="15">
        <f t="shared" si="378"/>
        <v>42568.742893518516</v>
      </c>
      <c r="L4089" s="15">
        <f t="shared" si="379"/>
        <v>42538.742893518516</v>
      </c>
      <c r="M4089" t="b">
        <v>0</v>
      </c>
      <c r="N4089">
        <v>0</v>
      </c>
      <c r="O4089" t="b">
        <v>0</v>
      </c>
      <c r="P4089" t="s">
        <v>1086</v>
      </c>
      <c r="Q4089" s="7">
        <f t="shared" si="380"/>
        <v>0</v>
      </c>
      <c r="R4089" s="9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8255</v>
      </c>
      <c r="C4090" s="3" t="s">
        <v>8256</v>
      </c>
      <c r="D4090">
        <v>2000</v>
      </c>
      <c r="E4090">
        <v>216</v>
      </c>
      <c r="F4090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s="15">
        <f t="shared" si="378"/>
        <v>42020.43472222222</v>
      </c>
      <c r="L4090" s="15">
        <f t="shared" si="379"/>
        <v>41990.612546296295</v>
      </c>
      <c r="M4090" t="b">
        <v>0</v>
      </c>
      <c r="N4090">
        <v>3</v>
      </c>
      <c r="O4090" t="b">
        <v>0</v>
      </c>
      <c r="P4090" t="s">
        <v>1086</v>
      </c>
      <c r="Q4090" s="7">
        <f t="shared" si="380"/>
        <v>10.8</v>
      </c>
      <c r="R4090" s="9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8257</v>
      </c>
      <c r="C4091" s="3" t="s">
        <v>8258</v>
      </c>
      <c r="D4091">
        <v>5000</v>
      </c>
      <c r="E4091">
        <v>240</v>
      </c>
      <c r="F4091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s="15">
        <f t="shared" si="378"/>
        <v>42155.732638888891</v>
      </c>
      <c r="L4091" s="15">
        <f t="shared" si="379"/>
        <v>42122.732499999998</v>
      </c>
      <c r="M4091" t="b">
        <v>0</v>
      </c>
      <c r="N4091">
        <v>8</v>
      </c>
      <c r="O4091" t="b">
        <v>0</v>
      </c>
      <c r="P4091" t="s">
        <v>1086</v>
      </c>
      <c r="Q4091" s="7">
        <f t="shared" si="380"/>
        <v>4.8</v>
      </c>
      <c r="R4091" s="9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8259</v>
      </c>
      <c r="C4092" s="3" t="s">
        <v>8260</v>
      </c>
      <c r="D4092">
        <v>1000</v>
      </c>
      <c r="E4092">
        <v>32</v>
      </c>
      <c r="F4092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s="15">
        <f t="shared" si="378"/>
        <v>42223.625</v>
      </c>
      <c r="L4092" s="15">
        <f t="shared" si="379"/>
        <v>42209.67288194444</v>
      </c>
      <c r="M4092" t="b">
        <v>0</v>
      </c>
      <c r="N4092">
        <v>3</v>
      </c>
      <c r="O4092" t="b">
        <v>0</v>
      </c>
      <c r="P4092" t="s">
        <v>1086</v>
      </c>
      <c r="Q4092" s="7">
        <f t="shared" si="380"/>
        <v>3.2</v>
      </c>
      <c r="R4092" s="9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8261</v>
      </c>
      <c r="C4093" s="3" t="s">
        <v>8262</v>
      </c>
      <c r="D4093">
        <v>1600</v>
      </c>
      <c r="E4093">
        <v>204</v>
      </c>
      <c r="F4093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s="15">
        <f t="shared" si="378"/>
        <v>42020.506377314814</v>
      </c>
      <c r="L4093" s="15">
        <f t="shared" si="379"/>
        <v>41990.506377314814</v>
      </c>
      <c r="M4093" t="b">
        <v>0</v>
      </c>
      <c r="N4093">
        <v>8</v>
      </c>
      <c r="O4093" t="b">
        <v>0</v>
      </c>
      <c r="P4093" t="s">
        <v>1086</v>
      </c>
      <c r="Q4093" s="7">
        <f t="shared" si="380"/>
        <v>12.75</v>
      </c>
      <c r="R4093" s="9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8263</v>
      </c>
      <c r="C4094" s="3" t="s">
        <v>8264</v>
      </c>
      <c r="D4094">
        <v>110000</v>
      </c>
      <c r="E4094">
        <v>20</v>
      </c>
      <c r="F4094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s="15">
        <f t="shared" si="378"/>
        <v>42099.153321759259</v>
      </c>
      <c r="L4094" s="15">
        <f t="shared" si="379"/>
        <v>42039.194988425923</v>
      </c>
      <c r="M4094" t="b">
        <v>0</v>
      </c>
      <c r="N4094">
        <v>1</v>
      </c>
      <c r="O4094" t="b">
        <v>0</v>
      </c>
      <c r="P4094" t="s">
        <v>1086</v>
      </c>
      <c r="Q4094" s="7">
        <f t="shared" si="380"/>
        <v>1.8181818181818181E-2</v>
      </c>
      <c r="R4094" s="9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8265</v>
      </c>
      <c r="C4095" s="3" t="s">
        <v>8266</v>
      </c>
      <c r="D4095">
        <v>2500</v>
      </c>
      <c r="E4095">
        <v>60</v>
      </c>
      <c r="F4095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s="15">
        <f t="shared" si="378"/>
        <v>42238.815891203703</v>
      </c>
      <c r="L4095" s="15">
        <f t="shared" si="379"/>
        <v>42178.815891203703</v>
      </c>
      <c r="M4095" t="b">
        <v>0</v>
      </c>
      <c r="N4095">
        <v>4</v>
      </c>
      <c r="O4095" t="b">
        <v>0</v>
      </c>
      <c r="P4095" t="s">
        <v>1086</v>
      </c>
      <c r="Q4095" s="7">
        <f t="shared" si="380"/>
        <v>2.4</v>
      </c>
      <c r="R4095" s="9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8267</v>
      </c>
      <c r="C4096" s="3" t="s">
        <v>8268</v>
      </c>
      <c r="D4096">
        <v>2000</v>
      </c>
      <c r="E4096">
        <v>730</v>
      </c>
      <c r="F4096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s="15">
        <f t="shared" si="378"/>
        <v>41934.207638888889</v>
      </c>
      <c r="L4096" s="15">
        <f t="shared" si="379"/>
        <v>41890.086805555555</v>
      </c>
      <c r="M4096" t="b">
        <v>0</v>
      </c>
      <c r="N4096">
        <v>8</v>
      </c>
      <c r="O4096" t="b">
        <v>0</v>
      </c>
      <c r="P4096" t="s">
        <v>1086</v>
      </c>
      <c r="Q4096" s="7">
        <f t="shared" si="380"/>
        <v>36.5</v>
      </c>
      <c r="R4096" s="9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8269</v>
      </c>
      <c r="C4097" s="3" t="s">
        <v>8270</v>
      </c>
      <c r="D4097">
        <v>30000</v>
      </c>
      <c r="E4097">
        <v>800</v>
      </c>
      <c r="F4097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s="15">
        <f t="shared" si="378"/>
        <v>42723.031828703708</v>
      </c>
      <c r="L4097" s="15">
        <f t="shared" si="379"/>
        <v>42693.031828703708</v>
      </c>
      <c r="M4097" t="b">
        <v>0</v>
      </c>
      <c r="N4097">
        <v>1</v>
      </c>
      <c r="O4097" t="b">
        <v>0</v>
      </c>
      <c r="P4097" t="s">
        <v>1086</v>
      </c>
      <c r="Q4097" s="7">
        <f t="shared" si="380"/>
        <v>2.666666666666667</v>
      </c>
      <c r="R4097" s="9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8271</v>
      </c>
      <c r="C4098" s="3" t="s">
        <v>8272</v>
      </c>
      <c r="D4098">
        <v>3500</v>
      </c>
      <c r="E4098">
        <v>400</v>
      </c>
      <c r="F409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s="15">
        <f t="shared" si="378"/>
        <v>42794.368750000001</v>
      </c>
      <c r="L4098" s="15">
        <f t="shared" si="379"/>
        <v>42750.530312499999</v>
      </c>
      <c r="M4098" t="b">
        <v>0</v>
      </c>
      <c r="N4098">
        <v>5</v>
      </c>
      <c r="O4098" t="b">
        <v>0</v>
      </c>
      <c r="P4098" t="s">
        <v>1086</v>
      </c>
      <c r="Q4098" s="7">
        <f t="shared" si="380"/>
        <v>11.428571428571429</v>
      </c>
      <c r="R4098" s="9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8273</v>
      </c>
      <c r="C4099" s="3" t="s">
        <v>8274</v>
      </c>
      <c r="D4099">
        <v>10000</v>
      </c>
      <c r="E4099">
        <v>0</v>
      </c>
      <c r="F4099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s="15">
        <f t="shared" ref="K4099:K4115" si="384">(I4099/86400)+DATE(1970,1,1)</f>
        <v>42400.996527777781</v>
      </c>
      <c r="L4099" s="15">
        <f t="shared" ref="L4099:L4115" si="385">(J4099/86400)+DATE(1970,1,1)</f>
        <v>42344.824502314819</v>
      </c>
      <c r="M4099" t="b">
        <v>0</v>
      </c>
      <c r="N4099">
        <v>0</v>
      </c>
      <c r="O4099" t="b">
        <v>0</v>
      </c>
      <c r="P4099" t="s">
        <v>1086</v>
      </c>
      <c r="Q4099" s="7">
        <f t="shared" ref="Q4099:Q4115" si="386">(E4099/D4099)*100</f>
        <v>0</v>
      </c>
      <c r="R4099" s="9" t="e">
        <f t="shared" ref="R4099:R4115" si="387">E4099/N4099</f>
        <v>#DIV/0!</v>
      </c>
      <c r="S4099" t="str">
        <f t="shared" ref="S4099:S4115" si="388">LEFT(P4099,FIND("/",P4099)-1)</f>
        <v>theater</v>
      </c>
      <c r="T4099" t="str">
        <f t="shared" ref="T4099:T4115" si="389">REPLACE(P4099,1,FIND("/",P4099),"")</f>
        <v>plays</v>
      </c>
    </row>
    <row r="4100" spans="1:20" ht="48" x14ac:dyDescent="0.2">
      <c r="A4100">
        <v>4098</v>
      </c>
      <c r="B4100" s="3" t="s">
        <v>8275</v>
      </c>
      <c r="C4100" s="3" t="s">
        <v>8276</v>
      </c>
      <c r="D4100">
        <v>75000</v>
      </c>
      <c r="E4100">
        <v>0</v>
      </c>
      <c r="F4100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s="15">
        <f t="shared" si="384"/>
        <v>42525.722187499996</v>
      </c>
      <c r="L4100" s="15">
        <f t="shared" si="385"/>
        <v>42495.722187499996</v>
      </c>
      <c r="M4100" t="b">
        <v>0</v>
      </c>
      <c r="N4100">
        <v>0</v>
      </c>
      <c r="O4100" t="b">
        <v>0</v>
      </c>
      <c r="P4100" t="s">
        <v>1086</v>
      </c>
      <c r="Q4100" s="7">
        <f t="shared" si="386"/>
        <v>0</v>
      </c>
      <c r="R4100" s="9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8277</v>
      </c>
      <c r="C4101" s="3" t="s">
        <v>8278</v>
      </c>
      <c r="D4101">
        <v>4500</v>
      </c>
      <c r="E4101">
        <v>50</v>
      </c>
      <c r="F4101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s="15">
        <f t="shared" si="384"/>
        <v>42615.850381944445</v>
      </c>
      <c r="L4101" s="15">
        <f t="shared" si="385"/>
        <v>42570.850381944445</v>
      </c>
      <c r="M4101" t="b">
        <v>0</v>
      </c>
      <c r="N4101">
        <v>1</v>
      </c>
      <c r="O4101" t="b">
        <v>0</v>
      </c>
      <c r="P4101" t="s">
        <v>1086</v>
      </c>
      <c r="Q4101" s="7">
        <f t="shared" si="386"/>
        <v>1.1111111111111112</v>
      </c>
      <c r="R4101" s="9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8279</v>
      </c>
      <c r="C4102" s="3" t="s">
        <v>8280</v>
      </c>
      <c r="D4102">
        <v>270</v>
      </c>
      <c r="E4102">
        <v>0</v>
      </c>
      <c r="F4102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s="15">
        <f t="shared" si="384"/>
        <v>41937.124884259261</v>
      </c>
      <c r="L4102" s="15">
        <f t="shared" si="385"/>
        <v>41927.124884259261</v>
      </c>
      <c r="M4102" t="b">
        <v>0</v>
      </c>
      <c r="N4102">
        <v>0</v>
      </c>
      <c r="O4102" t="b">
        <v>0</v>
      </c>
      <c r="P4102" t="s">
        <v>1086</v>
      </c>
      <c r="Q4102" s="7">
        <f t="shared" si="386"/>
        <v>0</v>
      </c>
      <c r="R4102" s="9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8281</v>
      </c>
      <c r="C4103" s="3" t="s">
        <v>8282</v>
      </c>
      <c r="D4103">
        <v>600</v>
      </c>
      <c r="E4103">
        <v>0</v>
      </c>
      <c r="F4103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s="15">
        <f t="shared" si="384"/>
        <v>42760.903726851851</v>
      </c>
      <c r="L4103" s="15">
        <f t="shared" si="385"/>
        <v>42730.903726851851</v>
      </c>
      <c r="M4103" t="b">
        <v>0</v>
      </c>
      <c r="N4103">
        <v>0</v>
      </c>
      <c r="O4103" t="b">
        <v>0</v>
      </c>
      <c r="P4103" t="s">
        <v>1086</v>
      </c>
      <c r="Q4103" s="7">
        <f t="shared" si="386"/>
        <v>0</v>
      </c>
      <c r="R4103" s="9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8283</v>
      </c>
      <c r="C4104" s="3" t="s">
        <v>8284</v>
      </c>
      <c r="D4104">
        <v>500</v>
      </c>
      <c r="E4104">
        <v>137</v>
      </c>
      <c r="F4104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s="15">
        <f t="shared" si="384"/>
        <v>42505.848067129627</v>
      </c>
      <c r="L4104" s="15">
        <f t="shared" si="385"/>
        <v>42475.848067129627</v>
      </c>
      <c r="M4104" t="b">
        <v>0</v>
      </c>
      <c r="N4104">
        <v>6</v>
      </c>
      <c r="O4104" t="b">
        <v>0</v>
      </c>
      <c r="P4104" t="s">
        <v>1086</v>
      </c>
      <c r="Q4104" s="7">
        <f t="shared" si="386"/>
        <v>27.400000000000002</v>
      </c>
      <c r="R4104" s="9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8285</v>
      </c>
      <c r="C4105" s="3" t="s">
        <v>8286</v>
      </c>
      <c r="D4105">
        <v>1000</v>
      </c>
      <c r="E4105">
        <v>100</v>
      </c>
      <c r="F4105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s="15">
        <f t="shared" si="384"/>
        <v>42242.772222222222</v>
      </c>
      <c r="L4105" s="15">
        <f t="shared" si="385"/>
        <v>42188.83293981482</v>
      </c>
      <c r="M4105" t="b">
        <v>0</v>
      </c>
      <c r="N4105">
        <v>6</v>
      </c>
      <c r="O4105" t="b">
        <v>0</v>
      </c>
      <c r="P4105" t="s">
        <v>1086</v>
      </c>
      <c r="Q4105" s="7">
        <f t="shared" si="386"/>
        <v>10</v>
      </c>
      <c r="R4105" s="9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8287</v>
      </c>
      <c r="C4106" s="3" t="s">
        <v>8288</v>
      </c>
      <c r="D4106">
        <v>3000</v>
      </c>
      <c r="E4106">
        <v>641</v>
      </c>
      <c r="F4106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s="15">
        <f t="shared" si="384"/>
        <v>42670.278171296297</v>
      </c>
      <c r="L4106" s="15">
        <f t="shared" si="385"/>
        <v>42640.278171296297</v>
      </c>
      <c r="M4106" t="b">
        <v>0</v>
      </c>
      <c r="N4106">
        <v>14</v>
      </c>
      <c r="O4106" t="b">
        <v>0</v>
      </c>
      <c r="P4106" t="s">
        <v>1086</v>
      </c>
      <c r="Q4106" s="7">
        <f t="shared" si="386"/>
        <v>21.366666666666667</v>
      </c>
      <c r="R4106" s="9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8289</v>
      </c>
      <c r="C4107" s="3" t="s">
        <v>8290</v>
      </c>
      <c r="D4107">
        <v>33000</v>
      </c>
      <c r="E4107">
        <v>2300</v>
      </c>
      <c r="F4107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s="15">
        <f t="shared" si="384"/>
        <v>42730.010520833333</v>
      </c>
      <c r="L4107" s="15">
        <f t="shared" si="385"/>
        <v>42697.010520833333</v>
      </c>
      <c r="M4107" t="b">
        <v>0</v>
      </c>
      <c r="N4107">
        <v>6</v>
      </c>
      <c r="O4107" t="b">
        <v>0</v>
      </c>
      <c r="P4107" t="s">
        <v>1086</v>
      </c>
      <c r="Q4107" s="7">
        <f t="shared" si="386"/>
        <v>6.9696969696969706</v>
      </c>
      <c r="R4107" s="9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8291</v>
      </c>
      <c r="C4108" s="3" t="s">
        <v>8292</v>
      </c>
      <c r="D4108">
        <v>5000</v>
      </c>
      <c r="E4108">
        <v>3530</v>
      </c>
      <c r="F410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s="15">
        <f t="shared" si="384"/>
        <v>42096.041666666672</v>
      </c>
      <c r="L4108" s="15">
        <f t="shared" si="385"/>
        <v>42053.049375000002</v>
      </c>
      <c r="M4108" t="b">
        <v>0</v>
      </c>
      <c r="N4108">
        <v>33</v>
      </c>
      <c r="O4108" t="b">
        <v>0</v>
      </c>
      <c r="P4108" t="s">
        <v>1086</v>
      </c>
      <c r="Q4108" s="7">
        <f t="shared" si="386"/>
        <v>70.599999999999994</v>
      </c>
      <c r="R4108" s="9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8293</v>
      </c>
      <c r="C4109" s="3" t="s">
        <v>8294</v>
      </c>
      <c r="D4109">
        <v>2000</v>
      </c>
      <c r="E4109">
        <v>41</v>
      </c>
      <c r="F4109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s="15">
        <f t="shared" si="384"/>
        <v>41906.916678240741</v>
      </c>
      <c r="L4109" s="15">
        <f t="shared" si="385"/>
        <v>41883.916678240741</v>
      </c>
      <c r="M4109" t="b">
        <v>0</v>
      </c>
      <c r="N4109">
        <v>4</v>
      </c>
      <c r="O4109" t="b">
        <v>0</v>
      </c>
      <c r="P4109" t="s">
        <v>1086</v>
      </c>
      <c r="Q4109" s="7">
        <f t="shared" si="386"/>
        <v>2.0500000000000003</v>
      </c>
      <c r="R4109" s="9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8295</v>
      </c>
      <c r="C4110" s="3" t="s">
        <v>8296</v>
      </c>
      <c r="D4110">
        <v>3000</v>
      </c>
      <c r="E4110">
        <v>59</v>
      </c>
      <c r="F4110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s="15">
        <f t="shared" si="384"/>
        <v>42797.208333333328</v>
      </c>
      <c r="L4110" s="15">
        <f t="shared" si="385"/>
        <v>42767.031678240739</v>
      </c>
      <c r="M4110" t="b">
        <v>0</v>
      </c>
      <c r="N4110">
        <v>1</v>
      </c>
      <c r="O4110" t="b">
        <v>0</v>
      </c>
      <c r="P4110" t="s">
        <v>1086</v>
      </c>
      <c r="Q4110" s="7">
        <f t="shared" si="386"/>
        <v>1.9666666666666666</v>
      </c>
      <c r="R4110" s="9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8297</v>
      </c>
      <c r="C4111" s="3" t="s">
        <v>8298</v>
      </c>
      <c r="D4111">
        <v>500</v>
      </c>
      <c r="E4111">
        <v>0</v>
      </c>
      <c r="F4111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s="15">
        <f t="shared" si="384"/>
        <v>42337.581064814818</v>
      </c>
      <c r="L4111" s="15">
        <f t="shared" si="385"/>
        <v>42307.539398148147</v>
      </c>
      <c r="M4111" t="b">
        <v>0</v>
      </c>
      <c r="N4111">
        <v>0</v>
      </c>
      <c r="O4111" t="b">
        <v>0</v>
      </c>
      <c r="P4111" t="s">
        <v>1086</v>
      </c>
      <c r="Q4111" s="7">
        <f t="shared" si="386"/>
        <v>0</v>
      </c>
      <c r="R4111" s="9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8299</v>
      </c>
      <c r="C4112" s="3" t="s">
        <v>8300</v>
      </c>
      <c r="D4112">
        <v>300</v>
      </c>
      <c r="E4112">
        <v>86</v>
      </c>
      <c r="F4112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s="15">
        <f t="shared" si="384"/>
        <v>42572.626747685186</v>
      </c>
      <c r="L4112" s="15">
        <f t="shared" si="385"/>
        <v>42512.626747685186</v>
      </c>
      <c r="M4112" t="b">
        <v>0</v>
      </c>
      <c r="N4112">
        <v>6</v>
      </c>
      <c r="O4112" t="b">
        <v>0</v>
      </c>
      <c r="P4112" t="s">
        <v>1086</v>
      </c>
      <c r="Q4112" s="7">
        <f t="shared" si="386"/>
        <v>28.666666666666668</v>
      </c>
      <c r="R4112" s="9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8301</v>
      </c>
      <c r="C4113" s="3" t="s">
        <v>8302</v>
      </c>
      <c r="D4113">
        <v>3000</v>
      </c>
      <c r="E4113">
        <v>94</v>
      </c>
      <c r="F4113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s="15">
        <f t="shared" si="384"/>
        <v>42059.135879629626</v>
      </c>
      <c r="L4113" s="15">
        <f t="shared" si="385"/>
        <v>42029.135879629626</v>
      </c>
      <c r="M4113" t="b">
        <v>0</v>
      </c>
      <c r="N4113">
        <v>6</v>
      </c>
      <c r="O4113" t="b">
        <v>0</v>
      </c>
      <c r="P4113" t="s">
        <v>1086</v>
      </c>
      <c r="Q4113" s="7">
        <f t="shared" si="386"/>
        <v>3.1333333333333333</v>
      </c>
      <c r="R4113" s="9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8303</v>
      </c>
      <c r="C4114" s="3" t="s">
        <v>5790</v>
      </c>
      <c r="D4114">
        <v>2500</v>
      </c>
      <c r="E4114">
        <v>1</v>
      </c>
      <c r="F4114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s="15">
        <f t="shared" si="384"/>
        <v>42428</v>
      </c>
      <c r="L4114" s="15">
        <f t="shared" si="385"/>
        <v>42400.946597222224</v>
      </c>
      <c r="M4114" t="b">
        <v>0</v>
      </c>
      <c r="N4114">
        <v>1</v>
      </c>
      <c r="O4114" t="b">
        <v>0</v>
      </c>
      <c r="P4114" t="s">
        <v>1086</v>
      </c>
      <c r="Q4114" s="7">
        <f t="shared" si="386"/>
        <v>0.04</v>
      </c>
      <c r="R4114" s="9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8304</v>
      </c>
      <c r="C4115" s="3" t="s">
        <v>8305</v>
      </c>
      <c r="D4115">
        <v>1500</v>
      </c>
      <c r="E4115">
        <v>3</v>
      </c>
      <c r="F4115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s="15">
        <f t="shared" si="384"/>
        <v>42377.273611111115</v>
      </c>
      <c r="L4115" s="15">
        <f t="shared" si="385"/>
        <v>42358.573182870372</v>
      </c>
      <c r="M4115" t="b">
        <v>0</v>
      </c>
      <c r="N4115">
        <v>3</v>
      </c>
      <c r="O4115" t="b">
        <v>0</v>
      </c>
      <c r="P4115" t="s">
        <v>1086</v>
      </c>
      <c r="Q4115" s="7">
        <f t="shared" si="386"/>
        <v>0.2</v>
      </c>
      <c r="R4115" s="9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DEFBEAD5-8A5B-1848-BCDF-AA7E90D9F00E}"/>
  <conditionalFormatting sqref="F1:F1048576">
    <cfRule type="containsText" dxfId="16" priority="3" operator="containsText" text="live">
      <formula>NOT(ISERROR(SEARCH("live",F1)))</formula>
    </cfRule>
    <cfRule type="containsText" dxfId="15" priority="5" operator="containsText" text="failed">
      <formula>NOT(ISERROR(SEARCH("failed",F1)))</formula>
    </cfRule>
    <cfRule type="containsText" dxfId="14" priority="6" operator="containsText" text="Canceled">
      <formula>NOT(ISERROR(SEARCH("Canceled",F1)))</formula>
    </cfRule>
    <cfRule type="containsText" dxfId="13" priority="7" operator="containsText" text="successful">
      <formula>NOT(ISERROR(SEARCH("successful",F1)))</formula>
    </cfRule>
    <cfRule type="containsText" dxfId="12" priority="8" operator="containsText" text="succesful">
      <formula>NOT(ISERROR(SEARCH("succesful",F1)))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6F09E-E134-4343-A070-F3825F677F1F}">
  <sheetPr codeName="Sheet5"/>
  <dimension ref="A1:H20"/>
  <sheetViews>
    <sheetView tabSelected="1" workbookViewId="0">
      <selection activeCell="L10" sqref="L10"/>
    </sheetView>
  </sheetViews>
  <sheetFormatPr baseColWidth="10" defaultRowHeight="15" x14ac:dyDescent="0.2"/>
  <cols>
    <col min="1" max="1" width="24.83203125" style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6" t="s">
        <v>8377</v>
      </c>
      <c r="B1" t="s">
        <v>8378</v>
      </c>
      <c r="C1" t="s">
        <v>8379</v>
      </c>
      <c r="D1" t="s">
        <v>8380</v>
      </c>
      <c r="E1" t="s">
        <v>8381</v>
      </c>
      <c r="F1" t="s">
        <v>8382</v>
      </c>
      <c r="G1" t="s">
        <v>8383</v>
      </c>
      <c r="H1" t="s">
        <v>8384</v>
      </c>
    </row>
    <row r="2" spans="1:8" x14ac:dyDescent="0.2">
      <c r="A2" s="17" t="s">
        <v>8385</v>
      </c>
      <c r="B2">
        <f>COUNTIFS('Data '!D:D,"&lt;1000", 'Data '!F:F,"successful")</f>
        <v>322</v>
      </c>
      <c r="C2">
        <f>COUNTIFS('Data '!D:D,"&lt;1000", 'Data '!F:F,"=failed")</f>
        <v>113</v>
      </c>
      <c r="D2">
        <f>COUNTIFS('Data '!D:D,"&lt;1000", 'Data '!F:F,"canceled")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6" t="s">
        <v>8386</v>
      </c>
      <c r="B3">
        <f>COUNTIFS('Data '!D:D,"&gt;=1000", 'Data '!D:D,"&lt;5000",'Data '!F:F,"successful")</f>
        <v>932</v>
      </c>
      <c r="C3">
        <f>COUNTIFS('Data '!D:D,"&gt;=1000", 'Data '!D:D,"&lt;5000",'Data '!F:F,"failed")</f>
        <v>420</v>
      </c>
      <c r="D3">
        <f>COUNTIFS('Data '!D:D,"&gt;=1000", 'Data '!D:D,"&lt;5000",'Data '!F:F,"canceled")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16" t="s">
        <v>8387</v>
      </c>
      <c r="B4">
        <f>COUNTIFS('Data '!D:D,"&gt;=5000", 'Data '!D:D,"&lt;10000",'Data '!F:F,"successful")</f>
        <v>381</v>
      </c>
      <c r="C4">
        <f>COUNTIFS('Data '!D:D,"&gt;=5000", 'Data '!D:D,"&lt;10000",'Data '!F:F,"failed")</f>
        <v>283</v>
      </c>
      <c r="D4">
        <f>COUNTIFS('Data '!D:D,"&gt;=5000", 'Data '!D:D,"&lt;10000",'Data '!F:F,"canceled")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6" t="s">
        <v>8388</v>
      </c>
      <c r="B5">
        <f>COUNTIFS('Data '!D:D,"&gt;9999", 'Data '!D:D,"&lt;15000",'Data '!F:F,"successful")</f>
        <v>168</v>
      </c>
      <c r="C5">
        <f>COUNTIFS('Data '!D:D,"&gt;9999", 'Data '!D:D,"&lt;15000",'Data '!F:F,"failed")</f>
        <v>144</v>
      </c>
      <c r="D5">
        <f>COUNTIFS('Data '!D:D,"&gt;9999", 'Data '!D:D,"&lt;15000",'Data '!F:F,"canceled")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6" t="s">
        <v>8389</v>
      </c>
      <c r="B6">
        <f>COUNTIFS('Data '!D:D,"&gt;14999", 'Data '!D:D,"&lt;20000",'Data '!F:F,"successful")</f>
        <v>94</v>
      </c>
      <c r="C6">
        <f>COUNTIFS('Data '!D:D,"&gt;14999", 'Data '!D:D,"&lt;20000",'Data '!F:F,"failed")</f>
        <v>90</v>
      </c>
      <c r="D6">
        <f>COUNTIFS('Data '!D:D,"&gt;14999", 'Data '!D:D,"&lt;20000",'Data '!F:F,"canceled")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6" t="s">
        <v>8390</v>
      </c>
      <c r="B7">
        <f>COUNTIFS('Data '!D:D,"&gt;19999", 'Data '!D:D,"&lt;25000",'Data '!F:F,"successful")</f>
        <v>62</v>
      </c>
      <c r="C7">
        <f>COUNTIFS('Data '!D:D,"&gt;19999", 'Data '!D:D,"&lt;25000",'Data '!F:F,"failed")</f>
        <v>72</v>
      </c>
      <c r="D7">
        <f>COUNTIFS('Data '!D:D,"&gt;19999", 'Data '!D:D,"&lt;25000",'Data '!F:F,"canceled")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6" t="s">
        <v>8391</v>
      </c>
      <c r="B8">
        <f>COUNTIFS('Data '!D:D,"&gt;24999", 'Data '!D:D,"&lt;30000",'Data '!F:F,"successful")</f>
        <v>55</v>
      </c>
      <c r="C8">
        <f>COUNTIFS('Data '!D:D,"&gt;24999", 'Data '!D:D,"&lt;30000",'Data '!F:F,"failed")</f>
        <v>64</v>
      </c>
      <c r="D8">
        <f>COUNTIFS('Data '!D:D,"&gt;24999", 'Data '!D:D,"&lt;30000",'Data '!F:F,"canceled")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6" t="s">
        <v>8392</v>
      </c>
      <c r="B9">
        <f>COUNTIFS('Data '!D:D,"&gt;29999", 'Data '!D:D,"&lt;35000",'Data '!F:F,"successful")</f>
        <v>32</v>
      </c>
      <c r="C9">
        <f>COUNTIFS('Data '!D:D,"&gt;29999", 'Data '!D:D,"&lt;35000",'Data '!F:F,"failed")</f>
        <v>37</v>
      </c>
      <c r="D9">
        <f>COUNTIFS('Data '!D:D,"&gt;29999", 'Data '!D:D,"&lt;35000",'Data '!F:F,"canceled")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6" t="s">
        <v>8393</v>
      </c>
      <c r="B10">
        <f>COUNTIFS('Data '!D:D,"&gt;34999", 'Data '!D:D,"&lt;40000",'Data '!F:F,"successful")</f>
        <v>26</v>
      </c>
      <c r="C10">
        <f>COUNTIFS('Data '!D:D,"&gt;34999", 'Data '!D:D,"&lt;40000",'Data '!F:F,"failed")</f>
        <v>22</v>
      </c>
      <c r="D10">
        <f>COUNTIFS('Data '!D:D,"&gt;34999", 'Data '!D:D,"&lt;40000",'Data '!F:F,"Canceled")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6" t="s">
        <v>8394</v>
      </c>
      <c r="B11">
        <f>COUNTIFS('Data '!D:D,"&gt;39999", 'Data '!D:D,"&lt;45000",'Data '!F:F,"successful")</f>
        <v>21</v>
      </c>
      <c r="C11">
        <f>COUNTIFS('Data '!D:D,"&gt;39999", 'Data '!D:D,"&lt;45000",'Data '!F:F,"failed")</f>
        <v>16</v>
      </c>
      <c r="D11">
        <f>COUNTIFS('Data '!D:D,"&gt;39999", 'Data '!D:D,"&lt;45000",'Data '!F:F,"canceled")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6" t="s">
        <v>8395</v>
      </c>
      <c r="B12">
        <f>COUNTIFS('Data '!D:D,"&gt;44999", 'Data '!D:D,"&lt;50000",'Data '!F:F,"successful")</f>
        <v>6</v>
      </c>
      <c r="C12">
        <f>COUNTIFS('Data '!D:D,"&gt;44999", 'Data '!D:D,"&lt;50000",'Data '!F:F,"failed")</f>
        <v>11</v>
      </c>
      <c r="D12">
        <f>COUNTIFS('Data '!D:D,"&gt;44999", 'Data '!D:D,"&lt;50000",'Data '!F:F,"canceled")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6" t="s">
        <v>8396</v>
      </c>
      <c r="B13">
        <f>COUNTIFS('Data '!D:D,"&gt;=50000", 'Data '!F:F,"successful")</f>
        <v>86</v>
      </c>
      <c r="C13">
        <f>COUNTIFS('Data '!D:D,"&gt;=50000", 'Data '!F:F,"failed")</f>
        <v>258</v>
      </c>
      <c r="D13">
        <f>COUNTIFS('Data '!D:D,"&gt;=50000", 'Data '!F:F,"canceled")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20" spans="1:2" x14ac:dyDescent="0.2">
      <c r="A20" s="16" t="s">
        <v>8397</v>
      </c>
      <c r="B20">
        <f>COUNTIFS('Data '!F:F,"=live")</f>
        <v>50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34B94-0FFE-014A-B01A-C1339A856885}">
  <sheetPr codeName="Sheet6"/>
  <dimension ref="A1:D20"/>
  <sheetViews>
    <sheetView workbookViewId="0">
      <selection activeCell="B20" sqref="B20"/>
    </sheetView>
  </sheetViews>
  <sheetFormatPr baseColWidth="10" defaultRowHeight="15" x14ac:dyDescent="0.2"/>
  <cols>
    <col min="1" max="1" width="24.83203125" style="16" bestFit="1" customWidth="1"/>
    <col min="2" max="2" width="15.33203125" bestFit="1" customWidth="1"/>
    <col min="3" max="3" width="12.1640625" bestFit="1" customWidth="1"/>
    <col min="4" max="4" width="11.5" bestFit="1" customWidth="1"/>
  </cols>
  <sheetData>
    <row r="1" spans="1:4" x14ac:dyDescent="0.2">
      <c r="B1" t="s">
        <v>8404</v>
      </c>
      <c r="C1" t="s">
        <v>8405</v>
      </c>
      <c r="D1" s="18" t="s">
        <v>8381</v>
      </c>
    </row>
    <row r="2" spans="1:4" x14ac:dyDescent="0.2">
      <c r="A2" s="17" t="s">
        <v>8398</v>
      </c>
      <c r="B2">
        <f>COUNTIFS('Data '!D:D,"&lt;1000", 'Data '!F:F,"successful")</f>
        <v>322</v>
      </c>
      <c r="C2">
        <f>Bonus!D2+Bonus!C2</f>
        <v>131</v>
      </c>
      <c r="D2" s="18">
        <f>SUM(B2:C2)</f>
        <v>453</v>
      </c>
    </row>
    <row r="3" spans="1:4" x14ac:dyDescent="0.2">
      <c r="A3" s="16" t="s">
        <v>8399</v>
      </c>
      <c r="B3">
        <f>COUNTIFS('Data '!D:D,"&gt;=1000", 'Data '!D:D,"&lt;5000",'Data '!F:F,"successful")</f>
        <v>932</v>
      </c>
      <c r="C3">
        <f>Bonus!D3+Bonus!C3</f>
        <v>480</v>
      </c>
      <c r="D3" s="18">
        <f t="shared" ref="D3:D7" si="0">SUM(B3:C3)</f>
        <v>1412</v>
      </c>
    </row>
    <row r="4" spans="1:4" x14ac:dyDescent="0.2">
      <c r="A4" s="16" t="s">
        <v>8400</v>
      </c>
      <c r="B4">
        <f>COUNTIFS('Data '!D:D,"&gt;=5000", 'Data '!D:D,"&lt;10000",'Data '!F:F,"successful")</f>
        <v>381</v>
      </c>
      <c r="C4">
        <f>Bonus!D4+Bonus!C4</f>
        <v>335</v>
      </c>
      <c r="D4" s="18">
        <f t="shared" si="0"/>
        <v>716</v>
      </c>
    </row>
    <row r="5" spans="1:4" x14ac:dyDescent="0.2">
      <c r="A5" s="16" t="s">
        <v>8401</v>
      </c>
      <c r="B5">
        <f>COUNTIFS('Data '!D:D,"&gt;9999", 'Data '!D:D,"&lt;15000",'Data '!F:F,"successful")</f>
        <v>168</v>
      </c>
      <c r="C5">
        <f>Bonus!D5+Bonus!C5</f>
        <v>184</v>
      </c>
      <c r="D5" s="18">
        <f t="shared" si="0"/>
        <v>352</v>
      </c>
    </row>
    <row r="6" spans="1:4" x14ac:dyDescent="0.2">
      <c r="A6" s="16" t="s">
        <v>8402</v>
      </c>
      <c r="B6">
        <f>COUNTIFS('Data '!D:D,"&gt;14999", 'Data '!D:D,"&lt;20000",'Data '!F:F,"successful")</f>
        <v>94</v>
      </c>
      <c r="C6">
        <f>Bonus!D6+Bonus!C6</f>
        <v>107</v>
      </c>
      <c r="D6" s="18">
        <f t="shared" si="0"/>
        <v>201</v>
      </c>
    </row>
    <row r="7" spans="1:4" x14ac:dyDescent="0.2">
      <c r="A7" s="16" t="s">
        <v>8403</v>
      </c>
      <c r="B7">
        <f>COUNTIFS('Data '!D:D,"&gt;19999", 'Data '!D:D,"&lt;25000",'Data '!F:F,"successful")</f>
        <v>62</v>
      </c>
      <c r="C7">
        <f>Bonus!D7+Bonus!C7</f>
        <v>86</v>
      </c>
      <c r="D7" s="18">
        <f t="shared" si="0"/>
        <v>148</v>
      </c>
    </row>
    <row r="9" spans="1:4" x14ac:dyDescent="0.2">
      <c r="B9">
        <f>SUM(Bonus!B2:B13)</f>
        <v>2185</v>
      </c>
      <c r="C9">
        <f>SUM(Bonus!C2:D13)</f>
        <v>1879</v>
      </c>
    </row>
    <row r="20" spans="1:2" x14ac:dyDescent="0.2">
      <c r="A20" s="16" t="s">
        <v>8397</v>
      </c>
      <c r="B20">
        <f>COUNTIFS('Data '!F:F,"=live")</f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Pivot-Category</vt:lpstr>
      <vt:lpstr>Pivot-SubCategory</vt:lpstr>
      <vt:lpstr>Pivot-Launch Date</vt:lpstr>
      <vt:lpstr>Data 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Josè luis Vilchez Portocarrero</dc:creator>
  <cp:lastModifiedBy>Josè luis Vilchez Portocarrero</cp:lastModifiedBy>
  <dcterms:created xsi:type="dcterms:W3CDTF">2020-09-15T00:32:41Z</dcterms:created>
  <dcterms:modified xsi:type="dcterms:W3CDTF">2020-09-15T23:46:27Z</dcterms:modified>
</cp:coreProperties>
</file>