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A429615E-1DCB-48F1-8418-B16C75645FD1}" xr6:coauthVersionLast="45" xr6:coauthVersionMax="45" xr10:uidLastSave="{00000000-0000-0000-0000-000000000000}"/>
  <bookViews>
    <workbookView xWindow="-120" yWindow="-120" windowWidth="20730" windowHeight="11310" tabRatio="742" firstSheet="7" activeTab="7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7" i="16" l="1"/>
  <c r="AT44" i="16"/>
  <c r="AT43" i="16"/>
  <c r="AT38" i="16"/>
  <c r="AT42" i="16"/>
  <c r="AT34" i="16"/>
  <c r="AT33" i="16"/>
  <c r="AT41" i="16"/>
  <c r="AT40" i="16"/>
  <c r="AT39" i="16"/>
  <c r="AT36" i="16"/>
  <c r="AT35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AT18" i="36" s="1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AT5" i="36" s="1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AT17" i="34" s="1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AY5" i="34" s="1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AT5" i="32" s="1"/>
  <c r="D4" i="32"/>
  <c r="C4" i="32"/>
  <c r="B4" i="32"/>
  <c r="D19" i="31"/>
  <c r="C19" i="31"/>
  <c r="B19" i="31"/>
  <c r="AT19" i="31" s="1"/>
  <c r="D18" i="31"/>
  <c r="C18" i="31"/>
  <c r="B18" i="31"/>
  <c r="AT18" i="31" s="1"/>
  <c r="D17" i="31"/>
  <c r="C17" i="31"/>
  <c r="B17" i="31"/>
  <c r="AT17" i="31" s="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AT7" i="31" s="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AT16" i="30" s="1"/>
  <c r="D15" i="30"/>
  <c r="C15" i="30"/>
  <c r="B15" i="30"/>
  <c r="D14" i="30"/>
  <c r="C14" i="30"/>
  <c r="B14" i="30"/>
  <c r="AT14" i="30" s="1"/>
  <c r="D13" i="30"/>
  <c r="C13" i="30"/>
  <c r="B13" i="30"/>
  <c r="D12" i="30"/>
  <c r="C12" i="30"/>
  <c r="B12" i="30"/>
  <c r="AT12" i="30" s="1"/>
  <c r="D11" i="30"/>
  <c r="C11" i="30"/>
  <c r="B11" i="30"/>
  <c r="AT11" i="30" s="1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AT6" i="30" s="1"/>
  <c r="D5" i="30"/>
  <c r="C5" i="30"/>
  <c r="B5" i="30"/>
  <c r="D4" i="30"/>
  <c r="C4" i="30"/>
  <c r="B4" i="30"/>
  <c r="D19" i="29"/>
  <c r="C19" i="29"/>
  <c r="B19" i="29"/>
  <c r="AT19" i="29" s="1"/>
  <c r="D18" i="29"/>
  <c r="C18" i="29"/>
  <c r="B18" i="29"/>
  <c r="AU18" i="29" s="1"/>
  <c r="AV18" i="29" s="1"/>
  <c r="D17" i="29"/>
  <c r="C17" i="29"/>
  <c r="B17" i="29"/>
  <c r="D16" i="29"/>
  <c r="C16" i="29"/>
  <c r="B16" i="29"/>
  <c r="AT16" i="29" s="1"/>
  <c r="D15" i="29"/>
  <c r="C15" i="29"/>
  <c r="B15" i="29"/>
  <c r="AT15" i="29" s="1"/>
  <c r="D14" i="29"/>
  <c r="C14" i="29"/>
  <c r="B14" i="29"/>
  <c r="AT14" i="29" s="1"/>
  <c r="D13" i="29"/>
  <c r="C13" i="29"/>
  <c r="B13" i="29"/>
  <c r="D12" i="29"/>
  <c r="C12" i="29"/>
  <c r="B12" i="29"/>
  <c r="D11" i="29"/>
  <c r="C11" i="29"/>
  <c r="B11" i="29"/>
  <c r="AT11" i="29" s="1"/>
  <c r="D10" i="29"/>
  <c r="C10" i="29"/>
  <c r="B10" i="29"/>
  <c r="D9" i="29"/>
  <c r="C9" i="29"/>
  <c r="B9" i="29"/>
  <c r="D8" i="29"/>
  <c r="C8" i="29"/>
  <c r="B8" i="29"/>
  <c r="D7" i="29"/>
  <c r="C7" i="29"/>
  <c r="B7" i="29"/>
  <c r="AT7" i="29" s="1"/>
  <c r="D6" i="29"/>
  <c r="C6" i="29"/>
  <c r="B6" i="29"/>
  <c r="AT6" i="29" s="1"/>
  <c r="D5" i="29"/>
  <c r="C5" i="29"/>
  <c r="B5" i="29"/>
  <c r="D4" i="29"/>
  <c r="C4" i="29"/>
  <c r="B4" i="29"/>
  <c r="D19" i="28"/>
  <c r="C19" i="28"/>
  <c r="B19" i="28"/>
  <c r="AT19" i="28" s="1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AT16" i="28" s="1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AT11" i="28" s="1"/>
  <c r="D10" i="28"/>
  <c r="C10" i="28"/>
  <c r="B10" i="28"/>
  <c r="D9" i="28"/>
  <c r="C9" i="28"/>
  <c r="B9" i="28"/>
  <c r="AT9" i="28" s="1"/>
  <c r="D8" i="28"/>
  <c r="C8" i="28"/>
  <c r="B8" i="28"/>
  <c r="AT8" i="28" s="1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BG4" i="31" s="1"/>
  <c r="G47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47" i="30"/>
  <c r="G56" i="30" s="1"/>
  <c r="G55" i="30" s="1"/>
  <c r="G52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BG4" i="29" s="1"/>
  <c r="G47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BG4" i="28" s="1"/>
  <c r="G47" i="28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G47" i="27"/>
  <c r="AJ2" i="27"/>
  <c r="BO15" i="27" s="1"/>
  <c r="AG2" i="27"/>
  <c r="AD2" i="27"/>
  <c r="BF12" i="27" s="1"/>
  <c r="AA2" i="27"/>
  <c r="BF15" i="27" s="1"/>
  <c r="X2" i="27"/>
  <c r="BF9" i="27" s="1"/>
  <c r="U2" i="27"/>
  <c r="R2" i="27"/>
  <c r="BJ14" i="27" s="1"/>
  <c r="O2" i="27"/>
  <c r="BF5" i="27" s="1"/>
  <c r="L2" i="27"/>
  <c r="BJ6" i="27" s="1"/>
  <c r="I2" i="27"/>
  <c r="BO7" i="27" s="1"/>
  <c r="AM2" i="26"/>
  <c r="BO8" i="26" s="1"/>
  <c r="G47" i="26"/>
  <c r="AJ2" i="26"/>
  <c r="BJ13" i="26" s="1"/>
  <c r="AG2" i="26"/>
  <c r="BJ7" i="26" s="1"/>
  <c r="AD2" i="26"/>
  <c r="BJ4" i="26" s="1"/>
  <c r="AA2" i="26"/>
  <c r="BF5" i="26" s="1"/>
  <c r="X2" i="26"/>
  <c r="U2" i="26"/>
  <c r="BO5" i="26" s="1"/>
  <c r="R2" i="26"/>
  <c r="BF9" i="26" s="1"/>
  <c r="O2" i="26"/>
  <c r="BO11" i="26" s="1"/>
  <c r="L2" i="26"/>
  <c r="BO10" i="26" s="1"/>
  <c r="I2" i="26"/>
  <c r="BF1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R2" i="23"/>
  <c r="AO25" i="36"/>
  <c r="AO38" i="36" s="1"/>
  <c r="AR2" i="36"/>
  <c r="U20" i="16" s="1"/>
  <c r="CA40" i="1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R2" i="35"/>
  <c r="P19" i="16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R2" i="34"/>
  <c r="V18" i="16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R2" i="33"/>
  <c r="M25" i="33" s="1"/>
  <c r="M41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R2" i="32"/>
  <c r="G25" i="32" s="1"/>
  <c r="G41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R2" i="31"/>
  <c r="P25" i="31" s="1"/>
  <c r="P41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R2" i="30"/>
  <c r="AL14" i="16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R2" i="29"/>
  <c r="AN25" i="29" s="1"/>
  <c r="AN41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R2" i="28"/>
  <c r="AG12" i="16" s="1"/>
  <c r="CM32" i="16" s="1"/>
  <c r="AL25" i="28"/>
  <c r="AL38" i="28" s="1"/>
  <c r="AI25" i="28"/>
  <c r="AI38" i="28" s="1"/>
  <c r="AF25" i="28"/>
  <c r="AF38" i="28" s="1"/>
  <c r="AC25" i="28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R2" i="27"/>
  <c r="AR2" i="26"/>
  <c r="AR2" i="25"/>
  <c r="AR2" i="24"/>
  <c r="W25" i="23"/>
  <c r="W38" i="23" s="1"/>
  <c r="AR2" i="21"/>
  <c r="AR2" i="20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BY4" i="36" s="1"/>
  <c r="CV456" i="16" s="1"/>
  <c r="D19" i="16"/>
  <c r="D18" i="16"/>
  <c r="D17" i="16"/>
  <c r="D16" i="16"/>
  <c r="D15" i="16"/>
  <c r="D14" i="16"/>
  <c r="D13" i="16"/>
  <c r="D12" i="16"/>
  <c r="AR2" i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BY18" i="35" s="1"/>
  <c r="CV442" i="16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BY15" i="34" s="1"/>
  <c r="CV411" i="16" s="1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BY18" i="33" s="1"/>
  <c r="CV386" i="16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BY10" i="32" s="1"/>
  <c r="CV350" i="16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H56" i="31" s="1"/>
  <c r="AF21" i="31"/>
  <c r="AF34" i="31" s="1"/>
  <c r="AC21" i="31"/>
  <c r="AB56" i="31" s="1"/>
  <c r="Z21" i="31"/>
  <c r="Y56" i="31" s="1"/>
  <c r="Y53" i="31" s="1"/>
  <c r="W21" i="31"/>
  <c r="W34" i="31" s="1"/>
  <c r="T21" i="31"/>
  <c r="BG8" i="31" s="1"/>
  <c r="Q21" i="31"/>
  <c r="BG7" i="31" s="1"/>
  <c r="N21" i="31"/>
  <c r="K21" i="31"/>
  <c r="BG5" i="31" s="1"/>
  <c r="G49" i="31"/>
  <c r="G48" i="31"/>
  <c r="C2" i="31"/>
  <c r="BY19" i="31" s="1"/>
  <c r="CV331" i="16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G49" i="30"/>
  <c r="G48" i="30"/>
  <c r="C2" i="30"/>
  <c r="BY19" i="30" s="1"/>
  <c r="CV303" i="16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BG15" i="29" s="1"/>
  <c r="AL21" i="29"/>
  <c r="BG14" i="29" s="1"/>
  <c r="AI21" i="29"/>
  <c r="AH56" i="29" s="1"/>
  <c r="AF21" i="29"/>
  <c r="BG12" i="29" s="1"/>
  <c r="AC21" i="29"/>
  <c r="AC34" i="29" s="1"/>
  <c r="Z21" i="29"/>
  <c r="BG10" i="29" s="1"/>
  <c r="W21" i="29"/>
  <c r="BG9" i="29" s="1"/>
  <c r="T21" i="29"/>
  <c r="S56" i="29" s="1"/>
  <c r="Q21" i="29"/>
  <c r="BG7" i="29" s="1"/>
  <c r="N21" i="29"/>
  <c r="BG6" i="29" s="1"/>
  <c r="K21" i="29"/>
  <c r="BG5" i="29" s="1"/>
  <c r="G49" i="29"/>
  <c r="G48" i="29"/>
  <c r="Z34" i="29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BG15" i="28" s="1"/>
  <c r="AL21" i="28"/>
  <c r="AL34" i="28" s="1"/>
  <c r="AI21" i="28"/>
  <c r="BG13" i="28" s="1"/>
  <c r="AF21" i="28"/>
  <c r="BG12" i="28" s="1"/>
  <c r="AC21" i="28"/>
  <c r="BG11" i="28" s="1"/>
  <c r="Z21" i="28"/>
  <c r="BG10" i="28" s="1"/>
  <c r="W21" i="28"/>
  <c r="W34" i="28" s="1"/>
  <c r="T21" i="28"/>
  <c r="T34" i="28" s="1"/>
  <c r="Q21" i="28"/>
  <c r="BG7" i="28" s="1"/>
  <c r="N21" i="28"/>
  <c r="N34" i="28" s="1"/>
  <c r="K21" i="28"/>
  <c r="G49" i="28"/>
  <c r="G48" i="28"/>
  <c r="C2" i="28"/>
  <c r="AC38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O25" i="27" s="1"/>
  <c r="AO38" i="27" s="1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6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I25" i="27" s="1"/>
  <c r="AI38" i="27" s="1"/>
  <c r="AF4" i="27"/>
  <c r="AC4" i="27"/>
  <c r="Z4" i="27"/>
  <c r="W4" i="27"/>
  <c r="W25" i="27" s="1"/>
  <c r="W38" i="27" s="1"/>
  <c r="T4" i="27"/>
  <c r="Q4" i="27"/>
  <c r="N4" i="27"/>
  <c r="K4" i="27"/>
  <c r="H4" i="27"/>
  <c r="U1" i="27"/>
  <c r="G49" i="26"/>
  <c r="G48" i="26"/>
  <c r="C2" i="26"/>
  <c r="BY25" i="26" s="1"/>
  <c r="CV197" i="1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13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L25" i="26" s="1"/>
  <c r="AL38" i="26" s="1"/>
  <c r="AI4" i="26"/>
  <c r="AI25" i="26" s="1"/>
  <c r="AI38" i="26" s="1"/>
  <c r="AF4" i="26"/>
  <c r="AF25" i="26" s="1"/>
  <c r="AF38" i="26" s="1"/>
  <c r="AC4" i="26"/>
  <c r="Z4" i="26"/>
  <c r="Z25" i="26" s="1"/>
  <c r="Z38" i="26" s="1"/>
  <c r="W4" i="26"/>
  <c r="T4" i="26"/>
  <c r="Q4" i="26"/>
  <c r="N4" i="26"/>
  <c r="N25" i="26" s="1"/>
  <c r="N38" i="26" s="1"/>
  <c r="K4" i="26"/>
  <c r="K25" i="26" s="1"/>
  <c r="K38" i="26" s="1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BY20" i="20" s="1"/>
  <c r="CV52" i="16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AQ2" i="16"/>
  <c r="D20" i="16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AK56" i="31"/>
  <c r="AK55" i="31" s="1"/>
  <c r="AK52" i="31" s="1"/>
  <c r="BG13" i="30"/>
  <c r="AI34" i="30"/>
  <c r="BG8" i="34"/>
  <c r="T34" i="34"/>
  <c r="BF4" i="30"/>
  <c r="AC34" i="36"/>
  <c r="Z34" i="32"/>
  <c r="AL34" i="34"/>
  <c r="BJ10" i="26"/>
  <c r="BO6" i="26"/>
  <c r="BG8" i="33"/>
  <c r="T34" i="33"/>
  <c r="BG14" i="31"/>
  <c r="BO4" i="33"/>
  <c r="BG14" i="36"/>
  <c r="N34" i="32"/>
  <c r="Q34" i="32"/>
  <c r="BG5" i="35"/>
  <c r="BF5" i="23"/>
  <c r="BG5" i="36"/>
  <c r="BG9" i="36"/>
  <c r="AI34" i="29"/>
  <c r="Q34" i="33"/>
  <c r="P56" i="33"/>
  <c r="P55" i="33" s="1"/>
  <c r="P52" i="33" s="1"/>
  <c r="BG15" i="33"/>
  <c r="AO34" i="33"/>
  <c r="BO4" i="21"/>
  <c r="BJ4" i="28"/>
  <c r="BF4" i="35"/>
  <c r="S56" i="31"/>
  <c r="S53" i="31" s="1"/>
  <c r="H34" i="34"/>
  <c r="BG4" i="34"/>
  <c r="H34" i="30"/>
  <c r="BG4" i="30"/>
  <c r="H34" i="36"/>
  <c r="BG4" i="36"/>
  <c r="K34" i="30"/>
  <c r="K34" i="34"/>
  <c r="AE56" i="29"/>
  <c r="AH56" i="30"/>
  <c r="AH53" i="30" s="1"/>
  <c r="AT9" i="35"/>
  <c r="AT9" i="34"/>
  <c r="AT17" i="35"/>
  <c r="AT9" i="36"/>
  <c r="N25" i="27" l="1"/>
  <c r="N38" i="27" s="1"/>
  <c r="Z25" i="27"/>
  <c r="Z38" i="27" s="1"/>
  <c r="AY17" i="35"/>
  <c r="AL25" i="27"/>
  <c r="AL38" i="27" s="1"/>
  <c r="T25" i="27"/>
  <c r="T38" i="27" s="1"/>
  <c r="AF25" i="27"/>
  <c r="AF38" i="27" s="1"/>
  <c r="H25" i="27"/>
  <c r="H38" i="27" s="1"/>
  <c r="Q25" i="27"/>
  <c r="Q38" i="27" s="1"/>
  <c r="K25" i="27"/>
  <c r="K38" i="27" s="1"/>
  <c r="AC25" i="27"/>
  <c r="AC38" i="27" s="1"/>
  <c r="AT11" i="27"/>
  <c r="AT6" i="27"/>
  <c r="AT5" i="27"/>
  <c r="Q25" i="26"/>
  <c r="Q38" i="26" s="1"/>
  <c r="W25" i="26"/>
  <c r="W38" i="26" s="1"/>
  <c r="AO25" i="26"/>
  <c r="AO38" i="26" s="1"/>
  <c r="AG10" i="16"/>
  <c r="CM30" i="16" s="1"/>
  <c r="T25" i="26"/>
  <c r="T38" i="26" s="1"/>
  <c r="H25" i="26"/>
  <c r="H38" i="26" s="1"/>
  <c r="AC25" i="26"/>
  <c r="AC38" i="26" s="1"/>
  <c r="AT7" i="26"/>
  <c r="AT15" i="26"/>
  <c r="AT14" i="26"/>
  <c r="AT5" i="26"/>
  <c r="W25" i="25"/>
  <c r="W38" i="25" s="1"/>
  <c r="Z25" i="25"/>
  <c r="Z38" i="25" s="1"/>
  <c r="AI25" i="25"/>
  <c r="AI38" i="25" s="1"/>
  <c r="Q25" i="25"/>
  <c r="Q38" i="25" s="1"/>
  <c r="AC25" i="25"/>
  <c r="AC38" i="25" s="1"/>
  <c r="H25" i="25"/>
  <c r="H38" i="25" s="1"/>
  <c r="T25" i="25"/>
  <c r="T38" i="25" s="1"/>
  <c r="AO25" i="25"/>
  <c r="AO38" i="25" s="1"/>
  <c r="K25" i="25"/>
  <c r="K38" i="25" s="1"/>
  <c r="AF25" i="25"/>
  <c r="AF38" i="25" s="1"/>
  <c r="N25" i="25"/>
  <c r="N38" i="25" s="1"/>
  <c r="BJ5" i="35"/>
  <c r="BO13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H38" i="23" s="1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H38" i="21" s="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H38" i="20" s="1"/>
  <c r="O5" i="16"/>
  <c r="BU25" i="16" s="1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D2" i="26"/>
  <c r="D2" i="27"/>
  <c r="D2" i="34"/>
  <c r="D2" i="1"/>
  <c r="Y16" i="16"/>
  <c r="AY4" i="1"/>
  <c r="BC4" i="1" s="1"/>
  <c r="D2" i="20"/>
  <c r="D2" i="21"/>
  <c r="D2" i="23"/>
  <c r="AT4" i="28"/>
  <c r="D2" i="28"/>
  <c r="AT4" i="29"/>
  <c r="D2" i="29"/>
  <c r="D2" i="35"/>
  <c r="AT4" i="36"/>
  <c r="D2" i="36"/>
  <c r="AY9" i="1"/>
  <c r="AT17" i="25"/>
  <c r="AT13" i="26"/>
  <c r="AT13" i="27"/>
  <c r="D2" i="24"/>
  <c r="AT4" i="30"/>
  <c r="D2" i="30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J56" i="29"/>
  <c r="J53" i="29" s="1"/>
  <c r="Q34" i="28"/>
  <c r="BJ4" i="36"/>
  <c r="BF4" i="34"/>
  <c r="N34" i="34"/>
  <c r="AC34" i="35"/>
  <c r="BJ4" i="20"/>
  <c r="BO4" i="30"/>
  <c r="W34" i="29"/>
  <c r="H34" i="29"/>
  <c r="V56" i="29"/>
  <c r="V54" i="29" s="1"/>
  <c r="BJ15" i="1"/>
  <c r="BJ9" i="23"/>
  <c r="BG14" i="32"/>
  <c r="AT10" i="24"/>
  <c r="AY14" i="24"/>
  <c r="AT14" i="23"/>
  <c r="AY10" i="24"/>
  <c r="AT14" i="28"/>
  <c r="BF10" i="36"/>
  <c r="BF7" i="35"/>
  <c r="BF14" i="21"/>
  <c r="BO7" i="25"/>
  <c r="AT7" i="27"/>
  <c r="AY15" i="29"/>
  <c r="AY19" i="29"/>
  <c r="H34" i="33"/>
  <c r="V56" i="30"/>
  <c r="V55" i="30" s="1"/>
  <c r="BG9" i="28"/>
  <c r="AK56" i="30"/>
  <c r="AK54" i="30" s="1"/>
  <c r="AV37" i="16"/>
  <c r="AV43" i="16"/>
  <c r="AV42" i="16"/>
  <c r="AV33" i="16"/>
  <c r="AV40" i="16"/>
  <c r="AV36" i="16"/>
  <c r="AV44" i="16"/>
  <c r="AV38" i="16"/>
  <c r="AV34" i="16"/>
  <c r="AV41" i="16"/>
  <c r="AV39" i="16"/>
  <c r="AV35" i="16"/>
  <c r="S56" i="30"/>
  <c r="S55" i="30" s="1"/>
  <c r="AA5" i="16"/>
  <c r="CG25" i="16" s="1"/>
  <c r="AY7" i="36"/>
  <c r="AY14" i="1"/>
  <c r="AY10" i="1"/>
  <c r="AY18" i="36"/>
  <c r="BO9" i="26"/>
  <c r="BJ13" i="29"/>
  <c r="BO6" i="32"/>
  <c r="BF11" i="26"/>
  <c r="BF15" i="33"/>
  <c r="BJ14" i="26"/>
  <c r="BO8" i="34"/>
  <c r="BO11" i="31"/>
  <c r="BJ15" i="25"/>
  <c r="BJ14" i="32"/>
  <c r="BF12" i="30"/>
  <c r="BO8" i="30"/>
  <c r="BF11" i="20"/>
  <c r="BO10" i="23"/>
  <c r="BJ6" i="28"/>
  <c r="BO9" i="33"/>
  <c r="BF5" i="33"/>
  <c r="BO5" i="29"/>
  <c r="BF15" i="25"/>
  <c r="BO15" i="24"/>
  <c r="BJ15" i="33"/>
  <c r="BJ12" i="30"/>
  <c r="BF13" i="20"/>
  <c r="BJ5" i="33"/>
  <c r="BO12" i="34"/>
  <c r="BO14" i="28"/>
  <c r="BF14" i="36"/>
  <c r="BO13" i="29"/>
  <c r="BO10" i="32"/>
  <c r="BF14" i="28"/>
  <c r="BO11" i="27"/>
  <c r="BO10" i="25"/>
  <c r="BO5" i="20"/>
  <c r="BF11" i="31"/>
  <c r="BJ14" i="36"/>
  <c r="BF14" i="32"/>
  <c r="BO4" i="24"/>
  <c r="BJ9" i="29"/>
  <c r="BF10" i="28"/>
  <c r="BO10" i="20"/>
  <c r="BJ8" i="27"/>
  <c r="BJ10" i="23"/>
  <c r="BF11" i="35"/>
  <c r="BF9" i="20"/>
  <c r="BJ13" i="25"/>
  <c r="BJ6" i="24"/>
  <c r="BF7" i="25"/>
  <c r="BO6" i="36"/>
  <c r="BF12" i="34"/>
  <c r="BO15" i="29"/>
  <c r="BJ11" i="35"/>
  <c r="BF6" i="28"/>
  <c r="AT19" i="34"/>
  <c r="BJ10" i="27"/>
  <c r="BF8" i="34"/>
  <c r="BF15" i="20"/>
  <c r="BJ10" i="36"/>
  <c r="BJ12" i="24"/>
  <c r="BJ8" i="24"/>
  <c r="BO9" i="29"/>
  <c r="BO10" i="28"/>
  <c r="BF8" i="30"/>
  <c r="BJ10" i="32"/>
  <c r="BO13" i="23"/>
  <c r="BJ6" i="32"/>
  <c r="BO10" i="24"/>
  <c r="BJ5" i="29"/>
  <c r="BO15" i="21"/>
  <c r="BF15" i="29"/>
  <c r="BF6" i="36"/>
  <c r="BO7" i="35"/>
  <c r="BO15" i="20"/>
  <c r="BF11" i="23"/>
  <c r="BO13" i="20"/>
  <c r="BJ9" i="25"/>
  <c r="BO12" i="26"/>
  <c r="BJ13" i="21"/>
  <c r="BJ13" i="33"/>
  <c r="BO13" i="27"/>
  <c r="BJ9" i="33"/>
  <c r="BF13" i="25"/>
  <c r="BJ7" i="21"/>
  <c r="BO13" i="33"/>
  <c r="AT19" i="21"/>
  <c r="AY7" i="21"/>
  <c r="AY15" i="21"/>
  <c r="AY19" i="21"/>
  <c r="BJ7" i="30"/>
  <c r="BO4" i="34"/>
  <c r="AL20" i="16"/>
  <c r="CT20" i="16" s="1"/>
  <c r="BF12" i="29"/>
  <c r="BO9" i="25"/>
  <c r="BO10" i="27"/>
  <c r="BO8" i="29"/>
  <c r="BJ8" i="26"/>
  <c r="BJ13" i="28"/>
  <c r="BJ12" i="29"/>
  <c r="C18" i="16"/>
  <c r="F31" i="34" s="1"/>
  <c r="BO14" i="35"/>
  <c r="BO13" i="28"/>
  <c r="BJ11" i="26"/>
  <c r="BJ8" i="29"/>
  <c r="BF13" i="36"/>
  <c r="BJ9" i="36"/>
  <c r="BO13" i="26"/>
  <c r="BJ7" i="24"/>
  <c r="BO7" i="24"/>
  <c r="BO7" i="30"/>
  <c r="BJ11" i="30"/>
  <c r="BF10" i="26"/>
  <c r="BF6" i="24"/>
  <c r="BO15" i="28"/>
  <c r="BO9" i="28"/>
  <c r="BF14" i="25"/>
  <c r="BJ4" i="27"/>
  <c r="BF15" i="1"/>
  <c r="BF5" i="28"/>
  <c r="BO5" i="36"/>
  <c r="BO13" i="25"/>
  <c r="BO5" i="27"/>
  <c r="BO13" i="24"/>
  <c r="BO5" i="28"/>
  <c r="BJ13" i="27"/>
  <c r="H5" i="16"/>
  <c r="BP5" i="16" s="1"/>
  <c r="R16" i="16"/>
  <c r="BX36" i="16" s="1"/>
  <c r="BJ12" i="20"/>
  <c r="BJ9" i="1"/>
  <c r="J56" i="28"/>
  <c r="J54" i="28" s="1"/>
  <c r="N34" i="29"/>
  <c r="AN56" i="29"/>
  <c r="AN53" i="29" s="1"/>
  <c r="AK56" i="32"/>
  <c r="AK53" i="32" s="1"/>
  <c r="AE56" i="33"/>
  <c r="AE54" i="33" s="1"/>
  <c r="AT7" i="21"/>
  <c r="BO13" i="31"/>
  <c r="AY15" i="1"/>
  <c r="AY11" i="35"/>
  <c r="AT19" i="36"/>
  <c r="AY15" i="36"/>
  <c r="AY19" i="36"/>
  <c r="AY11" i="36"/>
  <c r="BF6" i="30"/>
  <c r="BO11" i="29"/>
  <c r="BJ4" i="23"/>
  <c r="BO11" i="33"/>
  <c r="AB25" i="32"/>
  <c r="AB41" i="32" s="1"/>
  <c r="AY11" i="1"/>
  <c r="AT11" i="24"/>
  <c r="AT19" i="25"/>
  <c r="AY11" i="32"/>
  <c r="BF15" i="35"/>
  <c r="BF15" i="23"/>
  <c r="BJ13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G16" i="16"/>
  <c r="J25" i="32"/>
  <c r="J41" i="32" s="1"/>
  <c r="Y25" i="32"/>
  <c r="Y41" i="32" s="1"/>
  <c r="M25" i="32"/>
  <c r="M41" i="32" s="1"/>
  <c r="M16" i="16"/>
  <c r="T16" i="16"/>
  <c r="CB16" i="16" s="1"/>
  <c r="AL16" i="16"/>
  <c r="CT16" i="16" s="1"/>
  <c r="AJ16" i="16"/>
  <c r="CP36" i="16" s="1"/>
  <c r="AI34" i="31"/>
  <c r="Z34" i="31"/>
  <c r="T34" i="31"/>
  <c r="AH54" i="30"/>
  <c r="AB56" i="30"/>
  <c r="AB53" i="30" s="1"/>
  <c r="AC34" i="30"/>
  <c r="J56" i="30"/>
  <c r="J55" i="30" s="1"/>
  <c r="J52" i="30" s="1"/>
  <c r="M56" i="30"/>
  <c r="M54" i="30" s="1"/>
  <c r="AN54" i="29"/>
  <c r="T34" i="29"/>
  <c r="G56" i="29"/>
  <c r="G54" i="29" s="1"/>
  <c r="Y56" i="29"/>
  <c r="Y53" i="29" s="1"/>
  <c r="K34" i="29"/>
  <c r="AB56" i="29"/>
  <c r="AB55" i="29" s="1"/>
  <c r="H34" i="28"/>
  <c r="AC34" i="28"/>
  <c r="AO34" i="28"/>
  <c r="AK25" i="29"/>
  <c r="AK41" i="29" s="1"/>
  <c r="AT11" i="31"/>
  <c r="AT19" i="24"/>
  <c r="AT15" i="25"/>
  <c r="BF10" i="34"/>
  <c r="BO15" i="31"/>
  <c r="BF10" i="23"/>
  <c r="AJ4" i="16"/>
  <c r="CP24" i="16" s="1"/>
  <c r="BF11" i="33"/>
  <c r="AE16" i="16"/>
  <c r="BJ8" i="21"/>
  <c r="S16" i="16"/>
  <c r="E16" i="16"/>
  <c r="BM16" i="16" s="1"/>
  <c r="AH16" i="16"/>
  <c r="AK25" i="32"/>
  <c r="AK41" i="32" s="1"/>
  <c r="AD16" i="16"/>
  <c r="CJ36" i="16" s="1"/>
  <c r="AY19" i="28"/>
  <c r="AT11" i="35"/>
  <c r="AY11" i="21"/>
  <c r="BO8" i="36"/>
  <c r="BO10" i="34"/>
  <c r="BJ15" i="31"/>
  <c r="BO6" i="30"/>
  <c r="BF11" i="29"/>
  <c r="BO12" i="23"/>
  <c r="BF5" i="35"/>
  <c r="BJ7" i="29"/>
  <c r="N16" i="16"/>
  <c r="BV16" i="16" s="1"/>
  <c r="BJ5" i="31"/>
  <c r="AN25" i="32"/>
  <c r="AN41" i="32" s="1"/>
  <c r="H16" i="16"/>
  <c r="BP16" i="16" s="1"/>
  <c r="F16" i="16"/>
  <c r="BL36" i="16" s="1"/>
  <c r="BF4" i="21"/>
  <c r="BJ13" i="35"/>
  <c r="AN16" i="16"/>
  <c r="U16" i="16"/>
  <c r="CA36" i="16" s="1"/>
  <c r="AY19" i="1"/>
  <c r="AY7" i="1"/>
  <c r="AT11" i="20"/>
  <c r="AT19" i="32"/>
  <c r="AY19" i="32"/>
  <c r="AY4" i="30"/>
  <c r="AH13" i="16"/>
  <c r="BJ4" i="32"/>
  <c r="BO5" i="24"/>
  <c r="BF6" i="27"/>
  <c r="BO4" i="20"/>
  <c r="BJ4" i="31"/>
  <c r="BO5" i="25"/>
  <c r="BF5" i="1"/>
  <c r="BO4" i="28"/>
  <c r="BJ11" i="27"/>
  <c r="BJ8" i="25"/>
  <c r="BJ10" i="24"/>
  <c r="BO12" i="27"/>
  <c r="AK15" i="16"/>
  <c r="BF12" i="26"/>
  <c r="BF14" i="20"/>
  <c r="M13" i="16"/>
  <c r="AC15" i="16"/>
  <c r="CK15" i="16" s="1"/>
  <c r="BO8" i="23"/>
  <c r="BJ12" i="26"/>
  <c r="W13" i="16"/>
  <c r="CE13" i="16" s="1"/>
  <c r="AG13" i="16"/>
  <c r="CM33" i="16" s="1"/>
  <c r="BJ13" i="23"/>
  <c r="AT8" i="29"/>
  <c r="BF10" i="25"/>
  <c r="BO11" i="23"/>
  <c r="BO8" i="35"/>
  <c r="AY7" i="26"/>
  <c r="S56" i="28"/>
  <c r="S55" i="28" s="1"/>
  <c r="G54" i="30"/>
  <c r="AN56" i="31"/>
  <c r="AN53" i="31" s="1"/>
  <c r="AE15" i="16"/>
  <c r="AK54" i="31"/>
  <c r="AC34" i="31"/>
  <c r="Q34" i="31"/>
  <c r="E15" i="16"/>
  <c r="BM15" i="16" s="1"/>
  <c r="M25" i="31"/>
  <c r="M41" i="31" s="1"/>
  <c r="AO34" i="31"/>
  <c r="P56" i="31"/>
  <c r="P55" i="31" s="1"/>
  <c r="P52" i="31" s="1"/>
  <c r="AB56" i="32"/>
  <c r="AB53" i="32" s="1"/>
  <c r="AY7" i="32"/>
  <c r="AK55" i="32"/>
  <c r="AY7" i="35"/>
  <c r="AK56" i="35"/>
  <c r="M56" i="36"/>
  <c r="BF10" i="21"/>
  <c r="BO8" i="21"/>
  <c r="BJ11" i="24"/>
  <c r="BO11" i="24"/>
  <c r="BF6" i="25"/>
  <c r="BJ6" i="25"/>
  <c r="BJ11" i="28"/>
  <c r="BF11" i="28"/>
  <c r="BF12" i="31"/>
  <c r="BO12" i="31"/>
  <c r="BJ7" i="32"/>
  <c r="BO7" i="32"/>
  <c r="BJ6" i="33"/>
  <c r="BF6" i="33"/>
  <c r="BF13" i="34"/>
  <c r="BO13" i="34"/>
  <c r="AT12" i="28"/>
  <c r="AT16" i="34"/>
  <c r="AT12" i="23"/>
  <c r="X17" i="16"/>
  <c r="CD37" i="16" s="1"/>
  <c r="BO13" i="21"/>
  <c r="E19" i="16"/>
  <c r="BM19" i="16" s="1"/>
  <c r="BF13" i="21"/>
  <c r="BJ4" i="21"/>
  <c r="BO10" i="30"/>
  <c r="BJ10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8" i="31"/>
  <c r="BO12" i="24"/>
  <c r="BO14" i="23"/>
  <c r="BF9" i="23"/>
  <c r="AT8" i="31"/>
  <c r="BJ14" i="34"/>
  <c r="BJ9" i="31"/>
  <c r="BJ12" i="36"/>
  <c r="BO7" i="33"/>
  <c r="BO5" i="34"/>
  <c r="AA14" i="16"/>
  <c r="CG34" i="16" s="1"/>
  <c r="BF15" i="21"/>
  <c r="BF9" i="21"/>
  <c r="R5" i="16"/>
  <c r="BX25" i="16" s="1"/>
  <c r="BO5" i="31"/>
  <c r="BJ11" i="21"/>
  <c r="BF6" i="34"/>
  <c r="AT15" i="20"/>
  <c r="AT7" i="23"/>
  <c r="AT19" i="23"/>
  <c r="AY7" i="23"/>
  <c r="AY11" i="23"/>
  <c r="AY15" i="23"/>
  <c r="AY19" i="23"/>
  <c r="AY15" i="34"/>
  <c r="T13" i="16"/>
  <c r="CB13" i="16" s="1"/>
  <c r="AH25" i="29"/>
  <c r="AH41" i="29" s="1"/>
  <c r="I13" i="16"/>
  <c r="BO33" i="16" s="1"/>
  <c r="AK13" i="16"/>
  <c r="AD15" i="16"/>
  <c r="CJ35" i="16" s="1"/>
  <c r="Y25" i="31"/>
  <c r="Y41" i="31" s="1"/>
  <c r="I15" i="16"/>
  <c r="BO35" i="16" s="1"/>
  <c r="R15" i="16"/>
  <c r="BX35" i="16" s="1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1" i="30"/>
  <c r="BJ15" i="28"/>
  <c r="BF9" i="28"/>
  <c r="BF4" i="23"/>
  <c r="BO6" i="23"/>
  <c r="AT8" i="33"/>
  <c r="BO14" i="34"/>
  <c r="BF9" i="31"/>
  <c r="BO12" i="36"/>
  <c r="BF7" i="29"/>
  <c r="BF7" i="33"/>
  <c r="BJ7" i="28"/>
  <c r="BO9" i="1"/>
  <c r="BF7" i="27"/>
  <c r="BO14" i="30"/>
  <c r="V15" i="16"/>
  <c r="BF5" i="25"/>
  <c r="BF11" i="25"/>
  <c r="BO11" i="20"/>
  <c r="BO6" i="34"/>
  <c r="BF10" i="35"/>
  <c r="BO7" i="21"/>
  <c r="BF13" i="24"/>
  <c r="BO14" i="20"/>
  <c r="BF8" i="27"/>
  <c r="J13" i="16"/>
  <c r="V25" i="29"/>
  <c r="V41" i="29" s="1"/>
  <c r="BJ4" i="24"/>
  <c r="AH25" i="31"/>
  <c r="AH41" i="31" s="1"/>
  <c r="BF14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M7" i="16"/>
  <c r="CS27" i="16" s="1"/>
  <c r="AY12" i="24"/>
  <c r="AA11" i="16"/>
  <c r="CG31" i="16" s="1"/>
  <c r="AJ11" i="16"/>
  <c r="CP31" i="16" s="1"/>
  <c r="BG14" i="28"/>
  <c r="M56" i="29"/>
  <c r="BG8" i="29"/>
  <c r="AO34" i="29"/>
  <c r="BG11" i="29"/>
  <c r="BG13" i="29"/>
  <c r="G53" i="30"/>
  <c r="AY12" i="30"/>
  <c r="AB55" i="31"/>
  <c r="AB54" i="31"/>
  <c r="BG11" i="31"/>
  <c r="Y55" i="31"/>
  <c r="Y52" i="31" s="1"/>
  <c r="AK53" i="31"/>
  <c r="BG10" i="31"/>
  <c r="AY10" i="33"/>
  <c r="BG13" i="34"/>
  <c r="AM18" i="16"/>
  <c r="CS38" i="16" s="1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4" i="29"/>
  <c r="BJ4" i="29"/>
  <c r="BJ4" i="1"/>
  <c r="BJ8" i="1"/>
  <c r="BO4" i="31"/>
  <c r="BO4" i="1"/>
  <c r="AB25" i="33"/>
  <c r="AB41" i="33" s="1"/>
  <c r="V17" i="16"/>
  <c r="BO15" i="34"/>
  <c r="BF10" i="33"/>
  <c r="BJ8" i="31"/>
  <c r="BO14" i="24"/>
  <c r="AY16" i="28"/>
  <c r="AT12" i="31"/>
  <c r="BO11" i="32"/>
  <c r="BO7" i="26"/>
  <c r="BO15" i="25"/>
  <c r="BJ5" i="34"/>
  <c r="BO9" i="27"/>
  <c r="BF13" i="27"/>
  <c r="BJ5" i="21"/>
  <c r="BJ15" i="21"/>
  <c r="AH14" i="16"/>
  <c r="BF7" i="32"/>
  <c r="BO9" i="21"/>
  <c r="AM5" i="16"/>
  <c r="CS25" i="16" s="1"/>
  <c r="J5" i="16"/>
  <c r="I5" i="16"/>
  <c r="BO25" i="16" s="1"/>
  <c r="BO11" i="28"/>
  <c r="BF4" i="26"/>
  <c r="BJ7" i="25"/>
  <c r="BO14" i="26"/>
  <c r="BO7" i="20"/>
  <c r="BO9" i="34"/>
  <c r="BJ12" i="31"/>
  <c r="J19" i="16"/>
  <c r="Z19" i="16"/>
  <c r="CH19" i="16" s="1"/>
  <c r="BF7" i="20"/>
  <c r="AJ5" i="16"/>
  <c r="CP25" i="16" s="1"/>
  <c r="BJ9" i="34"/>
  <c r="AY4" i="31"/>
  <c r="BC4" i="31" s="1"/>
  <c r="V7" i="16"/>
  <c r="O19" i="16"/>
  <c r="BU39" i="16" s="1"/>
  <c r="BF11" i="32"/>
  <c r="BO7" i="28"/>
  <c r="BJ15" i="26"/>
  <c r="BJ5" i="27"/>
  <c r="BF6" i="21"/>
  <c r="BF12" i="21"/>
  <c r="U5" i="16"/>
  <c r="CA25" i="16" s="1"/>
  <c r="X5" i="16"/>
  <c r="CD25" i="16" s="1"/>
  <c r="AG5" i="16"/>
  <c r="CM25" i="16" s="1"/>
  <c r="BF14" i="26"/>
  <c r="BO4" i="25"/>
  <c r="BJ6" i="20"/>
  <c r="BJ14" i="33"/>
  <c r="J25" i="35"/>
  <c r="J41" i="35" s="1"/>
  <c r="V25" i="33"/>
  <c r="V41" i="33" s="1"/>
  <c r="L17" i="16"/>
  <c r="BR37" i="16" s="1"/>
  <c r="BJ5" i="23"/>
  <c r="AG17" i="16"/>
  <c r="CM37" i="16" s="1"/>
  <c r="AT12" i="32"/>
  <c r="BF8" i="1"/>
  <c r="BO11" i="1"/>
  <c r="BJ9" i="26"/>
  <c r="BF14" i="33"/>
  <c r="BF8" i="35"/>
  <c r="BF11" i="24"/>
  <c r="V19" i="16"/>
  <c r="F11" i="16"/>
  <c r="BL31" i="16" s="1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C14" i="16"/>
  <c r="F31" i="30" s="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X19" i="16"/>
  <c r="CD39" i="16" s="1"/>
  <c r="AB54" i="35"/>
  <c r="AE53" i="35"/>
  <c r="AB55" i="35"/>
  <c r="AB52" i="35" s="1"/>
  <c r="Z34" i="35"/>
  <c r="AL34" i="35"/>
  <c r="AN19" i="16"/>
  <c r="M19" i="16"/>
  <c r="AE19" i="16"/>
  <c r="T19" i="16"/>
  <c r="CB19" i="16" s="1"/>
  <c r="W19" i="16"/>
  <c r="CE19" i="16" s="1"/>
  <c r="G19" i="16"/>
  <c r="AK54" i="35"/>
  <c r="N19" i="16"/>
  <c r="BV19" i="16" s="1"/>
  <c r="AK19" i="16"/>
  <c r="AJ19" i="16"/>
  <c r="CP39" i="16" s="1"/>
  <c r="AN25" i="35"/>
  <c r="AN41" i="35" s="1"/>
  <c r="Y19" i="16"/>
  <c r="N34" i="35"/>
  <c r="Q19" i="16"/>
  <c r="BY19" i="16" s="1"/>
  <c r="BG6" i="35"/>
  <c r="AE25" i="35"/>
  <c r="AE41" i="35" s="1"/>
  <c r="V25" i="35"/>
  <c r="V41" i="35" s="1"/>
  <c r="L19" i="16"/>
  <c r="BR39" i="16" s="1"/>
  <c r="AH19" i="16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V16" i="16"/>
  <c r="W16" i="16"/>
  <c r="CE16" i="16" s="1"/>
  <c r="P25" i="32"/>
  <c r="P41" i="32" s="1"/>
  <c r="AG16" i="16"/>
  <c r="CM36" i="16" s="1"/>
  <c r="AH25" i="32"/>
  <c r="AH41" i="32" s="1"/>
  <c r="G56" i="32"/>
  <c r="G54" i="32" s="1"/>
  <c r="K34" i="32"/>
  <c r="AM16" i="16"/>
  <c r="CS36" i="16" s="1"/>
  <c r="L16" i="16"/>
  <c r="BR36" i="16" s="1"/>
  <c r="J16" i="16"/>
  <c r="P16" i="16"/>
  <c r="AA16" i="16"/>
  <c r="CG36" i="16" s="1"/>
  <c r="AB16" i="16"/>
  <c r="V56" i="32"/>
  <c r="V54" i="32" s="1"/>
  <c r="I16" i="16"/>
  <c r="BO36" i="16" s="1"/>
  <c r="Z16" i="16"/>
  <c r="CH16" i="16" s="1"/>
  <c r="V25" i="32"/>
  <c r="V41" i="32" s="1"/>
  <c r="AF16" i="16"/>
  <c r="CN16" i="16" s="1"/>
  <c r="O16" i="16"/>
  <c r="BU36" i="16" s="1"/>
  <c r="K16" i="16"/>
  <c r="BS16" i="16" s="1"/>
  <c r="X16" i="16"/>
  <c r="CD36" i="16" s="1"/>
  <c r="Q16" i="16"/>
  <c r="BY16" i="16" s="1"/>
  <c r="AK16" i="16"/>
  <c r="AC16" i="16"/>
  <c r="CK16" i="16" s="1"/>
  <c r="AE25" i="32"/>
  <c r="AE41" i="32" s="1"/>
  <c r="AI16" i="16"/>
  <c r="CQ16" i="16" s="1"/>
  <c r="G56" i="31"/>
  <c r="G54" i="31" s="1"/>
  <c r="S55" i="31"/>
  <c r="S54" i="31"/>
  <c r="BG9" i="31"/>
  <c r="AY17" i="31"/>
  <c r="P56" i="30"/>
  <c r="Q34" i="30"/>
  <c r="AK55" i="30"/>
  <c r="AK52" i="30" s="1"/>
  <c r="BY10" i="33"/>
  <c r="CV378" i="16" s="1"/>
  <c r="V53" i="29"/>
  <c r="AL34" i="29"/>
  <c r="AB56" i="28"/>
  <c r="AB55" i="28" s="1"/>
  <c r="AF34" i="28"/>
  <c r="AE56" i="28"/>
  <c r="AE54" i="28" s="1"/>
  <c r="L11" i="16"/>
  <c r="BR31" i="16" s="1"/>
  <c r="AG11" i="16"/>
  <c r="CM31" i="16" s="1"/>
  <c r="BY5" i="31"/>
  <c r="CV317" i="16" s="1"/>
  <c r="X11" i="16"/>
  <c r="CD31" i="16" s="1"/>
  <c r="AM11" i="16"/>
  <c r="CS31" i="16" s="1"/>
  <c r="R11" i="16"/>
  <c r="BX31" i="16" s="1"/>
  <c r="U11" i="16"/>
  <c r="CA31" i="16" s="1"/>
  <c r="I11" i="16"/>
  <c r="BO31" i="16" s="1"/>
  <c r="L9" i="16"/>
  <c r="BR29" i="16" s="1"/>
  <c r="X9" i="16"/>
  <c r="CD29" i="16" s="1"/>
  <c r="I9" i="16"/>
  <c r="BO29" i="16" s="1"/>
  <c r="BY12" i="30"/>
  <c r="CV296" i="16" s="1"/>
  <c r="AG7" i="16"/>
  <c r="CM27" i="16" s="1"/>
  <c r="L7" i="16"/>
  <c r="BR27" i="16" s="1"/>
  <c r="U7" i="16"/>
  <c r="CA27" i="16" s="1"/>
  <c r="T7" i="16"/>
  <c r="CB7" i="16" s="1"/>
  <c r="BY6" i="33"/>
  <c r="CV374" i="16" s="1"/>
  <c r="AA7" i="16"/>
  <c r="CG27" i="16" s="1"/>
  <c r="X7" i="16"/>
  <c r="CD27" i="16" s="1"/>
  <c r="AD7" i="16"/>
  <c r="CJ27" i="16" s="1"/>
  <c r="BY5" i="33"/>
  <c r="CV373" i="16" s="1"/>
  <c r="BY8" i="33"/>
  <c r="CV376" i="16" s="1"/>
  <c r="BY27" i="33"/>
  <c r="CV395" i="16" s="1"/>
  <c r="BY8" i="31"/>
  <c r="CV320" i="16" s="1"/>
  <c r="AT6" i="1"/>
  <c r="AT10" i="29"/>
  <c r="C9" i="16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6" i="31"/>
  <c r="BJ6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C16" i="16"/>
  <c r="AS16" i="16" s="1"/>
  <c r="C17" i="16"/>
  <c r="AS17" i="16" s="1"/>
  <c r="C58" i="36"/>
  <c r="BJ12" i="1"/>
  <c r="BF6" i="1"/>
  <c r="BJ14" i="1"/>
  <c r="S17" i="16"/>
  <c r="BJ5" i="1"/>
  <c r="AT16" i="20"/>
  <c r="AY16" i="24"/>
  <c r="BF7" i="1"/>
  <c r="O18" i="16"/>
  <c r="BU38" i="16" s="1"/>
  <c r="BO8" i="1"/>
  <c r="BJ7" i="1"/>
  <c r="AG8" i="16"/>
  <c r="CM28" i="16" s="1"/>
  <c r="AD8" i="16"/>
  <c r="CJ28" i="16" s="1"/>
  <c r="BO11" i="21"/>
  <c r="BF5" i="21"/>
  <c r="BO9" i="23"/>
  <c r="BF6" i="23"/>
  <c r="BJ7" i="23"/>
  <c r="BF7" i="24"/>
  <c r="BO6" i="24"/>
  <c r="BJ10" i="25"/>
  <c r="BF8" i="25"/>
  <c r="BJ5" i="26"/>
  <c r="BO4" i="26"/>
  <c r="BF8" i="26"/>
  <c r="BF14" i="27"/>
  <c r="BJ7" i="27"/>
  <c r="BO14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15" i="16"/>
  <c r="AS15" i="16" s="1"/>
  <c r="C58" i="31"/>
  <c r="AT5" i="31"/>
  <c r="AT13" i="32"/>
  <c r="AT13" i="33"/>
  <c r="AT6" i="34"/>
  <c r="C58" i="34"/>
  <c r="AT10" i="35"/>
  <c r="AT13" i="31"/>
  <c r="C10" i="16"/>
  <c r="AT4" i="24"/>
  <c r="AY12" i="23"/>
  <c r="C7" i="16"/>
  <c r="G17" i="16"/>
  <c r="J25" i="33"/>
  <c r="J41" i="33" s="1"/>
  <c r="AE25" i="33"/>
  <c r="AE41" i="33" s="1"/>
  <c r="J17" i="16"/>
  <c r="AT9" i="31"/>
  <c r="C12" i="16"/>
  <c r="AS12" i="16" s="1"/>
  <c r="AB17" i="16"/>
  <c r="AH25" i="33"/>
  <c r="AH41" i="33" s="1"/>
  <c r="AM17" i="16"/>
  <c r="CS37" i="16" s="1"/>
  <c r="AE20" i="16"/>
  <c r="AT16" i="26"/>
  <c r="AB18" i="16"/>
  <c r="AI17" i="16"/>
  <c r="CQ17" i="16" s="1"/>
  <c r="BF6" i="29"/>
  <c r="AK20" i="16"/>
  <c r="AY6" i="34"/>
  <c r="AY14" i="34"/>
  <c r="P25" i="28"/>
  <c r="P41" i="28" s="1"/>
  <c r="K12" i="16"/>
  <c r="BS12" i="16" s="1"/>
  <c r="AH12" i="16"/>
  <c r="AF12" i="16"/>
  <c r="CN12" i="16" s="1"/>
  <c r="F12" i="16"/>
  <c r="BL32" i="16" s="1"/>
  <c r="AE12" i="16"/>
  <c r="AB25" i="28"/>
  <c r="AB41" i="28" s="1"/>
  <c r="W12" i="16"/>
  <c r="CE12" i="16" s="1"/>
  <c r="AN25" i="28"/>
  <c r="AN41" i="28" s="1"/>
  <c r="AL12" i="16"/>
  <c r="CT12" i="16" s="1"/>
  <c r="L12" i="16"/>
  <c r="BR32" i="16" s="1"/>
  <c r="J12" i="16"/>
  <c r="AE25" i="28"/>
  <c r="AE41" i="28" s="1"/>
  <c r="U12" i="16"/>
  <c r="CA32" i="16" s="1"/>
  <c r="AC12" i="16"/>
  <c r="CK12" i="16" s="1"/>
  <c r="AN12" i="16"/>
  <c r="J25" i="28"/>
  <c r="J41" i="28" s="1"/>
  <c r="M25" i="28"/>
  <c r="M41" i="28" s="1"/>
  <c r="I12" i="16"/>
  <c r="BO32" i="16" s="1"/>
  <c r="V25" i="28"/>
  <c r="V41" i="28" s="1"/>
  <c r="E12" i="16"/>
  <c r="BM12" i="16" s="1"/>
  <c r="X12" i="16"/>
  <c r="CD32" i="16" s="1"/>
  <c r="Y12" i="16"/>
  <c r="T12" i="16"/>
  <c r="CB12" i="16" s="1"/>
  <c r="Z12" i="16"/>
  <c r="CH12" i="16" s="1"/>
  <c r="AD12" i="16"/>
  <c r="CJ32" i="16" s="1"/>
  <c r="O12" i="16"/>
  <c r="BU32" i="16" s="1"/>
  <c r="M12" i="16"/>
  <c r="AB12" i="16"/>
  <c r="Q12" i="16"/>
  <c r="BY12" i="16" s="1"/>
  <c r="G25" i="28"/>
  <c r="G41" i="28" s="1"/>
  <c r="AJ12" i="16"/>
  <c r="CP32" i="16" s="1"/>
  <c r="S25" i="28"/>
  <c r="S41" i="28" s="1"/>
  <c r="V12" i="16"/>
  <c r="AM12" i="16"/>
  <c r="CS32" i="16" s="1"/>
  <c r="N12" i="16"/>
  <c r="BV12" i="16" s="1"/>
  <c r="H12" i="16"/>
  <c r="BP12" i="16" s="1"/>
  <c r="AA12" i="16"/>
  <c r="CG32" i="16" s="1"/>
  <c r="AK12" i="16"/>
  <c r="AH25" i="28"/>
  <c r="AH41" i="28" s="1"/>
  <c r="G12" i="16"/>
  <c r="AK25" i="28"/>
  <c r="AK41" i="28" s="1"/>
  <c r="R12" i="16"/>
  <c r="BX32" i="16" s="1"/>
  <c r="P12" i="16"/>
  <c r="S12" i="16"/>
  <c r="AI12" i="16"/>
  <c r="CQ12" i="16" s="1"/>
  <c r="G25" i="36"/>
  <c r="G41" i="36" s="1"/>
  <c r="Y20" i="16"/>
  <c r="AC20" i="16"/>
  <c r="CK20" i="16" s="1"/>
  <c r="AB20" i="16"/>
  <c r="H20" i="16"/>
  <c r="BP20" i="16" s="1"/>
  <c r="V20" i="16"/>
  <c r="AB25" i="36"/>
  <c r="AB41" i="36" s="1"/>
  <c r="R20" i="16"/>
  <c r="BX40" i="16" s="1"/>
  <c r="Y25" i="36"/>
  <c r="Y41" i="36" s="1"/>
  <c r="X20" i="16"/>
  <c r="CD40" i="16" s="1"/>
  <c r="V25" i="36"/>
  <c r="V41" i="36" s="1"/>
  <c r="M20" i="16"/>
  <c r="AN25" i="36"/>
  <c r="AN41" i="36" s="1"/>
  <c r="AG20" i="16"/>
  <c r="CM40" i="16" s="1"/>
  <c r="W20" i="16"/>
  <c r="CE20" i="16" s="1"/>
  <c r="Z20" i="16"/>
  <c r="CH20" i="16" s="1"/>
  <c r="F20" i="16"/>
  <c r="BL40" i="16" s="1"/>
  <c r="AH20" i="16"/>
  <c r="T20" i="16"/>
  <c r="CB20" i="16" s="1"/>
  <c r="O20" i="16"/>
  <c r="BU40" i="16" s="1"/>
  <c r="AI20" i="16"/>
  <c r="CQ20" i="16" s="1"/>
  <c r="G20" i="16"/>
  <c r="J25" i="36"/>
  <c r="J41" i="36" s="1"/>
  <c r="AN20" i="16"/>
  <c r="K20" i="16"/>
  <c r="BS20" i="16" s="1"/>
  <c r="AM20" i="16"/>
  <c r="CS40" i="16" s="1"/>
  <c r="AK25" i="36"/>
  <c r="AK41" i="36" s="1"/>
  <c r="AH25" i="36"/>
  <c r="AH41" i="36" s="1"/>
  <c r="AD20" i="16"/>
  <c r="CJ40" i="16" s="1"/>
  <c r="J20" i="16"/>
  <c r="P20" i="16"/>
  <c r="I20" i="16"/>
  <c r="BO40" i="16" s="1"/>
  <c r="M25" i="36"/>
  <c r="M41" i="36" s="1"/>
  <c r="E20" i="16"/>
  <c r="BM20" i="16" s="1"/>
  <c r="N20" i="16"/>
  <c r="BV20" i="16" s="1"/>
  <c r="AA20" i="16"/>
  <c r="CG40" i="16" s="1"/>
  <c r="AE25" i="36"/>
  <c r="AE41" i="36" s="1"/>
  <c r="AF20" i="16"/>
  <c r="CN20" i="16" s="1"/>
  <c r="Q20" i="16"/>
  <c r="BY20" i="16" s="1"/>
  <c r="P25" i="36"/>
  <c r="P41" i="36" s="1"/>
  <c r="AJ20" i="16"/>
  <c r="CP40" i="16" s="1"/>
  <c r="S25" i="36"/>
  <c r="S41" i="36" s="1"/>
  <c r="BF5" i="20"/>
  <c r="BJ5" i="20"/>
  <c r="BO6" i="20"/>
  <c r="BF13" i="23"/>
  <c r="BJ8" i="23"/>
  <c r="BO9" i="24"/>
  <c r="BF9" i="24"/>
  <c r="BJ11" i="25"/>
  <c r="BF9" i="25"/>
  <c r="BF11" i="27"/>
  <c r="BJ15" i="27"/>
  <c r="BO8" i="27"/>
  <c r="BF10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11" i="16"/>
  <c r="C58" i="27"/>
  <c r="AY12" i="27"/>
  <c r="AT12" i="27"/>
  <c r="AT17" i="27"/>
  <c r="AU17" i="27"/>
  <c r="AV17" i="27" s="1"/>
  <c r="C58" i="29"/>
  <c r="C13" i="16"/>
  <c r="AS13" i="16" s="1"/>
  <c r="C58" i="32"/>
  <c r="AT17" i="32"/>
  <c r="AY17" i="32"/>
  <c r="AT9" i="33"/>
  <c r="C19" i="16"/>
  <c r="AS19" i="16" s="1"/>
  <c r="AY19" i="35"/>
  <c r="AT16" i="23"/>
  <c r="AY13" i="31"/>
  <c r="AT4" i="23"/>
  <c r="C58" i="23"/>
  <c r="E17" i="16"/>
  <c r="BM17" i="16" s="1"/>
  <c r="W17" i="16"/>
  <c r="CE17" i="16" s="1"/>
  <c r="AD17" i="16"/>
  <c r="CJ37" i="16" s="1"/>
  <c r="AL17" i="16"/>
  <c r="CT17" i="16" s="1"/>
  <c r="Y17" i="16"/>
  <c r="C58" i="35"/>
  <c r="AT18" i="34"/>
  <c r="M17" i="16"/>
  <c r="K17" i="16"/>
  <c r="BS17" i="16" s="1"/>
  <c r="P17" i="16"/>
  <c r="L20" i="16"/>
  <c r="BR40" i="16" s="1"/>
  <c r="BJ14" i="24"/>
  <c r="BJ12" i="27"/>
  <c r="AT8" i="27"/>
  <c r="Q17" i="16"/>
  <c r="BY17" i="16" s="1"/>
  <c r="BJ14" i="31"/>
  <c r="BO6" i="29"/>
  <c r="BJ5" i="24"/>
  <c r="Y25" i="28"/>
  <c r="Y41" i="28" s="1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I10" i="16"/>
  <c r="BO30" i="16" s="1"/>
  <c r="AD10" i="16"/>
  <c r="CJ30" i="16" s="1"/>
  <c r="X10" i="16"/>
  <c r="CD30" i="16" s="1"/>
  <c r="L10" i="16"/>
  <c r="BR30" i="16" s="1"/>
  <c r="AJ10" i="16"/>
  <c r="CP30" i="16" s="1"/>
  <c r="U10" i="16"/>
  <c r="CA30" i="16" s="1"/>
  <c r="F17" i="16"/>
  <c r="BL37" i="16" s="1"/>
  <c r="AH17" i="16"/>
  <c r="I17" i="16"/>
  <c r="BO37" i="16" s="1"/>
  <c r="P25" i="33"/>
  <c r="P41" i="33" s="1"/>
  <c r="AC17" i="16"/>
  <c r="CK17" i="16" s="1"/>
  <c r="H17" i="16"/>
  <c r="BP17" i="16" s="1"/>
  <c r="Y25" i="33"/>
  <c r="Y41" i="33" s="1"/>
  <c r="G25" i="33"/>
  <c r="G41" i="33" s="1"/>
  <c r="AK25" i="33"/>
  <c r="AK41" i="33" s="1"/>
  <c r="AE17" i="16"/>
  <c r="AN17" i="16"/>
  <c r="AA17" i="16"/>
  <c r="CG37" i="16" s="1"/>
  <c r="U17" i="16"/>
  <c r="CA37" i="16" s="1"/>
  <c r="T17" i="16"/>
  <c r="CB17" i="16" s="1"/>
  <c r="N17" i="16"/>
  <c r="BV17" i="16" s="1"/>
  <c r="G18" i="16"/>
  <c r="K18" i="16"/>
  <c r="BS18" i="16" s="1"/>
  <c r="AH25" i="34"/>
  <c r="AH41" i="34" s="1"/>
  <c r="U18" i="16"/>
  <c r="CA38" i="16" s="1"/>
  <c r="AE18" i="16"/>
  <c r="X18" i="16"/>
  <c r="CD38" i="16" s="1"/>
  <c r="S25" i="34"/>
  <c r="S41" i="34" s="1"/>
  <c r="Z18" i="16"/>
  <c r="CH18" i="16" s="1"/>
  <c r="AJ18" i="16"/>
  <c r="CP38" i="16" s="1"/>
  <c r="P25" i="34"/>
  <c r="P41" i="34" s="1"/>
  <c r="AA18" i="16"/>
  <c r="CG38" i="16" s="1"/>
  <c r="Y18" i="16"/>
  <c r="AN18" i="16"/>
  <c r="H18" i="16"/>
  <c r="BP18" i="16" s="1"/>
  <c r="AF18" i="16"/>
  <c r="CN18" i="16" s="1"/>
  <c r="L18" i="16"/>
  <c r="BR38" i="16" s="1"/>
  <c r="AH18" i="16"/>
  <c r="J18" i="16"/>
  <c r="AN25" i="34"/>
  <c r="AN41" i="34" s="1"/>
  <c r="AD18" i="16"/>
  <c r="CJ38" i="16" s="1"/>
  <c r="AB25" i="34"/>
  <c r="AB41" i="34" s="1"/>
  <c r="G25" i="34"/>
  <c r="G41" i="34" s="1"/>
  <c r="AE25" i="34"/>
  <c r="AE41" i="34" s="1"/>
  <c r="AG18" i="16"/>
  <c r="CM38" i="16" s="1"/>
  <c r="N18" i="16"/>
  <c r="BV18" i="16" s="1"/>
  <c r="E18" i="16"/>
  <c r="BM18" i="16" s="1"/>
  <c r="AL18" i="16"/>
  <c r="CT18" i="16" s="1"/>
  <c r="T18" i="16"/>
  <c r="CB18" i="16" s="1"/>
  <c r="W18" i="16"/>
  <c r="CE18" i="16" s="1"/>
  <c r="M18" i="16"/>
  <c r="Y25" i="34"/>
  <c r="Y41" i="34" s="1"/>
  <c r="AC18" i="16"/>
  <c r="CK18" i="16" s="1"/>
  <c r="BF10" i="20"/>
  <c r="BO9" i="20"/>
  <c r="BF11" i="21"/>
  <c r="BO14" i="21"/>
  <c r="BJ12" i="21"/>
  <c r="BJ11" i="23"/>
  <c r="BO7" i="23"/>
  <c r="BF12" i="23"/>
  <c r="BJ6" i="26"/>
  <c r="BF7" i="26"/>
  <c r="BF6" i="26"/>
  <c r="BO15" i="26"/>
  <c r="BJ9" i="27"/>
  <c r="BO4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C20" i="16"/>
  <c r="AY16" i="36"/>
  <c r="AY9" i="28"/>
  <c r="AT12" i="36"/>
  <c r="AY5" i="32"/>
  <c r="S25" i="33"/>
  <c r="S41" i="33" s="1"/>
  <c r="C58" i="28"/>
  <c r="AK17" i="16"/>
  <c r="O17" i="16"/>
  <c r="BU37" i="16" s="1"/>
  <c r="Z17" i="16"/>
  <c r="CH17" i="16" s="1"/>
  <c r="AT6" i="35"/>
  <c r="C6" i="16"/>
  <c r="AJ17" i="16"/>
  <c r="CP37" i="16" s="1"/>
  <c r="R17" i="16"/>
  <c r="BX37" i="16" s="1"/>
  <c r="AF17" i="16"/>
  <c r="CN17" i="16" s="1"/>
  <c r="AN25" i="33"/>
  <c r="AN41" i="33" s="1"/>
  <c r="BY10" i="36"/>
  <c r="CV462" i="16" s="1"/>
  <c r="BY24" i="36"/>
  <c r="CV476" i="16" s="1"/>
  <c r="S20" i="16"/>
  <c r="R18" i="16"/>
  <c r="BX38" i="16" s="1"/>
  <c r="BF4" i="27"/>
  <c r="AT16" i="21"/>
  <c r="AY8" i="27"/>
  <c r="BF15" i="32"/>
  <c r="BO14" i="25"/>
  <c r="P18" i="16"/>
  <c r="O10" i="16"/>
  <c r="BU30" i="16" s="1"/>
  <c r="BO7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H19" i="16"/>
  <c r="BP19" i="16" s="1"/>
  <c r="G25" i="35"/>
  <c r="G41" i="35" s="1"/>
  <c r="J52" i="35"/>
  <c r="J53" i="35"/>
  <c r="BG4" i="35"/>
  <c r="AF34" i="35"/>
  <c r="R19" i="16"/>
  <c r="BX39" i="16" s="1"/>
  <c r="AF19" i="16"/>
  <c r="CN19" i="16" s="1"/>
  <c r="S25" i="35"/>
  <c r="S41" i="35" s="1"/>
  <c r="AI19" i="16"/>
  <c r="CQ19" i="16" s="1"/>
  <c r="M25" i="35"/>
  <c r="M41" i="35" s="1"/>
  <c r="AH25" i="35"/>
  <c r="AH41" i="35" s="1"/>
  <c r="S19" i="16"/>
  <c r="AB25" i="35"/>
  <c r="AB41" i="35" s="1"/>
  <c r="I19" i="16"/>
  <c r="BO39" i="16" s="1"/>
  <c r="AY9" i="35"/>
  <c r="BY4" i="31"/>
  <c r="CV316" i="16" s="1"/>
  <c r="AB19" i="16"/>
  <c r="P25" i="35"/>
  <c r="P41" i="35" s="1"/>
  <c r="P53" i="35"/>
  <c r="H34" i="35"/>
  <c r="Y25" i="35"/>
  <c r="Y41" i="35" s="1"/>
  <c r="F19" i="16"/>
  <c r="BL39" i="16" s="1"/>
  <c r="AA19" i="16"/>
  <c r="CG39" i="16" s="1"/>
  <c r="AC19" i="16"/>
  <c r="CK19" i="16" s="1"/>
  <c r="K19" i="16"/>
  <c r="BS19" i="16" s="1"/>
  <c r="AD19" i="16"/>
  <c r="CJ39" i="16" s="1"/>
  <c r="U19" i="16"/>
  <c r="CA39" i="16" s="1"/>
  <c r="AG19" i="16"/>
  <c r="CM39" i="16" s="1"/>
  <c r="AK25" i="35"/>
  <c r="AK41" i="35" s="1"/>
  <c r="AM19" i="16"/>
  <c r="CS39" i="16" s="1"/>
  <c r="AL19" i="16"/>
  <c r="CT19" i="16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AB15" i="16"/>
  <c r="AN15" i="16"/>
  <c r="Q15" i="16"/>
  <c r="BY15" i="16" s="1"/>
  <c r="K15" i="16"/>
  <c r="BS15" i="16" s="1"/>
  <c r="K34" i="31"/>
  <c r="U15" i="16"/>
  <c r="CA35" i="16" s="1"/>
  <c r="S25" i="31"/>
  <c r="S41" i="31" s="1"/>
  <c r="Y15" i="16"/>
  <c r="P15" i="16"/>
  <c r="AB25" i="31"/>
  <c r="AB41" i="31" s="1"/>
  <c r="T15" i="16"/>
  <c r="CB15" i="16" s="1"/>
  <c r="AG15" i="16"/>
  <c r="CM35" i="16" s="1"/>
  <c r="S15" i="16"/>
  <c r="BY10" i="35"/>
  <c r="CV434" i="16" s="1"/>
  <c r="BY24" i="35"/>
  <c r="CV448" i="16" s="1"/>
  <c r="AB52" i="31"/>
  <c r="V56" i="31"/>
  <c r="V54" i="31" s="1"/>
  <c r="F15" i="16"/>
  <c r="BL35" i="16" s="1"/>
  <c r="V25" i="31"/>
  <c r="V41" i="31" s="1"/>
  <c r="J15" i="16"/>
  <c r="J25" i="31"/>
  <c r="J41" i="31" s="1"/>
  <c r="J56" i="31"/>
  <c r="J53" i="31" s="1"/>
  <c r="G15" i="16"/>
  <c r="O15" i="16"/>
  <c r="BU35" i="16" s="1"/>
  <c r="AK25" i="31"/>
  <c r="AK41" i="31" s="1"/>
  <c r="AJ15" i="16"/>
  <c r="CP35" i="16" s="1"/>
  <c r="H15" i="16"/>
  <c r="BP15" i="16" s="1"/>
  <c r="X15" i="16"/>
  <c r="CD35" i="16" s="1"/>
  <c r="AF15" i="16"/>
  <c r="CN15" i="16" s="1"/>
  <c r="AY19" i="31"/>
  <c r="AB53" i="31"/>
  <c r="AL15" i="16"/>
  <c r="CT15" i="16" s="1"/>
  <c r="L15" i="16"/>
  <c r="BR35" i="16" s="1"/>
  <c r="Z15" i="16"/>
  <c r="CH15" i="16" s="1"/>
  <c r="G25" i="31"/>
  <c r="G41" i="31" s="1"/>
  <c r="M15" i="16"/>
  <c r="AN25" i="31"/>
  <c r="AN41" i="31" s="1"/>
  <c r="AM15" i="16"/>
  <c r="CS35" i="16" s="1"/>
  <c r="N15" i="16"/>
  <c r="BV15" i="16" s="1"/>
  <c r="AH15" i="16"/>
  <c r="AE25" i="31"/>
  <c r="AE41" i="31" s="1"/>
  <c r="AA15" i="16"/>
  <c r="CG35" i="16" s="1"/>
  <c r="W15" i="16"/>
  <c r="CE15" i="16" s="1"/>
  <c r="AI15" i="16"/>
  <c r="CQ15" i="16" s="1"/>
  <c r="BY4" i="30"/>
  <c r="CV288" i="16" s="1"/>
  <c r="AH55" i="30"/>
  <c r="AH52" i="30" s="1"/>
  <c r="Q14" i="16"/>
  <c r="BY14" i="16" s="1"/>
  <c r="AE25" i="30"/>
  <c r="AE41" i="30" s="1"/>
  <c r="AK25" i="30"/>
  <c r="AK41" i="30" s="1"/>
  <c r="AJ14" i="16"/>
  <c r="CP34" i="16" s="1"/>
  <c r="BY7" i="30"/>
  <c r="CV291" i="16" s="1"/>
  <c r="G14" i="16"/>
  <c r="U14" i="16"/>
  <c r="CA34" i="16" s="1"/>
  <c r="AF14" i="16"/>
  <c r="CN14" i="16" s="1"/>
  <c r="BG14" i="30"/>
  <c r="BG10" i="30"/>
  <c r="BY16" i="30"/>
  <c r="CV300" i="16" s="1"/>
  <c r="Y56" i="30"/>
  <c r="S25" i="30"/>
  <c r="S41" i="30" s="1"/>
  <c r="Y25" i="30"/>
  <c r="Y41" i="30" s="1"/>
  <c r="AG14" i="16"/>
  <c r="CM34" i="16" s="1"/>
  <c r="V55" i="29"/>
  <c r="V52" i="29" s="1"/>
  <c r="P56" i="29"/>
  <c r="P54" i="29" s="1"/>
  <c r="AK56" i="29"/>
  <c r="AK55" i="29" s="1"/>
  <c r="AK52" i="29" s="1"/>
  <c r="AD13" i="16"/>
  <c r="CJ33" i="16" s="1"/>
  <c r="Y25" i="29"/>
  <c r="Y41" i="29" s="1"/>
  <c r="R13" i="16"/>
  <c r="BX33" i="16" s="1"/>
  <c r="E13" i="16"/>
  <c r="BM13" i="16" s="1"/>
  <c r="AF13" i="16"/>
  <c r="CN13" i="16" s="1"/>
  <c r="AA13" i="16"/>
  <c r="CG33" i="16" s="1"/>
  <c r="F13" i="16"/>
  <c r="BL33" i="16" s="1"/>
  <c r="AJ13" i="16"/>
  <c r="CP33" i="16" s="1"/>
  <c r="S13" i="16"/>
  <c r="M25" i="29"/>
  <c r="M41" i="29" s="1"/>
  <c r="G25" i="29"/>
  <c r="G41" i="29" s="1"/>
  <c r="O13" i="16"/>
  <c r="BU33" i="16" s="1"/>
  <c r="X13" i="16"/>
  <c r="CD33" i="16" s="1"/>
  <c r="L13" i="16"/>
  <c r="BR33" i="16" s="1"/>
  <c r="AL13" i="16"/>
  <c r="CT13" i="16" s="1"/>
  <c r="S25" i="29"/>
  <c r="S41" i="29" s="1"/>
  <c r="AB13" i="16"/>
  <c r="N13" i="16"/>
  <c r="BV13" i="16" s="1"/>
  <c r="H13" i="16"/>
  <c r="BP13" i="16" s="1"/>
  <c r="K13" i="16"/>
  <c r="BS13" i="16" s="1"/>
  <c r="AN13" i="16"/>
  <c r="U13" i="16"/>
  <c r="CA33" i="16" s="1"/>
  <c r="Z13" i="16"/>
  <c r="CH13" i="16" s="1"/>
  <c r="Q13" i="16"/>
  <c r="BY13" i="16" s="1"/>
  <c r="AC13" i="16"/>
  <c r="CK13" i="16" s="1"/>
  <c r="AE13" i="16"/>
  <c r="AI13" i="16"/>
  <c r="CQ13" i="16" s="1"/>
  <c r="AB25" i="29"/>
  <c r="AB41" i="29" s="1"/>
  <c r="Q34" i="29"/>
  <c r="P13" i="16"/>
  <c r="Y13" i="16"/>
  <c r="P25" i="29"/>
  <c r="P41" i="29" s="1"/>
  <c r="G13" i="16"/>
  <c r="V13" i="16"/>
  <c r="AM13" i="16"/>
  <c r="CS33" i="16" s="1"/>
  <c r="AE25" i="29"/>
  <c r="AE41" i="29" s="1"/>
  <c r="J25" i="29"/>
  <c r="J41" i="29" s="1"/>
  <c r="BY19" i="35"/>
  <c r="CV443" i="16" s="1"/>
  <c r="M56" i="28"/>
  <c r="AK56" i="28"/>
  <c r="Y56" i="28"/>
  <c r="BE2" i="35"/>
  <c r="BY9" i="35"/>
  <c r="CV433" i="16" s="1"/>
  <c r="BY30" i="24"/>
  <c r="CV146" i="16" s="1"/>
  <c r="AH56" i="28"/>
  <c r="P56" i="28"/>
  <c r="P53" i="28" s="1"/>
  <c r="Z34" i="28"/>
  <c r="AI34" i="28"/>
  <c r="BG6" i="28"/>
  <c r="G56" i="28"/>
  <c r="V56" i="28"/>
  <c r="V55" i="28" s="1"/>
  <c r="V52" i="28" s="1"/>
  <c r="BY7" i="26"/>
  <c r="CV179" i="16" s="1"/>
  <c r="BY5" i="26"/>
  <c r="CV177" i="16" s="1"/>
  <c r="J9" i="16"/>
  <c r="BY17" i="24"/>
  <c r="CV133" i="16" s="1"/>
  <c r="BY11" i="26"/>
  <c r="CV183" i="16" s="1"/>
  <c r="BY13" i="26"/>
  <c r="CV185" i="16" s="1"/>
  <c r="BY23" i="26"/>
  <c r="CV195" i="16" s="1"/>
  <c r="U9" i="16"/>
  <c r="CA29" i="16" s="1"/>
  <c r="R9" i="16"/>
  <c r="BX29" i="16" s="1"/>
  <c r="AG9" i="16"/>
  <c r="CM29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AD9" i="16"/>
  <c r="CJ29" i="16" s="1"/>
  <c r="H9" i="16"/>
  <c r="BP9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AD6" i="16"/>
  <c r="O6" i="16"/>
  <c r="BU26" i="16" s="1"/>
  <c r="R6" i="16"/>
  <c r="BX26" i="16" s="1"/>
  <c r="AG6" i="16"/>
  <c r="I6" i="16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S53" i="33"/>
  <c r="S55" i="33"/>
  <c r="S52" i="33" s="1"/>
  <c r="J53" i="30"/>
  <c r="J55" i="36"/>
  <c r="J52" i="36" s="1"/>
  <c r="V52" i="30"/>
  <c r="AK53" i="30"/>
  <c r="AE55" i="29"/>
  <c r="AE52" i="29" s="1"/>
  <c r="AB55" i="32"/>
  <c r="AB52" i="32" s="1"/>
  <c r="M53" i="33"/>
  <c r="AH53" i="33"/>
  <c r="AH55" i="33"/>
  <c r="AH52" i="33" s="1"/>
  <c r="Y54" i="34"/>
  <c r="BG15" i="20"/>
  <c r="BG15" i="35"/>
  <c r="AO34" i="35"/>
  <c r="BF10" i="1"/>
  <c r="K34" i="20"/>
  <c r="BG13" i="33"/>
  <c r="AI34" i="33"/>
  <c r="BG11" i="32"/>
  <c r="AC34" i="32"/>
  <c r="Q18" i="16"/>
  <c r="BY18" i="16" s="1"/>
  <c r="S18" i="16"/>
  <c r="I18" i="16"/>
  <c r="BO38" i="16" s="1"/>
  <c r="F18" i="16"/>
  <c r="BL38" i="16" s="1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T34" i="30"/>
  <c r="AT6" i="25"/>
  <c r="AY10" i="25"/>
  <c r="AT10" i="25"/>
  <c r="AY18" i="25"/>
  <c r="AY10" i="26"/>
  <c r="AT10" i="26"/>
  <c r="AT4" i="1"/>
  <c r="C58" i="1"/>
  <c r="C4" i="16"/>
  <c r="C58" i="20"/>
  <c r="C5" i="16"/>
  <c r="AY5" i="20"/>
  <c r="AT9" i="21"/>
  <c r="AT9" i="23"/>
  <c r="AY17" i="23"/>
  <c r="AT17" i="23"/>
  <c r="C8" i="16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G6" i="31"/>
  <c r="M56" i="31"/>
  <c r="N34" i="31"/>
  <c r="AH53" i="31"/>
  <c r="BY24" i="25"/>
  <c r="CV168" i="16" s="1"/>
  <c r="BY9" i="25"/>
  <c r="CV153" i="16" s="1"/>
  <c r="BY7" i="28"/>
  <c r="CV235" i="16" s="1"/>
  <c r="BY25" i="28"/>
  <c r="CV253" i="16" s="1"/>
  <c r="AN54" i="31"/>
  <c r="V55" i="31"/>
  <c r="V52" i="31" s="1"/>
  <c r="V53" i="31"/>
  <c r="AH55" i="31"/>
  <c r="AH52" i="31" s="1"/>
  <c r="AH54" i="3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Y54" i="31"/>
  <c r="H34" i="31"/>
  <c r="S52" i="31"/>
  <c r="BG12" i="31"/>
  <c r="AE56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G13" i="31"/>
  <c r="CT14" i="16"/>
  <c r="V54" i="30"/>
  <c r="M53" i="30"/>
  <c r="W34" i="30"/>
  <c r="AN25" i="30"/>
  <c r="AN41" i="30" s="1"/>
  <c r="V14" i="16"/>
  <c r="T14" i="16"/>
  <c r="H14" i="16"/>
  <c r="BP14" i="16" s="1"/>
  <c r="AE14" i="16"/>
  <c r="AK14" i="16"/>
  <c r="F14" i="16"/>
  <c r="AB14" i="16"/>
  <c r="S14" i="16"/>
  <c r="AB25" i="30"/>
  <c r="AB41" i="30" s="1"/>
  <c r="I14" i="16"/>
  <c r="BG6" i="30"/>
  <c r="V53" i="30"/>
  <c r="M55" i="30"/>
  <c r="M52" i="30" s="1"/>
  <c r="S54" i="30"/>
  <c r="AE56" i="30"/>
  <c r="AN56" i="30"/>
  <c r="K14" i="16"/>
  <c r="J14" i="16"/>
  <c r="V25" i="30"/>
  <c r="V41" i="30" s="1"/>
  <c r="AM14" i="16"/>
  <c r="AD14" i="16"/>
  <c r="CJ34" i="16" s="1"/>
  <c r="P14" i="16"/>
  <c r="P25" i="30"/>
  <c r="P41" i="30" s="1"/>
  <c r="X14" i="16"/>
  <c r="Z14" i="16"/>
  <c r="G25" i="30"/>
  <c r="G41" i="30" s="1"/>
  <c r="Y14" i="16"/>
  <c r="J25" i="30"/>
  <c r="J41" i="30" s="1"/>
  <c r="AO34" i="30"/>
  <c r="AC14" i="16"/>
  <c r="AN14" i="16"/>
  <c r="N14" i="16"/>
  <c r="W14" i="16"/>
  <c r="CE14" i="16" s="1"/>
  <c r="AI14" i="16"/>
  <c r="CQ14" i="16" s="1"/>
  <c r="L14" i="16"/>
  <c r="R14" i="16"/>
  <c r="O14" i="16"/>
  <c r="E14" i="16"/>
  <c r="M25" i="30"/>
  <c r="M41" i="30" s="1"/>
  <c r="M14" i="16"/>
  <c r="AH25" i="30"/>
  <c r="AH41" i="30" s="1"/>
  <c r="BG12" i="30"/>
  <c r="S55" i="29"/>
  <c r="S52" i="29" s="1"/>
  <c r="S54" i="29"/>
  <c r="S53" i="29"/>
  <c r="AH55" i="29"/>
  <c r="AH52" i="29" s="1"/>
  <c r="AH54" i="29"/>
  <c r="AH53" i="29"/>
  <c r="G53" i="29"/>
  <c r="Y54" i="29"/>
  <c r="J54" i="29"/>
  <c r="J55" i="29"/>
  <c r="J52" i="29" s="1"/>
  <c r="BY4" i="28"/>
  <c r="CV232" i="16" s="1"/>
  <c r="BY30" i="25"/>
  <c r="CV174" i="16" s="1"/>
  <c r="BY26" i="28"/>
  <c r="CV254" i="16" s="1"/>
  <c r="AE53" i="29"/>
  <c r="AE54" i="29"/>
  <c r="BY15" i="28"/>
  <c r="CV243" i="16" s="1"/>
  <c r="BY10" i="25"/>
  <c r="CV154" i="16" s="1"/>
  <c r="BY19" i="28"/>
  <c r="CV247" i="16" s="1"/>
  <c r="BY29" i="25"/>
  <c r="CV173" i="16" s="1"/>
  <c r="AF34" i="29"/>
  <c r="BY12" i="25"/>
  <c r="CV156" i="16" s="1"/>
  <c r="BY27" i="25"/>
  <c r="CV171" i="16" s="1"/>
  <c r="BY14" i="25"/>
  <c r="CV158" i="16" s="1"/>
  <c r="BY20" i="25"/>
  <c r="CV164" i="16" s="1"/>
  <c r="BY25" i="25"/>
  <c r="CV169" i="16" s="1"/>
  <c r="S52" i="28"/>
  <c r="J53" i="28"/>
  <c r="J55" i="28"/>
  <c r="J52" i="28" s="1"/>
  <c r="AE55" i="28"/>
  <c r="AE52" i="28" s="1"/>
  <c r="AN56" i="28"/>
  <c r="BG8" i="28"/>
  <c r="K34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S54" i="28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S53" i="28"/>
  <c r="AY12" i="28"/>
  <c r="AY7" i="27"/>
  <c r="BY17" i="21"/>
  <c r="CV77" i="16" s="1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AR9" i="16"/>
  <c r="AR11" i="16"/>
  <c r="AR10" i="16"/>
  <c r="AQ3" i="16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AI18" i="16"/>
  <c r="AK18" i="16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AR12" i="16"/>
  <c r="AD11" i="16" l="1"/>
  <c r="CJ31" i="16" s="1"/>
  <c r="AS11" i="16"/>
  <c r="D11" i="16"/>
  <c r="O11" i="16"/>
  <c r="BU31" i="16" s="1"/>
  <c r="F9" i="16"/>
  <c r="BL29" i="16" s="1"/>
  <c r="AA10" i="16"/>
  <c r="CG30" i="16" s="1"/>
  <c r="AM10" i="16"/>
  <c r="CS30" i="16" s="1"/>
  <c r="R10" i="16"/>
  <c r="BX30" i="16" s="1"/>
  <c r="AS10" i="16"/>
  <c r="D10" i="16"/>
  <c r="G25" i="26" s="1"/>
  <c r="G41" i="26" s="1"/>
  <c r="F10" i="16"/>
  <c r="BL30" i="16" s="1"/>
  <c r="AJ9" i="16"/>
  <c r="CP29" i="16" s="1"/>
  <c r="O9" i="16"/>
  <c r="BU29" i="16" s="1"/>
  <c r="AM9" i="16"/>
  <c r="CS29" i="16" s="1"/>
  <c r="AS9" i="16"/>
  <c r="D9" i="16"/>
  <c r="AB25" i="25" s="1"/>
  <c r="AB41" i="25" s="1"/>
  <c r="AA9" i="16"/>
  <c r="CG29" i="16" s="1"/>
  <c r="AM8" i="16"/>
  <c r="CS28" i="16" s="1"/>
  <c r="AJ8" i="16"/>
  <c r="CP28" i="16" s="1"/>
  <c r="I8" i="16"/>
  <c r="BO28" i="16" s="1"/>
  <c r="L8" i="16"/>
  <c r="BR28" i="16" s="1"/>
  <c r="AA8" i="16"/>
  <c r="CG28" i="16" s="1"/>
  <c r="X8" i="16"/>
  <c r="CD28" i="16" s="1"/>
  <c r="U8" i="16"/>
  <c r="CA28" i="16" s="1"/>
  <c r="R8" i="16"/>
  <c r="BX28" i="16" s="1"/>
  <c r="O8" i="16"/>
  <c r="BU28" i="16" s="1"/>
  <c r="F8" i="16"/>
  <c r="BL28" i="16" s="1"/>
  <c r="AS8" i="16"/>
  <c r="D8" i="16"/>
  <c r="G25" i="24" s="1"/>
  <c r="G41" i="24" s="1"/>
  <c r="R7" i="16"/>
  <c r="BX27" i="16" s="1"/>
  <c r="AJ7" i="16"/>
  <c r="CP27" i="16" s="1"/>
  <c r="F7" i="16"/>
  <c r="BL27" i="16" s="1"/>
  <c r="AS7" i="16"/>
  <c r="D7" i="16"/>
  <c r="P25" i="23" s="1"/>
  <c r="P41" i="23" s="1"/>
  <c r="I7" i="16"/>
  <c r="BO27" i="16" s="1"/>
  <c r="O7" i="16"/>
  <c r="BU27" i="16" s="1"/>
  <c r="V53" i="23"/>
  <c r="V54" i="23"/>
  <c r="U6" i="16"/>
  <c r="CA26" i="16" s="1"/>
  <c r="AM6" i="16"/>
  <c r="CS26" i="16" s="1"/>
  <c r="AJ6" i="16"/>
  <c r="CP26" i="16" s="1"/>
  <c r="X6" i="16"/>
  <c r="CD26" i="16" s="1"/>
  <c r="F6" i="16"/>
  <c r="BL26" i="16" s="1"/>
  <c r="AS6" i="16"/>
  <c r="D6" i="16"/>
  <c r="M25" i="21" s="1"/>
  <c r="M41" i="21" s="1"/>
  <c r="L6" i="16"/>
  <c r="BR26" i="16" s="1"/>
  <c r="AA6" i="16"/>
  <c r="CG26" i="16" s="1"/>
  <c r="AL26" i="1"/>
  <c r="AL39" i="1" s="1"/>
  <c r="F5" i="16"/>
  <c r="BL25" i="16" s="1"/>
  <c r="L5" i="16"/>
  <c r="BR25" i="16" s="1"/>
  <c r="AD5" i="16"/>
  <c r="CJ25" i="16" s="1"/>
  <c r="AS5" i="16"/>
  <c r="D5" i="16"/>
  <c r="R4" i="16"/>
  <c r="BX24" i="16" s="1"/>
  <c r="AS4" i="16"/>
  <c r="D4" i="16"/>
  <c r="Y25" i="1" s="1"/>
  <c r="Y41" i="1" s="1"/>
  <c r="I4" i="16"/>
  <c r="X4" i="16"/>
  <c r="CD24" i="16" s="1"/>
  <c r="U4" i="16"/>
  <c r="CA24" i="16" s="1"/>
  <c r="AA4" i="16"/>
  <c r="O4" i="16"/>
  <c r="F4" i="16"/>
  <c r="AD4" i="16"/>
  <c r="CJ24" i="16" s="1"/>
  <c r="L4" i="16"/>
  <c r="AM4" i="16"/>
  <c r="AG4" i="16"/>
  <c r="AI26" i="23" s="1"/>
  <c r="AI39" i="23" s="1"/>
  <c r="AZ4" i="1"/>
  <c r="BA4" i="1" s="1"/>
  <c r="BC5" i="36"/>
  <c r="AZ5" i="36" s="1"/>
  <c r="BA5" i="36" s="1"/>
  <c r="P54" i="31"/>
  <c r="AN55" i="31"/>
  <c r="AN52" i="31" s="1"/>
  <c r="G54" i="35"/>
  <c r="P53" i="36"/>
  <c r="AN55" i="29"/>
  <c r="AN52" i="29" s="1"/>
  <c r="S52" i="30"/>
  <c r="S21" i="30" s="1"/>
  <c r="BE8" i="30" s="1"/>
  <c r="AB54" i="28"/>
  <c r="S53" i="30"/>
  <c r="P53" i="31"/>
  <c r="AB53" i="33"/>
  <c r="AB54" i="33"/>
  <c r="AB55" i="30"/>
  <c r="AB52" i="30" s="1"/>
  <c r="AN55" i="34"/>
  <c r="AN52" i="34" s="1"/>
  <c r="AB52" i="33"/>
  <c r="S54" i="36"/>
  <c r="AK55" i="33"/>
  <c r="AK52" i="33" s="1"/>
  <c r="AE53" i="33"/>
  <c r="AK53" i="33"/>
  <c r="AB54" i="30"/>
  <c r="P55" i="36"/>
  <c r="P52" i="36" s="1"/>
  <c r="AS18" i="16"/>
  <c r="BC5" i="27"/>
  <c r="AZ5" i="27" s="1"/>
  <c r="BA5" i="27" s="1"/>
  <c r="F31" i="25"/>
  <c r="C2" i="16"/>
  <c r="B2" i="16"/>
  <c r="BC7" i="1"/>
  <c r="AZ7" i="1" s="1"/>
  <c r="BA7" i="1" s="1"/>
  <c r="F31" i="33"/>
  <c r="AL26" i="20"/>
  <c r="AL39" i="20" s="1"/>
  <c r="BC5" i="33"/>
  <c r="AZ5" i="33" s="1"/>
  <c r="BA5" i="33" s="1"/>
  <c r="AB53" i="29"/>
  <c r="AB54" i="29"/>
  <c r="Y55" i="29"/>
  <c r="Y52" i="29" s="1"/>
  <c r="AB52" i="29"/>
  <c r="AB21" i="29" s="1"/>
  <c r="BE11" i="29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G21" i="30"/>
  <c r="BE4" i="30" s="1"/>
  <c r="J54" i="30"/>
  <c r="AZ18" i="30"/>
  <c r="BA18" i="30" s="1"/>
  <c r="G55" i="29"/>
  <c r="G52" i="29" s="1"/>
  <c r="G21" i="29" s="1"/>
  <c r="BE4" i="29" s="1"/>
  <c r="AK54" i="29"/>
  <c r="AB52" i="28"/>
  <c r="AB21" i="28" s="1"/>
  <c r="BE11" i="28" s="1"/>
  <c r="AE53" i="28"/>
  <c r="AB53" i="28"/>
  <c r="F31" i="26"/>
  <c r="BC5" i="24"/>
  <c r="AZ5" i="24" s="1"/>
  <c r="BA5" i="24" s="1"/>
  <c r="AZ4" i="24"/>
  <c r="BA4" i="24" s="1"/>
  <c r="CC17" i="16"/>
  <c r="BC7" i="28"/>
  <c r="AZ7" i="28" s="1"/>
  <c r="BA7" i="28" s="1"/>
  <c r="CO16" i="16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BN12" i="16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CF17" i="16"/>
  <c r="V21" i="28"/>
  <c r="BE9" i="28" s="1"/>
  <c r="J55" i="31"/>
  <c r="J52" i="31" s="1"/>
  <c r="J21" i="31" s="1"/>
  <c r="BE5" i="31" s="1"/>
  <c r="BC6" i="31"/>
  <c r="AZ6" i="31" s="1"/>
  <c r="BA6" i="31" s="1"/>
  <c r="CL16" i="16"/>
  <c r="BC13" i="33"/>
  <c r="AZ13" i="33" s="1"/>
  <c r="BA13" i="33" s="1"/>
  <c r="BZ17" i="16"/>
  <c r="CI17" i="16"/>
  <c r="AH54" i="34"/>
  <c r="CR20" i="16"/>
  <c r="BQ20" i="16"/>
  <c r="BC12" i="33"/>
  <c r="AZ12" i="33" s="1"/>
  <c r="BA12" i="33" s="1"/>
  <c r="AS14" i="16"/>
  <c r="BC11" i="35"/>
  <c r="AZ11" i="35" s="1"/>
  <c r="BA11" i="35" s="1"/>
  <c r="F31" i="29"/>
  <c r="BT16" i="16"/>
  <c r="BC6" i="33"/>
  <c r="AZ6" i="33" s="1"/>
  <c r="BA6" i="33" s="1"/>
  <c r="BC10" i="33"/>
  <c r="AZ10" i="33" s="1"/>
  <c r="BA10" i="33" s="1"/>
  <c r="BC11" i="33"/>
  <c r="AZ11" i="33" s="1"/>
  <c r="BA11" i="33" s="1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CI16" i="16"/>
  <c r="CF16" i="16"/>
  <c r="AZ4" i="35"/>
  <c r="BA4" i="35" s="1"/>
  <c r="BC6" i="30"/>
  <c r="AZ6" i="30" s="1"/>
  <c r="BA6" i="30" s="1"/>
  <c r="F31" i="35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CC16" i="16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W20" i="16"/>
  <c r="BT12" i="16"/>
  <c r="BC15" i="23"/>
  <c r="AZ15" i="23" s="1"/>
  <c r="BA15" i="23" s="1"/>
  <c r="BC9" i="23"/>
  <c r="AZ9" i="23" s="1"/>
  <c r="BA9" i="23" s="1"/>
  <c r="AZ4" i="23"/>
  <c r="BA4" i="23" s="1"/>
  <c r="AZ18" i="28"/>
  <c r="BA18" i="28" s="1"/>
  <c r="M54" i="29"/>
  <c r="M53" i="29"/>
  <c r="M55" i="29"/>
  <c r="M52" i="29" s="1"/>
  <c r="M21" i="29" s="1"/>
  <c r="BE6" i="29" s="1"/>
  <c r="AK53" i="29"/>
  <c r="AZ17" i="29"/>
  <c r="BA17" i="29" s="1"/>
  <c r="AZ18" i="29"/>
  <c r="BA18" i="29" s="1"/>
  <c r="J54" i="31"/>
  <c r="CR16" i="16"/>
  <c r="BN16" i="16"/>
  <c r="BC9" i="32"/>
  <c r="AZ9" i="32" s="1"/>
  <c r="BA9" i="32" s="1"/>
  <c r="BC17" i="32"/>
  <c r="AZ17" i="32" s="1"/>
  <c r="BA17" i="32" s="1"/>
  <c r="BW16" i="16"/>
  <c r="BK16" i="16"/>
  <c r="BZ16" i="16"/>
  <c r="BQ16" i="16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BW12" i="16"/>
  <c r="CL17" i="16"/>
  <c r="AZ4" i="20"/>
  <c r="BA4" i="20" s="1"/>
  <c r="CO20" i="16"/>
  <c r="BT20" i="16"/>
  <c r="BC18" i="20"/>
  <c r="AZ18" i="20" s="1"/>
  <c r="BA18" i="20" s="1"/>
  <c r="BT13" i="16"/>
  <c r="BZ15" i="16"/>
  <c r="BZ12" i="16"/>
  <c r="CC12" i="16"/>
  <c r="CL12" i="16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CL19" i="16"/>
  <c r="BQ19" i="16"/>
  <c r="G21" i="35"/>
  <c r="BE4" i="35" s="1"/>
  <c r="M53" i="34"/>
  <c r="AH53" i="34"/>
  <c r="BW17" i="16"/>
  <c r="BN17" i="16"/>
  <c r="AN21" i="33"/>
  <c r="BE15" i="33" s="1"/>
  <c r="AE21" i="33"/>
  <c r="BE12" i="33" s="1"/>
  <c r="BQ17" i="16"/>
  <c r="CR17" i="16"/>
  <c r="J54" i="33"/>
  <c r="J55" i="33"/>
  <c r="J52" i="33" s="1"/>
  <c r="J21" i="33" s="1"/>
  <c r="BE5" i="33" s="1"/>
  <c r="J53" i="33"/>
  <c r="G45" i="33"/>
  <c r="B1" i="33" s="1"/>
  <c r="S21" i="33"/>
  <c r="BE8" i="33" s="1"/>
  <c r="CO17" i="16"/>
  <c r="BK17" i="16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G53" i="31"/>
  <c r="G55" i="31"/>
  <c r="G52" i="31" s="1"/>
  <c r="BC8" i="30"/>
  <c r="AZ8" i="30" s="1"/>
  <c r="BA8" i="30" s="1"/>
  <c r="BC9" i="30"/>
  <c r="AZ9" i="30" s="1"/>
  <c r="BA9" i="30" s="1"/>
  <c r="P55" i="30"/>
  <c r="P52" i="30" s="1"/>
  <c r="P21" i="30" s="1"/>
  <c r="BE7" i="30" s="1"/>
  <c r="P54" i="30"/>
  <c r="P53" i="30"/>
  <c r="BZ13" i="16"/>
  <c r="BK13" i="16"/>
  <c r="CR12" i="16"/>
  <c r="BK12" i="16"/>
  <c r="CI12" i="16"/>
  <c r="CF12" i="16"/>
  <c r="CO12" i="16"/>
  <c r="BQ12" i="16"/>
  <c r="F31" i="27"/>
  <c r="AZ4" i="26"/>
  <c r="BA4" i="26" s="1"/>
  <c r="BC7" i="26"/>
  <c r="AZ7" i="26" s="1"/>
  <c r="BA7" i="26" s="1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F31" i="23"/>
  <c r="AF21" i="23" s="1"/>
  <c r="AE7" i="16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V5" i="16" s="1"/>
  <c r="BC9" i="35"/>
  <c r="AZ9" i="35" s="1"/>
  <c r="BA9" i="35" s="1"/>
  <c r="BK20" i="16"/>
  <c r="BZ20" i="16"/>
  <c r="BN20" i="16"/>
  <c r="BC19" i="21"/>
  <c r="AZ19" i="21" s="1"/>
  <c r="BA19" i="21" s="1"/>
  <c r="BW15" i="16"/>
  <c r="AZ17" i="30"/>
  <c r="BA17" i="30" s="1"/>
  <c r="F31" i="24"/>
  <c r="BT17" i="16"/>
  <c r="CI20" i="16"/>
  <c r="BC17" i="36"/>
  <c r="AZ17" i="36" s="1"/>
  <c r="BA17" i="36" s="1"/>
  <c r="BC19" i="36"/>
  <c r="AZ19" i="36" s="1"/>
  <c r="BA19" i="36" s="1"/>
  <c r="CL20" i="16"/>
  <c r="CC20" i="16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BC5" i="26"/>
  <c r="AZ5" i="26" s="1"/>
  <c r="BA5" i="26" s="1"/>
  <c r="BC12" i="20"/>
  <c r="AZ12" i="20" s="1"/>
  <c r="BA12" i="20" s="1"/>
  <c r="BN15" i="16"/>
  <c r="BC19" i="20"/>
  <c r="AZ19" i="20" s="1"/>
  <c r="BA19" i="20" s="1"/>
  <c r="BC18" i="21"/>
  <c r="AZ18" i="21" s="1"/>
  <c r="BA18" i="21" s="1"/>
  <c r="BN13" i="16"/>
  <c r="F31" i="36"/>
  <c r="AS20" i="16"/>
  <c r="BC13" i="24"/>
  <c r="AZ13" i="24" s="1"/>
  <c r="BA13" i="24" s="1"/>
  <c r="CF15" i="16"/>
  <c r="CO15" i="16"/>
  <c r="BQ15" i="16"/>
  <c r="BC16" i="24"/>
  <c r="AZ16" i="24" s="1"/>
  <c r="BA16" i="24" s="1"/>
  <c r="CO19" i="16"/>
  <c r="CL13" i="16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Z19" i="16"/>
  <c r="CI19" i="16"/>
  <c r="BK19" i="16"/>
  <c r="BC13" i="35"/>
  <c r="AZ13" i="35" s="1"/>
  <c r="BA13" i="35" s="1"/>
  <c r="BC15" i="35"/>
  <c r="AZ15" i="35" s="1"/>
  <c r="BA15" i="35" s="1"/>
  <c r="CF19" i="16"/>
  <c r="CR19" i="16"/>
  <c r="CC19" i="16"/>
  <c r="BN19" i="16"/>
  <c r="BT19" i="16"/>
  <c r="BW19" i="16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CC15" i="16"/>
  <c r="CI15" i="16"/>
  <c r="BT15" i="16"/>
  <c r="P21" i="31"/>
  <c r="BE7" i="31" s="1"/>
  <c r="CR15" i="16"/>
  <c r="CL15" i="16"/>
  <c r="BK15" i="16"/>
  <c r="M21" i="30"/>
  <c r="BE6" i="30" s="1"/>
  <c r="Y55" i="30"/>
  <c r="Y52" i="30" s="1"/>
  <c r="Y21" i="30" s="1"/>
  <c r="BE10" i="30" s="1"/>
  <c r="Y54" i="30"/>
  <c r="Y53" i="30"/>
  <c r="CR13" i="16"/>
  <c r="CI13" i="16"/>
  <c r="CF13" i="16"/>
  <c r="CO13" i="16"/>
  <c r="BW13" i="16"/>
  <c r="BQ13" i="16"/>
  <c r="P53" i="29"/>
  <c r="P55" i="29"/>
  <c r="P52" i="29" s="1"/>
  <c r="P21" i="29" s="1"/>
  <c r="BE7" i="29" s="1"/>
  <c r="CC13" i="16"/>
  <c r="AH55" i="28"/>
  <c r="AH52" i="28" s="1"/>
  <c r="AH54" i="28"/>
  <c r="Y55" i="28"/>
  <c r="Y52" i="28" s="1"/>
  <c r="Y21" i="28" s="1"/>
  <c r="BE10" i="28" s="1"/>
  <c r="Y54" i="28"/>
  <c r="Y53" i="28"/>
  <c r="AK53" i="28"/>
  <c r="AK54" i="28"/>
  <c r="AK55" i="28"/>
  <c r="AK52" i="28" s="1"/>
  <c r="AK21" i="28" s="1"/>
  <c r="BE14" i="28" s="1"/>
  <c r="V53" i="28"/>
  <c r="V54" i="28"/>
  <c r="M53" i="28"/>
  <c r="M54" i="28"/>
  <c r="M55" i="28"/>
  <c r="M52" i="28" s="1"/>
  <c r="M21" i="28" s="1"/>
  <c r="BE6" i="28" s="1"/>
  <c r="AH53" i="28"/>
  <c r="G55" i="28"/>
  <c r="G52" i="28" s="1"/>
  <c r="G21" i="28" s="1"/>
  <c r="BE4" i="28" s="1"/>
  <c r="G53" i="28"/>
  <c r="G54" i="28"/>
  <c r="P55" i="28"/>
  <c r="P52" i="28" s="1"/>
  <c r="P21" i="28" s="1"/>
  <c r="BE7" i="28" s="1"/>
  <c r="P54" i="28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O26" i="16"/>
  <c r="CJ26" i="16"/>
  <c r="CM26" i="16"/>
  <c r="BC16" i="27"/>
  <c r="AZ16" i="27" s="1"/>
  <c r="BA16" i="27" s="1"/>
  <c r="BC18" i="24"/>
  <c r="BC9" i="20"/>
  <c r="AZ9" i="20" s="1"/>
  <c r="BA9" i="20" s="1"/>
  <c r="S21" i="28"/>
  <c r="BE8" i="28" s="1"/>
  <c r="AH21" i="29"/>
  <c r="BE13" i="29" s="1"/>
  <c r="J21" i="30"/>
  <c r="BE5" i="30" s="1"/>
  <c r="V21" i="31"/>
  <c r="BE9" i="31" s="1"/>
  <c r="AK21" i="36"/>
  <c r="BE14" i="36" s="1"/>
  <c r="AB21" i="33"/>
  <c r="BE11" i="33" s="1"/>
  <c r="AK21" i="35"/>
  <c r="BE14" i="35" s="1"/>
  <c r="J21" i="35"/>
  <c r="BE5" i="35" s="1"/>
  <c r="V21" i="30"/>
  <c r="BE9" i="30" s="1"/>
  <c r="AH21" i="30"/>
  <c r="BE13" i="30" s="1"/>
  <c r="G45" i="31"/>
  <c r="B1" i="31" s="1"/>
  <c r="S21" i="36"/>
  <c r="BE8" i="36" s="1"/>
  <c r="BC10" i="26"/>
  <c r="AZ10" i="26" s="1"/>
  <c r="BA10" i="26" s="1"/>
  <c r="V21" i="33"/>
  <c r="BE9" i="33" s="1"/>
  <c r="BC9" i="27"/>
  <c r="AZ9" i="27" s="1"/>
  <c r="BA9" i="27" s="1"/>
  <c r="AE58" i="29"/>
  <c r="AH21" i="31"/>
  <c r="BE13" i="31" s="1"/>
  <c r="AK21" i="31"/>
  <c r="BE14" i="31" s="1"/>
  <c r="AK21" i="34"/>
  <c r="BE14" i="34" s="1"/>
  <c r="G21" i="36"/>
  <c r="BE4" i="36" s="1"/>
  <c r="AN21" i="35"/>
  <c r="BE15" i="35" s="1"/>
  <c r="Y21" i="35"/>
  <c r="BE10" i="35" s="1"/>
  <c r="S58" i="29"/>
  <c r="AB21" i="30"/>
  <c r="BE11" i="30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M53" i="31"/>
  <c r="M54" i="31"/>
  <c r="M55" i="31"/>
  <c r="M52" i="31" s="1"/>
  <c r="M21" i="31" s="1"/>
  <c r="BE6" i="31" s="1"/>
  <c r="S21" i="31"/>
  <c r="BE8" i="31" s="1"/>
  <c r="AN21" i="31"/>
  <c r="BE15" i="31" s="1"/>
  <c r="G21" i="31"/>
  <c r="BE4" i="31" s="1"/>
  <c r="AB21" i="31"/>
  <c r="BE11" i="31" s="1"/>
  <c r="Y21" i="31"/>
  <c r="BE10" i="31" s="1"/>
  <c r="AE54" i="31"/>
  <c r="AE53" i="31"/>
  <c r="AE55" i="31"/>
  <c r="AE52" i="31" s="1"/>
  <c r="AE21" i="31" s="1"/>
  <c r="BE12" i="31" s="1"/>
  <c r="BX34" i="16"/>
  <c r="BV14" i="16"/>
  <c r="CD34" i="16"/>
  <c r="CS34" i="16"/>
  <c r="AN53" i="30"/>
  <c r="AN55" i="30"/>
  <c r="AN52" i="30" s="1"/>
  <c r="AN21" i="30" s="1"/>
  <c r="BE15" i="30" s="1"/>
  <c r="AN54" i="30"/>
  <c r="BC16" i="30"/>
  <c r="AZ16" i="30" s="1"/>
  <c r="BA16" i="30" s="1"/>
  <c r="BR34" i="16"/>
  <c r="AE55" i="30"/>
  <c r="AE52" i="30" s="1"/>
  <c r="AE54" i="30"/>
  <c r="AE53" i="30"/>
  <c r="G45" i="30"/>
  <c r="B1" i="30" s="1"/>
  <c r="BM14" i="16"/>
  <c r="CK14" i="16"/>
  <c r="BO34" i="16"/>
  <c r="BL34" i="16"/>
  <c r="CB14" i="16"/>
  <c r="BC11" i="30"/>
  <c r="AZ11" i="30" s="1"/>
  <c r="BA11" i="30" s="1"/>
  <c r="BC17" i="30"/>
  <c r="BU34" i="16"/>
  <c r="CH14" i="16"/>
  <c r="BS14" i="16"/>
  <c r="AK21" i="30"/>
  <c r="BE14" i="30" s="1"/>
  <c r="Y21" i="29"/>
  <c r="BE10" i="29" s="1"/>
  <c r="J21" i="29"/>
  <c r="BE5" i="29" s="1"/>
  <c r="J58" i="29"/>
  <c r="G45" i="29"/>
  <c r="B1" i="29" s="1"/>
  <c r="AN21" i="29"/>
  <c r="BE15" i="29" s="1"/>
  <c r="S21" i="29"/>
  <c r="BE8" i="29" s="1"/>
  <c r="P58" i="29"/>
  <c r="V21" i="29"/>
  <c r="BE9" i="29" s="1"/>
  <c r="AB58" i="29"/>
  <c r="AE21" i="29"/>
  <c r="BE12" i="29" s="1"/>
  <c r="AK21" i="29"/>
  <c r="BE14" i="29" s="1"/>
  <c r="J21" i="28"/>
  <c r="BE5" i="28" s="1"/>
  <c r="AN53" i="28"/>
  <c r="AN55" i="28"/>
  <c r="AN52" i="28" s="1"/>
  <c r="AN21" i="28" s="1"/>
  <c r="BE15" i="28" s="1"/>
  <c r="AN54" i="28"/>
  <c r="G45" i="28"/>
  <c r="B1" i="28" s="1"/>
  <c r="AE21" i="28"/>
  <c r="BE12" i="28" s="1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M25" i="27" l="1"/>
  <c r="M41" i="27" s="1"/>
  <c r="AK25" i="27"/>
  <c r="AK41" i="27" s="1"/>
  <c r="S25" i="27"/>
  <c r="S41" i="27" s="1"/>
  <c r="G25" i="27"/>
  <c r="G41" i="27" s="1"/>
  <c r="J25" i="27"/>
  <c r="J41" i="27" s="1"/>
  <c r="Y25" i="27"/>
  <c r="Y41" i="27" s="1"/>
  <c r="P25" i="27"/>
  <c r="P41" i="27" s="1"/>
  <c r="AE25" i="27"/>
  <c r="AE41" i="27" s="1"/>
  <c r="V25" i="27"/>
  <c r="V41" i="27" s="1"/>
  <c r="AN25" i="27"/>
  <c r="AN41" i="27" s="1"/>
  <c r="AH25" i="27"/>
  <c r="AH41" i="27" s="1"/>
  <c r="AB25" i="27"/>
  <c r="AB41" i="27" s="1"/>
  <c r="W21" i="27"/>
  <c r="AF21" i="27"/>
  <c r="AE11" i="16" s="1"/>
  <c r="N21" i="27"/>
  <c r="AO21" i="27"/>
  <c r="AN11" i="16" s="1"/>
  <c r="AL21" i="27"/>
  <c r="H21" i="27"/>
  <c r="G11" i="16" s="1"/>
  <c r="Q21" i="27"/>
  <c r="T21" i="27"/>
  <c r="S11" i="16" s="1"/>
  <c r="K21" i="27"/>
  <c r="AI21" i="27"/>
  <c r="AH11" i="16" s="1"/>
  <c r="AC21" i="27"/>
  <c r="Z21" i="27"/>
  <c r="Y11" i="16" s="1"/>
  <c r="P25" i="26"/>
  <c r="P41" i="26" s="1"/>
  <c r="AK25" i="26"/>
  <c r="AK41" i="26" s="1"/>
  <c r="Y25" i="26"/>
  <c r="Y41" i="26" s="1"/>
  <c r="AN25" i="26"/>
  <c r="AN41" i="26" s="1"/>
  <c r="V25" i="26"/>
  <c r="V41" i="26" s="1"/>
  <c r="M25" i="26"/>
  <c r="M41" i="26" s="1"/>
  <c r="AH25" i="26"/>
  <c r="AH41" i="26" s="1"/>
  <c r="AE25" i="26"/>
  <c r="AE41" i="26" s="1"/>
  <c r="J25" i="26"/>
  <c r="J41" i="26" s="1"/>
  <c r="S25" i="26"/>
  <c r="S41" i="26" s="1"/>
  <c r="AB25" i="26"/>
  <c r="AB41" i="26" s="1"/>
  <c r="AO21" i="26"/>
  <c r="AF21" i="26"/>
  <c r="AE10" i="16" s="1"/>
  <c r="T21" i="26"/>
  <c r="W21" i="26"/>
  <c r="V10" i="16" s="1"/>
  <c r="K21" i="26"/>
  <c r="AI21" i="26"/>
  <c r="AH10" i="16" s="1"/>
  <c r="AL21" i="26"/>
  <c r="H21" i="26"/>
  <c r="G10" i="16" s="1"/>
  <c r="N21" i="26"/>
  <c r="AC21" i="26"/>
  <c r="AB10" i="16" s="1"/>
  <c r="J25" i="25"/>
  <c r="J41" i="25" s="1"/>
  <c r="Q21" i="26"/>
  <c r="Z21" i="26"/>
  <c r="Y10" i="16" s="1"/>
  <c r="M25" i="25"/>
  <c r="M41" i="25" s="1"/>
  <c r="V25" i="25"/>
  <c r="V41" i="25" s="1"/>
  <c r="AK25" i="25"/>
  <c r="AK41" i="25" s="1"/>
  <c r="P25" i="25"/>
  <c r="P41" i="25" s="1"/>
  <c r="AE25" i="25"/>
  <c r="AE41" i="25" s="1"/>
  <c r="AH25" i="25"/>
  <c r="AH41" i="25" s="1"/>
  <c r="S25" i="25"/>
  <c r="S41" i="25" s="1"/>
  <c r="G25" i="25"/>
  <c r="G41" i="25" s="1"/>
  <c r="Y25" i="25"/>
  <c r="Y41" i="25" s="1"/>
  <c r="AN25" i="25"/>
  <c r="AN41" i="25" s="1"/>
  <c r="N21" i="25"/>
  <c r="AF21" i="25"/>
  <c r="AE9" i="16" s="1"/>
  <c r="Q21" i="25"/>
  <c r="AO21" i="25"/>
  <c r="AN9" i="16" s="1"/>
  <c r="AC21" i="25"/>
  <c r="T21" i="25"/>
  <c r="S9" i="16" s="1"/>
  <c r="K21" i="25"/>
  <c r="BG15" i="25" s="1"/>
  <c r="W21" i="25"/>
  <c r="V9" i="16" s="1"/>
  <c r="AL21" i="25"/>
  <c r="H21" i="25"/>
  <c r="G9" i="16" s="1"/>
  <c r="Z21" i="25"/>
  <c r="AI21" i="25"/>
  <c r="AH9" i="16" s="1"/>
  <c r="AU16" i="30"/>
  <c r="AV16" i="30" s="1"/>
  <c r="AU18" i="25"/>
  <c r="AV18" i="25" s="1"/>
  <c r="AU17" i="25"/>
  <c r="AV17" i="25" s="1"/>
  <c r="AE25" i="24"/>
  <c r="AE41" i="24" s="1"/>
  <c r="Y25" i="24"/>
  <c r="Y41" i="24" s="1"/>
  <c r="AN25" i="24"/>
  <c r="AN41" i="24" s="1"/>
  <c r="AK25" i="24"/>
  <c r="AK41" i="24" s="1"/>
  <c r="AB25" i="24"/>
  <c r="AB41" i="24" s="1"/>
  <c r="M25" i="24"/>
  <c r="M41" i="24" s="1"/>
  <c r="P25" i="24"/>
  <c r="P41" i="24" s="1"/>
  <c r="V25" i="24"/>
  <c r="V41" i="24" s="1"/>
  <c r="J25" i="24"/>
  <c r="J41" i="24" s="1"/>
  <c r="S25" i="24"/>
  <c r="S41" i="24" s="1"/>
  <c r="AH25" i="24"/>
  <c r="AH41" i="24" s="1"/>
  <c r="AL21" i="24"/>
  <c r="W21" i="24"/>
  <c r="V8" i="16" s="1"/>
  <c r="AF21" i="24"/>
  <c r="AO21" i="24"/>
  <c r="AN8" i="16" s="1"/>
  <c r="T21" i="24"/>
  <c r="N21" i="24"/>
  <c r="M8" i="16" s="1"/>
  <c r="K21" i="24"/>
  <c r="H21" i="24"/>
  <c r="G8" i="16" s="1"/>
  <c r="J25" i="23"/>
  <c r="J41" i="23" s="1"/>
  <c r="Q21" i="24"/>
  <c r="Z21" i="24"/>
  <c r="Y8" i="16" s="1"/>
  <c r="AC21" i="24"/>
  <c r="AI21" i="24"/>
  <c r="AH8" i="16" s="1"/>
  <c r="AB25" i="23"/>
  <c r="AB41" i="23" s="1"/>
  <c r="Q26" i="29"/>
  <c r="Q39" i="29" s="1"/>
  <c r="AU16" i="27"/>
  <c r="AV16" i="27" s="1"/>
  <c r="AU17" i="26"/>
  <c r="AV17" i="26" s="1"/>
  <c r="G25" i="23"/>
  <c r="G41" i="23" s="1"/>
  <c r="Y25" i="23"/>
  <c r="Y41" i="23" s="1"/>
  <c r="V25" i="23"/>
  <c r="V41" i="23" s="1"/>
  <c r="AK25" i="23"/>
  <c r="AK41" i="23" s="1"/>
  <c r="AN25" i="23"/>
  <c r="AN41" i="23" s="1"/>
  <c r="AH25" i="23"/>
  <c r="AH41" i="23" s="1"/>
  <c r="AE25" i="23"/>
  <c r="AE41" i="23" s="1"/>
  <c r="M25" i="23"/>
  <c r="M41" i="23" s="1"/>
  <c r="S25" i="23"/>
  <c r="S41" i="23" s="1"/>
  <c r="K26" i="34"/>
  <c r="K39" i="34" s="1"/>
  <c r="AF34" i="23"/>
  <c r="AE56" i="23"/>
  <c r="BG7" i="23"/>
  <c r="Q21" i="23"/>
  <c r="AO21" i="23"/>
  <c r="AN7" i="16" s="1"/>
  <c r="T21" i="23"/>
  <c r="N21" i="23"/>
  <c r="M7" i="16" s="1"/>
  <c r="H21" i="23"/>
  <c r="AI21" i="23"/>
  <c r="AH7" i="16" s="1"/>
  <c r="AC21" i="23"/>
  <c r="K21" i="23"/>
  <c r="J7" i="16" s="1"/>
  <c r="AL21" i="23"/>
  <c r="Z21" i="23"/>
  <c r="Y7" i="16" s="1"/>
  <c r="AO26" i="21"/>
  <c r="AO39" i="21" s="1"/>
  <c r="AL26" i="33"/>
  <c r="AL39" i="33" s="1"/>
  <c r="AL26" i="32"/>
  <c r="AL39" i="32" s="1"/>
  <c r="AL26" i="27"/>
  <c r="AL39" i="27" s="1"/>
  <c r="AL26" i="25"/>
  <c r="AL39" i="25" s="1"/>
  <c r="AL26" i="26"/>
  <c r="AL39" i="26" s="1"/>
  <c r="AL26" i="23"/>
  <c r="AL39" i="23" s="1"/>
  <c r="AL26" i="28"/>
  <c r="AL39" i="28" s="1"/>
  <c r="AL26" i="34"/>
  <c r="AL39" i="34" s="1"/>
  <c r="AL26" i="30"/>
  <c r="AL39" i="30" s="1"/>
  <c r="AL26" i="36"/>
  <c r="AL39" i="36" s="1"/>
  <c r="AL26" i="24"/>
  <c r="AL39" i="24" s="1"/>
  <c r="AL26" i="21"/>
  <c r="AL39" i="21" s="1"/>
  <c r="AL26" i="31"/>
  <c r="AL39" i="31" s="1"/>
  <c r="AL26" i="35"/>
  <c r="AL39" i="35" s="1"/>
  <c r="AL26" i="29"/>
  <c r="AL39" i="29" s="1"/>
  <c r="AJ21" i="16"/>
  <c r="CP41" i="16" s="1"/>
  <c r="N26" i="27"/>
  <c r="N39" i="27" s="1"/>
  <c r="AH25" i="21"/>
  <c r="AH41" i="21" s="1"/>
  <c r="AN25" i="21"/>
  <c r="AN41" i="21" s="1"/>
  <c r="AE25" i="21"/>
  <c r="AE41" i="21" s="1"/>
  <c r="J25" i="21"/>
  <c r="J41" i="21" s="1"/>
  <c r="V25" i="21"/>
  <c r="V41" i="21" s="1"/>
  <c r="G25" i="21"/>
  <c r="G41" i="21" s="1"/>
  <c r="S25" i="21"/>
  <c r="S41" i="21" s="1"/>
  <c r="P25" i="21"/>
  <c r="P41" i="21" s="1"/>
  <c r="AB25" i="21"/>
  <c r="AB41" i="21" s="1"/>
  <c r="Y25" i="21"/>
  <c r="Y41" i="21" s="1"/>
  <c r="AK25" i="21"/>
  <c r="AK41" i="21" s="1"/>
  <c r="AO21" i="21"/>
  <c r="W21" i="21"/>
  <c r="V6" i="16" s="1"/>
  <c r="AF21" i="21"/>
  <c r="Q21" i="21"/>
  <c r="P6" i="16" s="1"/>
  <c r="T21" i="21"/>
  <c r="AC21" i="21"/>
  <c r="AB6" i="16" s="1"/>
  <c r="N21" i="21"/>
  <c r="K21" i="21"/>
  <c r="J6" i="16" s="1"/>
  <c r="AL21" i="21"/>
  <c r="H21" i="21"/>
  <c r="G6" i="16" s="1"/>
  <c r="Z21" i="21"/>
  <c r="AI21" i="21"/>
  <c r="AH6" i="16" s="1"/>
  <c r="J25" i="20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P5" i="16" s="1"/>
  <c r="T21" i="20"/>
  <c r="AF21" i="20"/>
  <c r="AE5" i="16" s="1"/>
  <c r="AO26" i="32"/>
  <c r="AO39" i="32" s="1"/>
  <c r="N21" i="20"/>
  <c r="BG6" i="20" s="1"/>
  <c r="AI21" i="20"/>
  <c r="AH5" i="16" s="1"/>
  <c r="T26" i="34"/>
  <c r="T39" i="34" s="1"/>
  <c r="T26" i="33"/>
  <c r="T39" i="33" s="1"/>
  <c r="AL21" i="20"/>
  <c r="H21" i="20"/>
  <c r="G5" i="16" s="1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R21" i="16"/>
  <c r="BX41" i="16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Y5" i="16" s="1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AR3" i="33"/>
  <c r="P27" i="29"/>
  <c r="P27" i="25"/>
  <c r="AR3" i="31"/>
  <c r="D21" i="16"/>
  <c r="AR3" i="23"/>
  <c r="AK26" i="23" s="1"/>
  <c r="AK42" i="23" s="1"/>
  <c r="AR3" i="29"/>
  <c r="P27" i="27"/>
  <c r="AR3" i="25"/>
  <c r="AR3" i="1"/>
  <c r="AR3" i="26"/>
  <c r="AR3" i="36"/>
  <c r="AR3" i="30"/>
  <c r="AR3" i="32"/>
  <c r="P27" i="20"/>
  <c r="P27" i="34"/>
  <c r="AR3" i="27"/>
  <c r="AK25" i="1"/>
  <c r="AK41" i="1" s="1"/>
  <c r="AR3" i="24"/>
  <c r="AR3" i="35"/>
  <c r="S25" i="1"/>
  <c r="S41" i="1" s="1"/>
  <c r="V25" i="1"/>
  <c r="V41" i="1" s="1"/>
  <c r="P27" i="1"/>
  <c r="P27" i="35"/>
  <c r="P27" i="24"/>
  <c r="P27" i="36"/>
  <c r="P27" i="30"/>
  <c r="AR3" i="34"/>
  <c r="P27" i="28"/>
  <c r="P27" i="31"/>
  <c r="P27" i="32"/>
  <c r="AR3" i="28"/>
  <c r="P27" i="21"/>
  <c r="P27" i="33"/>
  <c r="P27" i="26"/>
  <c r="AR3" i="20"/>
  <c r="P27" i="23"/>
  <c r="AR3" i="21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N21" i="1"/>
  <c r="AO21" i="1"/>
  <c r="AN4" i="16" s="1"/>
  <c r="AF21" i="1"/>
  <c r="W21" i="1"/>
  <c r="V4" i="16" s="1"/>
  <c r="T21" i="1"/>
  <c r="AL21" i="1"/>
  <c r="AK4" i="16" s="1"/>
  <c r="K21" i="1"/>
  <c r="AC21" i="1"/>
  <c r="AB4" i="16" s="1"/>
  <c r="Z21" i="1"/>
  <c r="Q21" i="1"/>
  <c r="P4" i="16" s="1"/>
  <c r="AI21" i="1"/>
  <c r="H21" i="1"/>
  <c r="G4" i="16" s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AH58" i="29"/>
  <c r="AN58" i="29"/>
  <c r="G58" i="36"/>
  <c r="AK58" i="32"/>
  <c r="V58" i="29"/>
  <c r="AH58" i="28"/>
  <c r="J58" i="28"/>
  <c r="AN58" i="33"/>
  <c r="AK58" i="28"/>
  <c r="G58" i="30"/>
  <c r="J58" i="30"/>
  <c r="AH58" i="31"/>
  <c r="V58" i="33"/>
  <c r="S58" i="34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V58" i="31"/>
  <c r="AK58" i="30"/>
  <c r="AH58" i="30"/>
  <c r="M58" i="30"/>
  <c r="M58" i="29"/>
  <c r="AK58" i="29"/>
  <c r="G58" i="29"/>
  <c r="Y58" i="29"/>
  <c r="AB58" i="28"/>
  <c r="AH21" i="28"/>
  <c r="BE13" i="28" s="1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AE58" i="31"/>
  <c r="V58" i="30"/>
  <c r="AB58" i="30"/>
  <c r="Y58" i="30"/>
  <c r="Y58" i="28"/>
  <c r="P58" i="28"/>
  <c r="AE58" i="28"/>
  <c r="S58" i="28"/>
  <c r="M58" i="28"/>
  <c r="G58" i="31"/>
  <c r="V58" i="28"/>
  <c r="G58" i="28"/>
  <c r="CF14" i="16"/>
  <c r="Y58" i="35"/>
  <c r="J58" i="31"/>
  <c r="S58" i="31"/>
  <c r="M58" i="31"/>
  <c r="AH58" i="32"/>
  <c r="AE58" i="32"/>
  <c r="CC14" i="16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Y58" i="31"/>
  <c r="AK58" i="31"/>
  <c r="AB58" i="31"/>
  <c r="P58" i="31"/>
  <c r="AN58" i="31"/>
  <c r="AE21" i="30"/>
  <c r="BE12" i="30" s="1"/>
  <c r="AE58" i="30"/>
  <c r="CO14" i="16"/>
  <c r="S58" i="30"/>
  <c r="P58" i="30"/>
  <c r="CI14" i="16"/>
  <c r="BK14" i="16"/>
  <c r="BW14" i="16"/>
  <c r="CL14" i="16"/>
  <c r="BN14" i="16"/>
  <c r="AN58" i="30"/>
  <c r="BZ14" i="16"/>
  <c r="BQ14" i="16"/>
  <c r="CR14" i="16"/>
  <c r="BT14" i="16"/>
  <c r="AN58" i="28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AB56" i="27" l="1"/>
  <c r="AB55" i="27" s="1"/>
  <c r="AB52" i="27" s="1"/>
  <c r="AB11" i="16"/>
  <c r="Q34" i="27"/>
  <c r="P11" i="16"/>
  <c r="BG7" i="27"/>
  <c r="M11" i="16"/>
  <c r="BG11" i="27"/>
  <c r="J11" i="16"/>
  <c r="BG8" i="27"/>
  <c r="AK11" i="16"/>
  <c r="W34" i="27"/>
  <c r="V11" i="16"/>
  <c r="W24" i="27" s="1"/>
  <c r="W37" i="27" s="1"/>
  <c r="BG4" i="27"/>
  <c r="V56" i="27"/>
  <c r="V54" i="27" s="1"/>
  <c r="AF34" i="27"/>
  <c r="BG12" i="27"/>
  <c r="AE56" i="27"/>
  <c r="V53" i="27"/>
  <c r="N34" i="27"/>
  <c r="M56" i="27"/>
  <c r="M55" i="27" s="1"/>
  <c r="M52" i="27" s="1"/>
  <c r="AN56" i="27"/>
  <c r="AO34" i="27"/>
  <c r="BG10" i="27"/>
  <c r="AK56" i="27"/>
  <c r="AK53" i="27" s="1"/>
  <c r="AL34" i="27"/>
  <c r="H34" i="27"/>
  <c r="G56" i="27"/>
  <c r="BG6" i="27"/>
  <c r="P56" i="27"/>
  <c r="P55" i="27" s="1"/>
  <c r="P52" i="27" s="1"/>
  <c r="BG5" i="27"/>
  <c r="BG13" i="27"/>
  <c r="T34" i="27"/>
  <c r="S56" i="27"/>
  <c r="K34" i="27"/>
  <c r="J56" i="27"/>
  <c r="J55" i="27" s="1"/>
  <c r="J52" i="27" s="1"/>
  <c r="AI34" i="27"/>
  <c r="BG14" i="27"/>
  <c r="AH56" i="27"/>
  <c r="AC34" i="27"/>
  <c r="BG15" i="27"/>
  <c r="BG9" i="27"/>
  <c r="Z34" i="27"/>
  <c r="Y56" i="27"/>
  <c r="AB54" i="27"/>
  <c r="AL34" i="26"/>
  <c r="AK10" i="16"/>
  <c r="T34" i="26"/>
  <c r="S10" i="16"/>
  <c r="P56" i="26"/>
  <c r="P55" i="26" s="1"/>
  <c r="P52" i="26" s="1"/>
  <c r="P10" i="16"/>
  <c r="M56" i="26"/>
  <c r="M53" i="26" s="1"/>
  <c r="M10" i="16"/>
  <c r="J56" i="26"/>
  <c r="J54" i="26" s="1"/>
  <c r="J10" i="16"/>
  <c r="BG12" i="26"/>
  <c r="AN10" i="16"/>
  <c r="AN56" i="26"/>
  <c r="AN55" i="26" s="1"/>
  <c r="AN52" i="26" s="1"/>
  <c r="AO34" i="26"/>
  <c r="BG11" i="26"/>
  <c r="AE56" i="26"/>
  <c r="AF34" i="26"/>
  <c r="S56" i="26"/>
  <c r="S55" i="26" s="1"/>
  <c r="S52" i="26" s="1"/>
  <c r="BG9" i="26"/>
  <c r="BG4" i="26"/>
  <c r="V56" i="26"/>
  <c r="W34" i="26"/>
  <c r="BG15" i="26"/>
  <c r="K34" i="26"/>
  <c r="BG14" i="26"/>
  <c r="AH56" i="26"/>
  <c r="AI34" i="26"/>
  <c r="BG6" i="26"/>
  <c r="AK56" i="26"/>
  <c r="AK53" i="26" s="1"/>
  <c r="H34" i="26"/>
  <c r="G56" i="26"/>
  <c r="BG13" i="26"/>
  <c r="BG7" i="26"/>
  <c r="N34" i="26"/>
  <c r="BG5" i="26"/>
  <c r="AB56" i="26"/>
  <c r="AC34" i="26"/>
  <c r="BG10" i="26"/>
  <c r="Q34" i="26"/>
  <c r="Z34" i="26"/>
  <c r="Y56" i="26"/>
  <c r="BG8" i="26"/>
  <c r="Z34" i="25"/>
  <c r="Y9" i="16"/>
  <c r="BG8" i="25"/>
  <c r="P9" i="16"/>
  <c r="BG10" i="25"/>
  <c r="AK9" i="16"/>
  <c r="AC34" i="25"/>
  <c r="AB9" i="16"/>
  <c r="N34" i="25"/>
  <c r="M9" i="16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AE8" i="16"/>
  <c r="BG11" i="24"/>
  <c r="P8" i="16"/>
  <c r="BG5" i="24"/>
  <c r="AB8" i="16"/>
  <c r="J56" i="24"/>
  <c r="J54" i="24" s="1"/>
  <c r="J8" i="16"/>
  <c r="T34" i="24"/>
  <c r="S8" i="16"/>
  <c r="AL34" i="24"/>
  <c r="AK8" i="16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P7" i="16"/>
  <c r="BG13" i="23"/>
  <c r="AK7" i="16"/>
  <c r="BG5" i="23"/>
  <c r="G7" i="16"/>
  <c r="H24" i="28" s="1"/>
  <c r="H37" i="28" s="1"/>
  <c r="AC34" i="23"/>
  <c r="AB7" i="16"/>
  <c r="T34" i="23"/>
  <c r="S7" i="16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AK26" i="35"/>
  <c r="AK42" i="35" s="1"/>
  <c r="AJ22" i="16"/>
  <c r="AK26" i="34"/>
  <c r="AK42" i="34" s="1"/>
  <c r="AK26" i="25"/>
  <c r="AK42" i="25" s="1"/>
  <c r="AK26" i="29"/>
  <c r="AK42" i="29" s="1"/>
  <c r="AK26" i="31"/>
  <c r="AK42" i="31" s="1"/>
  <c r="Y26" i="24"/>
  <c r="Y42" i="24" s="1"/>
  <c r="P26" i="26"/>
  <c r="P42" i="26" s="1"/>
  <c r="Y56" i="21"/>
  <c r="Y53" i="21" s="1"/>
  <c r="Y6" i="16"/>
  <c r="BG9" i="21"/>
  <c r="M6" i="16"/>
  <c r="BG7" i="21"/>
  <c r="AE6" i="16"/>
  <c r="AL34" i="21"/>
  <c r="AK6" i="16"/>
  <c r="BG14" i="21"/>
  <c r="S6" i="16"/>
  <c r="AO34" i="21"/>
  <c r="AN6" i="16"/>
  <c r="R22" i="16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AK5" i="16"/>
  <c r="S5" i="16"/>
  <c r="BG12" i="20"/>
  <c r="AB5" i="16"/>
  <c r="AO34" i="20"/>
  <c r="AN5" i="16"/>
  <c r="AO24" i="20" s="1"/>
  <c r="AO37" i="20" s="1"/>
  <c r="N34" i="20"/>
  <c r="M5" i="16"/>
  <c r="BG11" i="20"/>
  <c r="BG8" i="20"/>
  <c r="Q34" i="20"/>
  <c r="T34" i="20"/>
  <c r="BG10" i="20"/>
  <c r="AF34" i="20"/>
  <c r="BG5" i="20"/>
  <c r="J26" i="33"/>
  <c r="J42" i="33" s="1"/>
  <c r="S26" i="29"/>
  <c r="S42" i="29" s="1"/>
  <c r="S26" i="33"/>
  <c r="S42" i="33" s="1"/>
  <c r="AI34" i="20"/>
  <c r="BG9" i="20"/>
  <c r="S26" i="27"/>
  <c r="S42" i="27" s="1"/>
  <c r="BG7" i="20"/>
  <c r="AL34" i="20"/>
  <c r="H34" i="20"/>
  <c r="BG4" i="20"/>
  <c r="S26" i="30"/>
  <c r="S42" i="30" s="1"/>
  <c r="I22" i="16"/>
  <c r="AC34" i="20"/>
  <c r="Z34" i="20"/>
  <c r="BG14" i="20"/>
  <c r="Y26" i="28"/>
  <c r="Y42" i="28" s="1"/>
  <c r="AK26" i="33"/>
  <c r="AK42" i="33" s="1"/>
  <c r="S26" i="35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6" i="27"/>
  <c r="BQ5" i="27"/>
  <c r="BQ15" i="27"/>
  <c r="BQ9" i="27"/>
  <c r="BQ7" i="27"/>
  <c r="BQ12" i="27"/>
  <c r="BQ13" i="27"/>
  <c r="BQ8" i="27"/>
  <c r="BQ10" i="27"/>
  <c r="BQ4" i="27"/>
  <c r="BQ11" i="27"/>
  <c r="AH27" i="27"/>
  <c r="BQ14" i="27"/>
  <c r="Y27" i="27"/>
  <c r="BQ15" i="30"/>
  <c r="BQ5" i="30"/>
  <c r="Y27" i="30"/>
  <c r="BQ9" i="30"/>
  <c r="AH27" i="30"/>
  <c r="BQ12" i="30"/>
  <c r="BQ7" i="30"/>
  <c r="BQ14" i="30"/>
  <c r="BQ6" i="30"/>
  <c r="BQ4" i="30"/>
  <c r="BQ8" i="30"/>
  <c r="BQ13" i="30"/>
  <c r="BQ11" i="30"/>
  <c r="BQ10" i="30"/>
  <c r="BQ14" i="25"/>
  <c r="AH27" i="25"/>
  <c r="BQ11" i="25"/>
  <c r="BQ15" i="25"/>
  <c r="BQ7" i="25"/>
  <c r="BQ12" i="25"/>
  <c r="BQ13" i="25"/>
  <c r="BQ8" i="25"/>
  <c r="BQ9" i="25"/>
  <c r="BQ5" i="25"/>
  <c r="W24" i="25"/>
  <c r="W37" i="25" s="1"/>
  <c r="Y27" i="25"/>
  <c r="BQ10" i="25"/>
  <c r="BQ4" i="25"/>
  <c r="BQ6" i="25"/>
  <c r="BQ5" i="33"/>
  <c r="BQ6" i="33"/>
  <c r="BQ12" i="33"/>
  <c r="BQ8" i="33"/>
  <c r="BQ9" i="33"/>
  <c r="Y27" i="33"/>
  <c r="BQ11" i="33"/>
  <c r="BQ13" i="33"/>
  <c r="BQ14" i="33"/>
  <c r="BQ7" i="33"/>
  <c r="BQ10" i="33"/>
  <c r="BQ15" i="33"/>
  <c r="AH27" i="33"/>
  <c r="BQ4" i="33"/>
  <c r="V26" i="34"/>
  <c r="V42" i="34" s="1"/>
  <c r="Y26" i="33"/>
  <c r="Y42" i="33" s="1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3" i="28"/>
  <c r="BQ4" i="28"/>
  <c r="BQ12" i="28"/>
  <c r="Y27" i="28"/>
  <c r="BQ8" i="28"/>
  <c r="BQ6" i="28"/>
  <c r="AH27" i="28"/>
  <c r="BQ9" i="28"/>
  <c r="BQ15" i="28"/>
  <c r="BQ11" i="28"/>
  <c r="BQ10" i="28"/>
  <c r="BQ14" i="28"/>
  <c r="BQ7" i="28"/>
  <c r="BQ5" i="28"/>
  <c r="AH27" i="34"/>
  <c r="BQ15" i="34"/>
  <c r="BQ7" i="34"/>
  <c r="BQ13" i="34"/>
  <c r="BQ14" i="34"/>
  <c r="BQ4" i="34"/>
  <c r="Y27" i="34"/>
  <c r="BQ6" i="34"/>
  <c r="BQ10" i="34"/>
  <c r="BQ11" i="34"/>
  <c r="BQ12" i="34"/>
  <c r="BQ5" i="34"/>
  <c r="BQ9" i="34"/>
  <c r="BQ8" i="34"/>
  <c r="BQ13" i="35"/>
  <c r="BQ7" i="35"/>
  <c r="BQ10" i="35"/>
  <c r="BQ9" i="35"/>
  <c r="BQ15" i="35"/>
  <c r="BQ6" i="35"/>
  <c r="BQ8" i="35"/>
  <c r="BQ12" i="35"/>
  <c r="Y27" i="35"/>
  <c r="BQ4" i="35"/>
  <c r="BQ14" i="35"/>
  <c r="BQ11" i="35"/>
  <c r="BQ5" i="35"/>
  <c r="AH27" i="35"/>
  <c r="Y27" i="36"/>
  <c r="AH27" i="36"/>
  <c r="BQ8" i="36"/>
  <c r="BQ15" i="36"/>
  <c r="BQ11" i="36"/>
  <c r="BQ6" i="36"/>
  <c r="BQ14" i="36"/>
  <c r="BQ10" i="36"/>
  <c r="BQ5" i="36"/>
  <c r="BQ4" i="36"/>
  <c r="BQ9" i="36"/>
  <c r="BQ12" i="36"/>
  <c r="BQ7" i="36"/>
  <c r="BQ13" i="36"/>
  <c r="BQ10" i="31"/>
  <c r="BQ11" i="31"/>
  <c r="BQ4" i="31"/>
  <c r="BQ12" i="31"/>
  <c r="BQ13" i="31"/>
  <c r="AH27" i="31"/>
  <c r="BQ8" i="31"/>
  <c r="BQ15" i="31"/>
  <c r="BQ6" i="31"/>
  <c r="BQ9" i="31"/>
  <c r="Y27" i="31"/>
  <c r="BQ5" i="31"/>
  <c r="BQ7" i="31"/>
  <c r="BQ14" i="31"/>
  <c r="AH26" i="27"/>
  <c r="AH42" i="27" s="1"/>
  <c r="Y26" i="27"/>
  <c r="Y42" i="27" s="1"/>
  <c r="BQ9" i="24"/>
  <c r="BQ4" i="24"/>
  <c r="BQ14" i="24"/>
  <c r="BQ12" i="24"/>
  <c r="BQ5" i="24"/>
  <c r="Y27" i="24"/>
  <c r="BQ7" i="24"/>
  <c r="AH27" i="24"/>
  <c r="BQ8" i="24"/>
  <c r="W24" i="24"/>
  <c r="W37" i="24" s="1"/>
  <c r="BQ15" i="24"/>
  <c r="BQ10" i="24"/>
  <c r="BQ6" i="24"/>
  <c r="BQ13" i="24"/>
  <c r="BQ11" i="24"/>
  <c r="BQ11" i="26"/>
  <c r="BQ8" i="26"/>
  <c r="BQ13" i="26"/>
  <c r="BQ6" i="26"/>
  <c r="AH27" i="26"/>
  <c r="W24" i="26"/>
  <c r="W37" i="26" s="1"/>
  <c r="BQ15" i="26"/>
  <c r="BQ12" i="26"/>
  <c r="BQ7" i="26"/>
  <c r="BQ9" i="26"/>
  <c r="BQ14" i="26"/>
  <c r="Y27" i="26"/>
  <c r="BQ4" i="26"/>
  <c r="BQ10" i="26"/>
  <c r="BQ5" i="26"/>
  <c r="BQ14" i="29"/>
  <c r="BQ4" i="29"/>
  <c r="BQ8" i="29"/>
  <c r="BQ7" i="29"/>
  <c r="Y27" i="29"/>
  <c r="BQ15" i="29"/>
  <c r="BQ13" i="29"/>
  <c r="BQ11" i="29"/>
  <c r="BQ12" i="29"/>
  <c r="BQ6" i="29"/>
  <c r="BQ10" i="29"/>
  <c r="BQ5" i="29"/>
  <c r="AH27" i="29"/>
  <c r="BQ9" i="29"/>
  <c r="BQ12" i="21"/>
  <c r="H24" i="21"/>
  <c r="H37" i="21" s="1"/>
  <c r="BQ10" i="21"/>
  <c r="BQ11" i="21"/>
  <c r="BQ7" i="21"/>
  <c r="BQ6" i="21"/>
  <c r="Q24" i="21"/>
  <c r="Q37" i="21" s="1"/>
  <c r="BQ5" i="21"/>
  <c r="BQ4" i="21"/>
  <c r="BQ14" i="21"/>
  <c r="BQ15" i="21"/>
  <c r="AH27" i="21"/>
  <c r="W24" i="21"/>
  <c r="W37" i="21" s="1"/>
  <c r="BQ9" i="21"/>
  <c r="BQ13" i="21"/>
  <c r="BQ8" i="21"/>
  <c r="Y27" i="21"/>
  <c r="AH27" i="32"/>
  <c r="BQ9" i="32"/>
  <c r="BQ7" i="32"/>
  <c r="BQ12" i="32"/>
  <c r="BQ10" i="32"/>
  <c r="Y27" i="32"/>
  <c r="BQ8" i="32"/>
  <c r="BQ13" i="32"/>
  <c r="BQ4" i="32"/>
  <c r="BQ15" i="32"/>
  <c r="BQ14" i="32"/>
  <c r="BQ11" i="32"/>
  <c r="BQ6" i="32"/>
  <c r="BQ5" i="32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Q23" i="1"/>
  <c r="Q23" i="20"/>
  <c r="AO23" i="1"/>
  <c r="AL23" i="1"/>
  <c r="Y56" i="1"/>
  <c r="Y55" i="1" s="1"/>
  <c r="Y52" i="1" s="1"/>
  <c r="Y4" i="16"/>
  <c r="T34" i="1"/>
  <c r="S4" i="16"/>
  <c r="N34" i="1"/>
  <c r="M4" i="16"/>
  <c r="H23" i="20"/>
  <c r="H23" i="1"/>
  <c r="AC23" i="1"/>
  <c r="W23" i="20"/>
  <c r="W23" i="1"/>
  <c r="AI34" i="1"/>
  <c r="AH4" i="16"/>
  <c r="AI24" i="31" s="1"/>
  <c r="AI37" i="31" s="1"/>
  <c r="J56" i="1"/>
  <c r="J53" i="1" s="1"/>
  <c r="J4" i="16"/>
  <c r="BG9" i="1"/>
  <c r="AE4" i="16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V4" i="23"/>
  <c r="AV21" i="23" s="1"/>
  <c r="AV34" i="23" s="1"/>
  <c r="AU32" i="23"/>
  <c r="AV4" i="29"/>
  <c r="AV21" i="29" s="1"/>
  <c r="AV34" i="29" s="1"/>
  <c r="AU21" i="29" s="1"/>
  <c r="AU32" i="29"/>
  <c r="AV4" i="27"/>
  <c r="AV21" i="27" s="1"/>
  <c r="AV34" i="27" s="1"/>
  <c r="AU32" i="27"/>
  <c r="AV4" i="25"/>
  <c r="AV21" i="25" s="1"/>
  <c r="AV34" i="25" s="1"/>
  <c r="AU32" i="25"/>
  <c r="AV4" i="30"/>
  <c r="AV21" i="30" s="1"/>
  <c r="AV34" i="30" s="1"/>
  <c r="AU21" i="30" s="1"/>
  <c r="AU32" i="30"/>
  <c r="AV4" i="35"/>
  <c r="AV21" i="35" s="1"/>
  <c r="AV34" i="35" s="1"/>
  <c r="AU21" i="35" s="1"/>
  <c r="AU32" i="35"/>
  <c r="AV4" i="31"/>
  <c r="AV21" i="31" s="1"/>
  <c r="AV34" i="31" s="1"/>
  <c r="AU21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21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21" i="33" s="1"/>
  <c r="AU32" i="33"/>
  <c r="AB53" i="27" l="1"/>
  <c r="V21" i="16"/>
  <c r="W24" i="32"/>
  <c r="W37" i="32" s="1"/>
  <c r="W24" i="33"/>
  <c r="W37" i="33" s="1"/>
  <c r="H24" i="26"/>
  <c r="H37" i="26" s="1"/>
  <c r="W24" i="36"/>
  <c r="W37" i="36" s="1"/>
  <c r="W24" i="28"/>
  <c r="W37" i="28" s="1"/>
  <c r="W24" i="35"/>
  <c r="W37" i="35" s="1"/>
  <c r="W24" i="34"/>
  <c r="W37" i="34" s="1"/>
  <c r="W24" i="29"/>
  <c r="W37" i="29" s="1"/>
  <c r="W24" i="31"/>
  <c r="W37" i="31" s="1"/>
  <c r="W24" i="30"/>
  <c r="W37" i="30" s="1"/>
  <c r="M54" i="27"/>
  <c r="V55" i="27"/>
  <c r="V52" i="27" s="1"/>
  <c r="V21" i="27" s="1"/>
  <c r="AE54" i="27"/>
  <c r="AE55" i="27"/>
  <c r="AE52" i="27" s="1"/>
  <c r="AE21" i="27" s="1"/>
  <c r="AE53" i="27"/>
  <c r="M53" i="27"/>
  <c r="AN55" i="27"/>
  <c r="AN52" i="27" s="1"/>
  <c r="AN21" i="27" s="1"/>
  <c r="AN53" i="27"/>
  <c r="AN54" i="27"/>
  <c r="AK54" i="27"/>
  <c r="AK55" i="27"/>
  <c r="AK52" i="27" s="1"/>
  <c r="AK21" i="27" s="1"/>
  <c r="G54" i="27"/>
  <c r="G53" i="27"/>
  <c r="G55" i="27"/>
  <c r="G52" i="27" s="1"/>
  <c r="G21" i="27" s="1"/>
  <c r="P53" i="27"/>
  <c r="P54" i="27"/>
  <c r="S53" i="27"/>
  <c r="S55" i="27"/>
  <c r="S52" i="27" s="1"/>
  <c r="S21" i="27" s="1"/>
  <c r="S54" i="27"/>
  <c r="J53" i="27"/>
  <c r="J54" i="27"/>
  <c r="AH54" i="27"/>
  <c r="AH55" i="27"/>
  <c r="AH52" i="27" s="1"/>
  <c r="AH21" i="27" s="1"/>
  <c r="AH53" i="27"/>
  <c r="AB21" i="27"/>
  <c r="AU21" i="27"/>
  <c r="G45" i="27"/>
  <c r="B1" i="27" s="1"/>
  <c r="M21" i="27"/>
  <c r="J21" i="27"/>
  <c r="P21" i="27"/>
  <c r="Y53" i="27"/>
  <c r="Y54" i="27"/>
  <c r="Y55" i="27"/>
  <c r="Y52" i="27" s="1"/>
  <c r="Y21" i="27" s="1"/>
  <c r="P54" i="26"/>
  <c r="P53" i="26"/>
  <c r="J53" i="26"/>
  <c r="J55" i="26"/>
  <c r="J52" i="26" s="1"/>
  <c r="J21" i="26" s="1"/>
  <c r="M55" i="26"/>
  <c r="M52" i="26" s="1"/>
  <c r="M21" i="26" s="1"/>
  <c r="M54" i="26"/>
  <c r="AN53" i="26"/>
  <c r="AN54" i="26"/>
  <c r="AE53" i="26"/>
  <c r="AE55" i="26"/>
  <c r="AE52" i="26" s="1"/>
  <c r="AE21" i="26" s="1"/>
  <c r="AE54" i="26"/>
  <c r="S53" i="26"/>
  <c r="S54" i="26"/>
  <c r="V53" i="26"/>
  <c r="V54" i="26"/>
  <c r="V55" i="26"/>
  <c r="V52" i="26" s="1"/>
  <c r="V21" i="26" s="1"/>
  <c r="AH53" i="26"/>
  <c r="AH55" i="26"/>
  <c r="AH52" i="26" s="1"/>
  <c r="AH21" i="26" s="1"/>
  <c r="AH54" i="26"/>
  <c r="AK55" i="26"/>
  <c r="AK52" i="26" s="1"/>
  <c r="AK21" i="26" s="1"/>
  <c r="AK54" i="26"/>
  <c r="G55" i="26"/>
  <c r="G52" i="26" s="1"/>
  <c r="G21" i="26" s="1"/>
  <c r="G53" i="26"/>
  <c r="G54" i="26"/>
  <c r="AB53" i="26"/>
  <c r="AB55" i="26"/>
  <c r="AB52" i="26" s="1"/>
  <c r="AB21" i="26" s="1"/>
  <c r="AB54" i="26"/>
  <c r="AN21" i="26"/>
  <c r="S21" i="26"/>
  <c r="AU21" i="26"/>
  <c r="G45" i="26"/>
  <c r="B1" i="26" s="1"/>
  <c r="P21" i="26"/>
  <c r="Y53" i="26"/>
  <c r="Y54" i="26"/>
  <c r="Y55" i="26"/>
  <c r="Y52" i="26" s="1"/>
  <c r="Y21" i="26" s="1"/>
  <c r="AK54" i="25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Q24" i="27"/>
  <c r="Q37" i="27" s="1"/>
  <c r="J55" i="24"/>
  <c r="J52" i="24" s="1"/>
  <c r="J21" i="24" s="1"/>
  <c r="K24" i="36"/>
  <c r="K37" i="36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Q24" i="29"/>
  <c r="Q37" i="29" s="1"/>
  <c r="H24" i="29"/>
  <c r="H37" i="29" s="1"/>
  <c r="Q24" i="31"/>
  <c r="Q37" i="31" s="1"/>
  <c r="H24" i="36"/>
  <c r="H37" i="36" s="1"/>
  <c r="Q24" i="36"/>
  <c r="Q37" i="36" s="1"/>
  <c r="AH54" i="24"/>
  <c r="AH55" i="24"/>
  <c r="AH52" i="24" s="1"/>
  <c r="AH21" i="24" s="1"/>
  <c r="AH53" i="24"/>
  <c r="H24" i="32"/>
  <c r="H37" i="32" s="1"/>
  <c r="H24" i="23"/>
  <c r="H37" i="23" s="1"/>
  <c r="H24" i="30"/>
  <c r="H37" i="30" s="1"/>
  <c r="H24" i="33"/>
  <c r="H37" i="33" s="1"/>
  <c r="H24" i="27"/>
  <c r="H37" i="27" s="1"/>
  <c r="P21" i="16"/>
  <c r="BV21" i="16" s="1"/>
  <c r="Q24" i="32"/>
  <c r="Q37" i="32" s="1"/>
  <c r="Q24" i="35"/>
  <c r="Q37" i="35" s="1"/>
  <c r="Q24" i="30"/>
  <c r="Q37" i="30" s="1"/>
  <c r="G21" i="16"/>
  <c r="BM21" i="16" s="1"/>
  <c r="H24" i="35"/>
  <c r="H37" i="35" s="1"/>
  <c r="Q24" i="34"/>
  <c r="Q37" i="34" s="1"/>
  <c r="H24" i="34"/>
  <c r="H37" i="34" s="1"/>
  <c r="Q24" i="28"/>
  <c r="Q37" i="28" s="1"/>
  <c r="H24" i="25"/>
  <c r="H37" i="25" s="1"/>
  <c r="Q24" i="25"/>
  <c r="Q37" i="25" s="1"/>
  <c r="Q24" i="23"/>
  <c r="Q37" i="23" s="1"/>
  <c r="Q24" i="26"/>
  <c r="Q37" i="26" s="1"/>
  <c r="Q24" i="24"/>
  <c r="Q37" i="24" s="1"/>
  <c r="H24" i="24"/>
  <c r="H37" i="24" s="1"/>
  <c r="H24" i="31"/>
  <c r="H37" i="31" s="1"/>
  <c r="Q24" i="33"/>
  <c r="Q37" i="33" s="1"/>
  <c r="AC24" i="30"/>
  <c r="AC37" i="30" s="1"/>
  <c r="AC24" i="25"/>
  <c r="AC37" i="25" s="1"/>
  <c r="AC24" i="33"/>
  <c r="AC37" i="33" s="1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W23" i="21"/>
  <c r="BL14" i="21" s="1"/>
  <c r="AF24" i="30"/>
  <c r="AF37" i="30" s="1"/>
  <c r="Z24" i="30"/>
  <c r="Z37" i="30" s="1"/>
  <c r="M53" i="21"/>
  <c r="AL24" i="30"/>
  <c r="AL37" i="30" s="1"/>
  <c r="Y54" i="21"/>
  <c r="W23" i="28"/>
  <c r="BL9" i="28" s="1"/>
  <c r="W23" i="23"/>
  <c r="W36" i="23" s="1"/>
  <c r="W23" i="24"/>
  <c r="BL15" i="24" s="1"/>
  <c r="Q23" i="21"/>
  <c r="Q22" i="21" s="1"/>
  <c r="H23" i="28"/>
  <c r="H22" i="28" s="1"/>
  <c r="W23" i="32"/>
  <c r="BL9" i="32" s="1"/>
  <c r="W23" i="29"/>
  <c r="W36" i="29" s="1"/>
  <c r="W23" i="25"/>
  <c r="W22" i="25" s="1"/>
  <c r="W23" i="27"/>
  <c r="W22" i="27" s="1"/>
  <c r="W23" i="26"/>
  <c r="W36" i="26" s="1"/>
  <c r="H23" i="21"/>
  <c r="BL9" i="21" s="1"/>
  <c r="W23" i="31"/>
  <c r="W36" i="31" s="1"/>
  <c r="W23" i="36"/>
  <c r="W36" i="36" s="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L24" i="29"/>
  <c r="AL37" i="29" s="1"/>
  <c r="AL24" i="26"/>
  <c r="AL37" i="26" s="1"/>
  <c r="AL24" i="23"/>
  <c r="AL37" i="23" s="1"/>
  <c r="AL23" i="20"/>
  <c r="AL36" i="20" s="1"/>
  <c r="AL24" i="28"/>
  <c r="AU21" i="21"/>
  <c r="AL24" i="32"/>
  <c r="AL37" i="32" s="1"/>
  <c r="AL24" i="24"/>
  <c r="AL37" i="24" s="1"/>
  <c r="AK21" i="16"/>
  <c r="CQ21" i="16" s="1"/>
  <c r="G45" i="21"/>
  <c r="B1" i="21" s="1"/>
  <c r="AK21" i="21"/>
  <c r="AH53" i="21"/>
  <c r="AH54" i="21"/>
  <c r="AH55" i="21"/>
  <c r="AH52" i="21" s="1"/>
  <c r="AH21" i="21" s="1"/>
  <c r="AC24" i="23"/>
  <c r="AC37" i="23" s="1"/>
  <c r="AC23" i="20"/>
  <c r="AC36" i="20" s="1"/>
  <c r="AC24" i="31"/>
  <c r="AC37" i="31" s="1"/>
  <c r="AC24" i="36"/>
  <c r="AC37" i="36" s="1"/>
  <c r="N24" i="27"/>
  <c r="N37" i="27" s="1"/>
  <c r="AC24" i="26"/>
  <c r="AC37" i="26" s="1"/>
  <c r="AB21" i="16"/>
  <c r="AB22" i="16" s="1"/>
  <c r="AC24" i="21"/>
  <c r="AC37" i="21" s="1"/>
  <c r="AC24" i="35"/>
  <c r="AC37" i="35" s="1"/>
  <c r="AC24" i="28"/>
  <c r="AC37" i="28" s="1"/>
  <c r="G47" i="20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4" i="30"/>
  <c r="AO37" i="30" s="1"/>
  <c r="AF24" i="26"/>
  <c r="AF37" i="26" s="1"/>
  <c r="T24" i="25"/>
  <c r="T37" i="25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0"/>
  <c r="AO22" i="20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20"/>
  <c r="AF23" i="1"/>
  <c r="AC22" i="1"/>
  <c r="AC36" i="1"/>
  <c r="BL14" i="1"/>
  <c r="AO22" i="1"/>
  <c r="BL6" i="1"/>
  <c r="AO36" i="1"/>
  <c r="Q36" i="20"/>
  <c r="BL8" i="20"/>
  <c r="Q22" i="20"/>
  <c r="Q22" i="1"/>
  <c r="BL12" i="1"/>
  <c r="Q36" i="1"/>
  <c r="W22" i="1"/>
  <c r="W36" i="1"/>
  <c r="BL11" i="1"/>
  <c r="Y21" i="16"/>
  <c r="Z23" i="1"/>
  <c r="Z23" i="20"/>
  <c r="J21" i="16"/>
  <c r="K23" i="1"/>
  <c r="K23" i="20"/>
  <c r="H36" i="1"/>
  <c r="H22" i="1"/>
  <c r="BL15" i="1"/>
  <c r="H36" i="20"/>
  <c r="H22" i="20"/>
  <c r="BL4" i="20"/>
  <c r="S21" i="16"/>
  <c r="T23" i="1"/>
  <c r="T23" i="20"/>
  <c r="AH21" i="16"/>
  <c r="AI23" i="1"/>
  <c r="AI23" i="20"/>
  <c r="AI23" i="31"/>
  <c r="W36" i="20"/>
  <c r="BL13" i="20"/>
  <c r="W22" i="20"/>
  <c r="M21" i="16"/>
  <c r="N23" i="1"/>
  <c r="N23" i="20"/>
  <c r="AL22" i="1"/>
  <c r="BL5" i="1"/>
  <c r="AL36" i="1"/>
  <c r="CB21" i="16"/>
  <c r="V22" i="16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W23" i="35" l="1"/>
  <c r="W36" i="35" s="1"/>
  <c r="W23" i="30"/>
  <c r="BL9" i="30" s="1"/>
  <c r="W23" i="33"/>
  <c r="W36" i="33" s="1"/>
  <c r="H23" i="26"/>
  <c r="H36" i="26" s="1"/>
  <c r="W23" i="34"/>
  <c r="W36" i="34" s="1"/>
  <c r="BE9" i="27"/>
  <c r="W11" i="16"/>
  <c r="CE11" i="16" s="1"/>
  <c r="BE15" i="27"/>
  <c r="Z11" i="16"/>
  <c r="CH11" i="16" s="1"/>
  <c r="BE7" i="27"/>
  <c r="K11" i="16"/>
  <c r="BS11" i="16" s="1"/>
  <c r="BE12" i="27"/>
  <c r="AC11" i="16"/>
  <c r="CK11" i="16" s="1"/>
  <c r="BE11" i="27"/>
  <c r="H11" i="16"/>
  <c r="BP11" i="16" s="1"/>
  <c r="BE14" i="27"/>
  <c r="AF11" i="16"/>
  <c r="CN11" i="16" s="1"/>
  <c r="BE8" i="27"/>
  <c r="AI11" i="16"/>
  <c r="CQ11" i="16" s="1"/>
  <c r="BE10" i="27"/>
  <c r="AL11" i="16"/>
  <c r="CT11" i="16" s="1"/>
  <c r="BE5" i="27"/>
  <c r="N11" i="16"/>
  <c r="BV11" i="16" s="1"/>
  <c r="BE13" i="27"/>
  <c r="Q11" i="16"/>
  <c r="BY11" i="16" s="1"/>
  <c r="BE6" i="27"/>
  <c r="E11" i="16"/>
  <c r="BM11" i="16" s="1"/>
  <c r="BE4" i="27"/>
  <c r="T11" i="16"/>
  <c r="CB11" i="16" s="1"/>
  <c r="G58" i="27"/>
  <c r="P58" i="27"/>
  <c r="AE58" i="27"/>
  <c r="AB58" i="27"/>
  <c r="AK58" i="27"/>
  <c r="V58" i="27"/>
  <c r="M58" i="27"/>
  <c r="J58" i="27"/>
  <c r="S58" i="27"/>
  <c r="Y58" i="27"/>
  <c r="AN58" i="27"/>
  <c r="AH58" i="27"/>
  <c r="BE5" i="26"/>
  <c r="Z10" i="16"/>
  <c r="CH10" i="16" s="1"/>
  <c r="BE8" i="26"/>
  <c r="W10" i="16"/>
  <c r="CE10" i="16" s="1"/>
  <c r="BE15" i="26"/>
  <c r="H10" i="16"/>
  <c r="BP10" i="16" s="1"/>
  <c r="BE12" i="26"/>
  <c r="AL10" i="16"/>
  <c r="CT10" i="16" s="1"/>
  <c r="BE10" i="26"/>
  <c r="N10" i="16"/>
  <c r="BV10" i="16" s="1"/>
  <c r="BE9" i="26"/>
  <c r="Q10" i="16"/>
  <c r="BY10" i="16" s="1"/>
  <c r="BE13" i="26"/>
  <c r="E10" i="16"/>
  <c r="BM10" i="16" s="1"/>
  <c r="BE11" i="26"/>
  <c r="AC10" i="16"/>
  <c r="CK10" i="16" s="1"/>
  <c r="BE7" i="26"/>
  <c r="K10" i="16"/>
  <c r="BS10" i="16" s="1"/>
  <c r="BE6" i="26"/>
  <c r="AI10" i="16"/>
  <c r="CQ10" i="16" s="1"/>
  <c r="BE4" i="26"/>
  <c r="T10" i="16"/>
  <c r="CB10" i="16" s="1"/>
  <c r="BE14" i="26"/>
  <c r="AF10" i="16"/>
  <c r="CN10" i="16" s="1"/>
  <c r="V58" i="26"/>
  <c r="AK58" i="26"/>
  <c r="J58" i="26"/>
  <c r="AB58" i="26"/>
  <c r="AE58" i="26"/>
  <c r="P58" i="26"/>
  <c r="M58" i="26"/>
  <c r="S58" i="26"/>
  <c r="AH58" i="26"/>
  <c r="AN58" i="26"/>
  <c r="G58" i="26"/>
  <c r="Y58" i="26"/>
  <c r="BE6" i="25"/>
  <c r="W9" i="16"/>
  <c r="CE9" i="16" s="1"/>
  <c r="BE12" i="25"/>
  <c r="E9" i="16"/>
  <c r="BM9" i="16" s="1"/>
  <c r="BE14" i="25"/>
  <c r="Q9" i="16"/>
  <c r="BY9" i="16" s="1"/>
  <c r="BE9" i="25"/>
  <c r="Z9" i="16"/>
  <c r="CH9" i="16" s="1"/>
  <c r="BE4" i="25"/>
  <c r="T9" i="16"/>
  <c r="CB9" i="16" s="1"/>
  <c r="BE8" i="25"/>
  <c r="N9" i="16"/>
  <c r="BV9" i="16" s="1"/>
  <c r="BE7" i="25"/>
  <c r="AF9" i="16"/>
  <c r="CN9" i="16" s="1"/>
  <c r="BE10" i="25"/>
  <c r="AI9" i="16"/>
  <c r="CQ9" i="16" s="1"/>
  <c r="BE13" i="25"/>
  <c r="AL9" i="16"/>
  <c r="CT9" i="16" s="1"/>
  <c r="BE11" i="25"/>
  <c r="K9" i="16"/>
  <c r="BS9" i="16" s="1"/>
  <c r="BE5" i="25"/>
  <c r="AC9" i="16"/>
  <c r="CK9" i="16" s="1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Q23" i="27"/>
  <c r="Q36" i="27" s="1"/>
  <c r="K23" i="36"/>
  <c r="K22" i="36" s="1"/>
  <c r="BE7" i="24"/>
  <c r="H8" i="16"/>
  <c r="BP8" i="16" s="1"/>
  <c r="BE13" i="24"/>
  <c r="T8" i="16"/>
  <c r="CB8" i="16" s="1"/>
  <c r="BE8" i="24"/>
  <c r="K8" i="16"/>
  <c r="BS8" i="16" s="1"/>
  <c r="BE12" i="24"/>
  <c r="Q8" i="16"/>
  <c r="BY8" i="16" s="1"/>
  <c r="BE14" i="24"/>
  <c r="AL8" i="16"/>
  <c r="CT8" i="16" s="1"/>
  <c r="BE10" i="24"/>
  <c r="E8" i="16"/>
  <c r="BM8" i="16" s="1"/>
  <c r="BE5" i="24"/>
  <c r="Z8" i="16"/>
  <c r="CH8" i="16" s="1"/>
  <c r="BE15" i="24"/>
  <c r="AI8" i="16"/>
  <c r="CQ8" i="16" s="1"/>
  <c r="BE9" i="24"/>
  <c r="AC8" i="16"/>
  <c r="CK8" i="16" s="1"/>
  <c r="BE6" i="24"/>
  <c r="AF8" i="16"/>
  <c r="CN8" i="16" s="1"/>
  <c r="BE11" i="24"/>
  <c r="N8" i="16"/>
  <c r="BV8" i="16" s="1"/>
  <c r="BE4" i="24"/>
  <c r="W8" i="16"/>
  <c r="CE8" i="16" s="1"/>
  <c r="Q23" i="31"/>
  <c r="BL7" i="31" s="1"/>
  <c r="AC23" i="33"/>
  <c r="BL11" i="33" s="1"/>
  <c r="Q23" i="29"/>
  <c r="Q36" i="29" s="1"/>
  <c r="AC23" i="25"/>
  <c r="AC36" i="25" s="1"/>
  <c r="Q23" i="30"/>
  <c r="BL7" i="30" s="1"/>
  <c r="Q23" i="25"/>
  <c r="BL10" i="25" s="1"/>
  <c r="H23" i="33"/>
  <c r="BL4" i="33" s="1"/>
  <c r="G22" i="16"/>
  <c r="H23" i="34"/>
  <c r="BL4" i="34" s="1"/>
  <c r="H23" i="29"/>
  <c r="H22" i="29" s="1"/>
  <c r="H35" i="29" s="1"/>
  <c r="Q23" i="36"/>
  <c r="Q22" i="36" s="1"/>
  <c r="Q35" i="36" s="1"/>
  <c r="AN58" i="24"/>
  <c r="H23" i="32"/>
  <c r="H22" i="32" s="1"/>
  <c r="H35" i="32" s="1"/>
  <c r="H23" i="23"/>
  <c r="H36" i="23" s="1"/>
  <c r="Q23" i="34"/>
  <c r="BL7" i="34" s="1"/>
  <c r="H23" i="24"/>
  <c r="H22" i="24" s="1"/>
  <c r="BK9" i="24" s="1"/>
  <c r="Q23" i="35"/>
  <c r="Q36" i="35" s="1"/>
  <c r="AH58" i="24"/>
  <c r="AL23" i="30"/>
  <c r="BL14" i="30" s="1"/>
  <c r="Q23" i="23"/>
  <c r="Q22" i="23" s="1"/>
  <c r="BK10" i="23" s="1"/>
  <c r="AC23" i="30"/>
  <c r="AC22" i="30" s="1"/>
  <c r="AC35" i="30" s="1"/>
  <c r="H23" i="30"/>
  <c r="BL4" i="30" s="1"/>
  <c r="AE58" i="24"/>
  <c r="Q23" i="33"/>
  <c r="BL7" i="33" s="1"/>
  <c r="P58" i="24"/>
  <c r="M58" i="24"/>
  <c r="G58" i="24"/>
  <c r="Y58" i="24"/>
  <c r="H23" i="25"/>
  <c r="BL8" i="25" s="1"/>
  <c r="H23" i="36"/>
  <c r="H36" i="36" s="1"/>
  <c r="Q23" i="32"/>
  <c r="Q22" i="32" s="1"/>
  <c r="BK7" i="32" s="1"/>
  <c r="Q23" i="24"/>
  <c r="Q22" i="24" s="1"/>
  <c r="Q35" i="24" s="1"/>
  <c r="J58" i="24"/>
  <c r="AK58" i="24"/>
  <c r="V58" i="24"/>
  <c r="H23" i="35"/>
  <c r="BL4" i="35" s="1"/>
  <c r="S58" i="24"/>
  <c r="AB58" i="24"/>
  <c r="P22" i="16"/>
  <c r="Q23" i="26"/>
  <c r="Q22" i="26" s="1"/>
  <c r="BK11" i="26" s="1"/>
  <c r="H23" i="31"/>
  <c r="BL4" i="31" s="1"/>
  <c r="Q23" i="28"/>
  <c r="BL7" i="28" s="1"/>
  <c r="H23" i="27"/>
  <c r="BL11" i="27" s="1"/>
  <c r="AO23" i="23"/>
  <c r="BL4" i="23" s="1"/>
  <c r="BE13" i="23"/>
  <c r="AI7" i="16"/>
  <c r="CQ7" i="16" s="1"/>
  <c r="BE4" i="23"/>
  <c r="AL7" i="16"/>
  <c r="CT7" i="16" s="1"/>
  <c r="BE12" i="23"/>
  <c r="W7" i="16"/>
  <c r="CE7" i="16" s="1"/>
  <c r="BE9" i="23"/>
  <c r="H7" i="16"/>
  <c r="BP7" i="16" s="1"/>
  <c r="BE11" i="23"/>
  <c r="Z7" i="16"/>
  <c r="CH7" i="16" s="1"/>
  <c r="BE6" i="23"/>
  <c r="K7" i="16"/>
  <c r="BS7" i="16" s="1"/>
  <c r="BE8" i="23"/>
  <c r="N7" i="16"/>
  <c r="BV7" i="16" s="1"/>
  <c r="BE10" i="23"/>
  <c r="AF7" i="16"/>
  <c r="CN7" i="16" s="1"/>
  <c r="BE7" i="23"/>
  <c r="AC7" i="16"/>
  <c r="CK7" i="16" s="1"/>
  <c r="BE14" i="23"/>
  <c r="Q7" i="16"/>
  <c r="BY7" i="16" s="1"/>
  <c r="BE5" i="23"/>
  <c r="E7" i="16"/>
  <c r="BM7" i="16" s="1"/>
  <c r="J58" i="23"/>
  <c r="AK58" i="23"/>
  <c r="AB58" i="23"/>
  <c r="AE58" i="23"/>
  <c r="P58" i="23"/>
  <c r="G58" i="23"/>
  <c r="W36" i="28"/>
  <c r="W22" i="21"/>
  <c r="BK14" i="21" s="1"/>
  <c r="Y58" i="23"/>
  <c r="W36" i="21"/>
  <c r="S58" i="23"/>
  <c r="V58" i="23"/>
  <c r="AH58" i="23"/>
  <c r="M58" i="23"/>
  <c r="AN58" i="23"/>
  <c r="W22" i="35"/>
  <c r="W35" i="35" s="1"/>
  <c r="W22" i="34"/>
  <c r="BK9" i="34" s="1"/>
  <c r="W36" i="24"/>
  <c r="W22" i="32"/>
  <c r="W35" i="32" s="1"/>
  <c r="W22" i="24"/>
  <c r="W35" i="24" s="1"/>
  <c r="BL13" i="25"/>
  <c r="W22" i="23"/>
  <c r="BK14" i="23" s="1"/>
  <c r="BL9" i="35"/>
  <c r="BL10" i="21"/>
  <c r="W36" i="25"/>
  <c r="Q36" i="21"/>
  <c r="W36" i="27"/>
  <c r="BL14" i="23"/>
  <c r="W22" i="29"/>
  <c r="W35" i="29" s="1"/>
  <c r="W22" i="31"/>
  <c r="BK9" i="31" s="1"/>
  <c r="BL9" i="31"/>
  <c r="BL9" i="29"/>
  <c r="BL9" i="27"/>
  <c r="AF23" i="30"/>
  <c r="AF36" i="30" s="1"/>
  <c r="H36" i="28"/>
  <c r="Z23" i="30"/>
  <c r="BL10" i="30" s="1"/>
  <c r="W22" i="28"/>
  <c r="BK9" i="28" s="1"/>
  <c r="BL4" i="28"/>
  <c r="T23" i="34"/>
  <c r="T36" i="34" s="1"/>
  <c r="Z23" i="35"/>
  <c r="Z22" i="35" s="1"/>
  <c r="AF23" i="36"/>
  <c r="AF22" i="36" s="1"/>
  <c r="AC23" i="26"/>
  <c r="BL8" i="26" s="1"/>
  <c r="AI23" i="33"/>
  <c r="AI22" i="33" s="1"/>
  <c r="K23" i="28"/>
  <c r="K22" i="28" s="1"/>
  <c r="T23" i="30"/>
  <c r="T36" i="30" s="1"/>
  <c r="T23" i="33"/>
  <c r="T22" i="33" s="1"/>
  <c r="Z23" i="21"/>
  <c r="Z36" i="21" s="1"/>
  <c r="W36" i="32"/>
  <c r="AF23" i="32"/>
  <c r="BL12" i="32" s="1"/>
  <c r="N23" i="28"/>
  <c r="N36" i="28" s="1"/>
  <c r="AI23" i="27"/>
  <c r="AI22" i="27" s="1"/>
  <c r="N23" i="32"/>
  <c r="BL6" i="32" s="1"/>
  <c r="Z23" i="33"/>
  <c r="Z36" i="33" s="1"/>
  <c r="AO23" i="25"/>
  <c r="AO22" i="25" s="1"/>
  <c r="AO35" i="25" s="1"/>
  <c r="AI23" i="35"/>
  <c r="AI22" i="35" s="1"/>
  <c r="AF23" i="31"/>
  <c r="AF36" i="31" s="1"/>
  <c r="N23" i="34"/>
  <c r="N36" i="34" s="1"/>
  <c r="N23" i="33"/>
  <c r="N22" i="33" s="1"/>
  <c r="AI23" i="26"/>
  <c r="AI22" i="26" s="1"/>
  <c r="T23" i="36"/>
  <c r="T22" i="36" s="1"/>
  <c r="AI23" i="21"/>
  <c r="BL5" i="21" s="1"/>
  <c r="W36" i="30"/>
  <c r="Z23" i="29"/>
  <c r="BL10" i="29" s="1"/>
  <c r="Z23" i="27"/>
  <c r="Z22" i="27" s="1"/>
  <c r="AF23" i="34"/>
  <c r="AF36" i="34" s="1"/>
  <c r="T23" i="21"/>
  <c r="T22" i="21" s="1"/>
  <c r="Z23" i="34"/>
  <c r="BL10" i="34" s="1"/>
  <c r="W22" i="36"/>
  <c r="W35" i="36" s="1"/>
  <c r="AF23" i="35"/>
  <c r="AF36" i="35" s="1"/>
  <c r="T23" i="31"/>
  <c r="T36" i="31" s="1"/>
  <c r="W22" i="26"/>
  <c r="BK12" i="26" s="1"/>
  <c r="K23" i="30"/>
  <c r="K36" i="30" s="1"/>
  <c r="BL9" i="36"/>
  <c r="AF23" i="28"/>
  <c r="AF22" i="28" s="1"/>
  <c r="N23" i="23"/>
  <c r="BL7" i="23" s="1"/>
  <c r="AI23" i="25"/>
  <c r="BL5" i="25" s="1"/>
  <c r="BL12" i="26"/>
  <c r="N23" i="30"/>
  <c r="BL6" i="30" s="1"/>
  <c r="T23" i="35"/>
  <c r="T22" i="35" s="1"/>
  <c r="K23" i="27"/>
  <c r="BL15" i="27" s="1"/>
  <c r="Z23" i="32"/>
  <c r="BL10" i="32" s="1"/>
  <c r="AF23" i="21"/>
  <c r="AF22" i="21" s="1"/>
  <c r="AL23" i="24"/>
  <c r="AL36" i="24" s="1"/>
  <c r="N23" i="29"/>
  <c r="N22" i="29" s="1"/>
  <c r="N23" i="31"/>
  <c r="N22" i="31" s="1"/>
  <c r="AI23" i="28"/>
  <c r="AI22" i="28" s="1"/>
  <c r="AI23" i="32"/>
  <c r="AI22" i="32" s="1"/>
  <c r="AI23" i="36"/>
  <c r="BL13" i="36" s="1"/>
  <c r="K23" i="31"/>
  <c r="K22" i="31" s="1"/>
  <c r="K23" i="23"/>
  <c r="K22" i="23" s="1"/>
  <c r="N23" i="27"/>
  <c r="N36" i="27" s="1"/>
  <c r="H22" i="21"/>
  <c r="H35" i="21" s="1"/>
  <c r="AF23" i="29"/>
  <c r="AF22" i="29" s="1"/>
  <c r="AF23" i="26"/>
  <c r="AF22" i="26" s="1"/>
  <c r="AL23" i="26"/>
  <c r="AL36" i="26" s="1"/>
  <c r="N23" i="26"/>
  <c r="N36" i="26" s="1"/>
  <c r="K23" i="35"/>
  <c r="K22" i="35" s="1"/>
  <c r="Z23" i="28"/>
  <c r="BL10" i="28" s="1"/>
  <c r="AC23" i="27"/>
  <c r="AC22" i="27" s="1"/>
  <c r="AC35" i="27" s="1"/>
  <c r="N23" i="36"/>
  <c r="BL6" i="36" s="1"/>
  <c r="H36" i="21"/>
  <c r="AI23" i="34"/>
  <c r="AI22" i="34" s="1"/>
  <c r="T23" i="23"/>
  <c r="T22" i="23" s="1"/>
  <c r="W22" i="30"/>
  <c r="W35" i="30" s="1"/>
  <c r="K23" i="26"/>
  <c r="BL15" i="26" s="1"/>
  <c r="Z23" i="36"/>
  <c r="Z36" i="36" s="1"/>
  <c r="AF23" i="33"/>
  <c r="AF36" i="33" s="1"/>
  <c r="AF23" i="27"/>
  <c r="BL5" i="27" s="1"/>
  <c r="AF23" i="25"/>
  <c r="AF36" i="25" s="1"/>
  <c r="AO23" i="27"/>
  <c r="BL12" i="27" s="1"/>
  <c r="AC23" i="28"/>
  <c r="AC36" i="28" s="1"/>
  <c r="AC23" i="31"/>
  <c r="AC22" i="31" s="1"/>
  <c r="BK11" i="31" s="1"/>
  <c r="AL23" i="31"/>
  <c r="BL14" i="31" s="1"/>
  <c r="AL23" i="35"/>
  <c r="AL22" i="35" s="1"/>
  <c r="AL35" i="35" s="1"/>
  <c r="AC23" i="34"/>
  <c r="BL11" i="34" s="1"/>
  <c r="N23" i="24"/>
  <c r="N36" i="24" s="1"/>
  <c r="T23" i="32"/>
  <c r="BL8" i="32" s="1"/>
  <c r="K23" i="34"/>
  <c r="K36" i="34" s="1"/>
  <c r="K23" i="33"/>
  <c r="K22" i="33" s="1"/>
  <c r="Z23" i="23"/>
  <c r="Z36" i="23" s="1"/>
  <c r="AF23" i="24"/>
  <c r="BL5" i="24" s="1"/>
  <c r="AO23" i="24"/>
  <c r="BL7" i="24" s="1"/>
  <c r="AL23" i="34"/>
  <c r="AL36" i="34" s="1"/>
  <c r="N23" i="35"/>
  <c r="BL6" i="35" s="1"/>
  <c r="T23" i="27"/>
  <c r="T36" i="27" s="1"/>
  <c r="K23" i="24"/>
  <c r="K22" i="24" s="1"/>
  <c r="AO23" i="21"/>
  <c r="AO36" i="21" s="1"/>
  <c r="AL23" i="29"/>
  <c r="AL22" i="29" s="1"/>
  <c r="AL35" i="29" s="1"/>
  <c r="AC23" i="24"/>
  <c r="AC36" i="24" s="1"/>
  <c r="BE4" i="21"/>
  <c r="W6" i="16"/>
  <c r="CE6" i="16" s="1"/>
  <c r="BE9" i="21"/>
  <c r="K6" i="16"/>
  <c r="BS6" i="16" s="1"/>
  <c r="AI23" i="30"/>
  <c r="AI22" i="30" s="1"/>
  <c r="AI23" i="29"/>
  <c r="BL13" i="29" s="1"/>
  <c r="AI23" i="23"/>
  <c r="AI36" i="23" s="1"/>
  <c r="AI23" i="24"/>
  <c r="AI36" i="24" s="1"/>
  <c r="T23" i="26"/>
  <c r="T36" i="26" s="1"/>
  <c r="T23" i="29"/>
  <c r="BL8" i="29" s="1"/>
  <c r="T23" i="24"/>
  <c r="BL13" i="24" s="1"/>
  <c r="K23" i="21"/>
  <c r="K36" i="21" s="1"/>
  <c r="K23" i="25"/>
  <c r="BL15" i="25" s="1"/>
  <c r="Z23" i="31"/>
  <c r="Z22" i="31" s="1"/>
  <c r="AO23" i="36"/>
  <c r="AO36" i="36" s="1"/>
  <c r="AO23" i="34"/>
  <c r="AO36" i="34" s="1"/>
  <c r="AO23" i="33"/>
  <c r="AO22" i="33" s="1"/>
  <c r="AO35" i="33" s="1"/>
  <c r="AO23" i="32"/>
  <c r="BL15" i="32" s="1"/>
  <c r="AO23" i="31"/>
  <c r="AO22" i="31" s="1"/>
  <c r="BK15" i="31" s="1"/>
  <c r="AO23" i="28"/>
  <c r="BL15" i="28" s="1"/>
  <c r="AL23" i="32"/>
  <c r="AL22" i="32" s="1"/>
  <c r="BK14" i="32" s="1"/>
  <c r="AC23" i="35"/>
  <c r="AC36" i="35" s="1"/>
  <c r="AC23" i="29"/>
  <c r="AC36" i="29" s="1"/>
  <c r="AC23" i="23"/>
  <c r="BL12" i="23" s="1"/>
  <c r="BE15" i="21"/>
  <c r="AL6" i="16"/>
  <c r="CT6" i="16" s="1"/>
  <c r="AL23" i="25"/>
  <c r="AL36" i="25" s="1"/>
  <c r="AL23" i="27"/>
  <c r="AL36" i="27" s="1"/>
  <c r="AO23" i="29"/>
  <c r="AO36" i="29" s="1"/>
  <c r="AC23" i="36"/>
  <c r="BL11" i="36" s="1"/>
  <c r="BE10" i="21"/>
  <c r="AF6" i="16"/>
  <c r="CN6" i="16" s="1"/>
  <c r="BE7" i="21"/>
  <c r="AC6" i="16"/>
  <c r="CK6" i="16" s="1"/>
  <c r="BE6" i="21"/>
  <c r="T6" i="16"/>
  <c r="CB6" i="16" s="1"/>
  <c r="AL37" i="28"/>
  <c r="AL23" i="28"/>
  <c r="BE11" i="21"/>
  <c r="Z6" i="16"/>
  <c r="CH6" i="16" s="1"/>
  <c r="BE14" i="21"/>
  <c r="Q6" i="16"/>
  <c r="BY6" i="16" s="1"/>
  <c r="K23" i="32"/>
  <c r="K22" i="32" s="1"/>
  <c r="Z23" i="25"/>
  <c r="Z22" i="25" s="1"/>
  <c r="AF23" i="23"/>
  <c r="AF22" i="23" s="1"/>
  <c r="N23" i="21"/>
  <c r="N22" i="21" s="1"/>
  <c r="N23" i="25"/>
  <c r="N36" i="25" s="1"/>
  <c r="T23" i="28"/>
  <c r="T36" i="28" s="1"/>
  <c r="T23" i="25"/>
  <c r="T36" i="25" s="1"/>
  <c r="K23" i="29"/>
  <c r="K22" i="29" s="1"/>
  <c r="Z23" i="24"/>
  <c r="Z36" i="24" s="1"/>
  <c r="Z23" i="26"/>
  <c r="Z36" i="26" s="1"/>
  <c r="AO23" i="30"/>
  <c r="AO22" i="30" s="1"/>
  <c r="AO35" i="30" s="1"/>
  <c r="AO23" i="35"/>
  <c r="BL15" i="35" s="1"/>
  <c r="AO23" i="26"/>
  <c r="AO22" i="26" s="1"/>
  <c r="AO35" i="26" s="1"/>
  <c r="AL23" i="33"/>
  <c r="AL22" i="33" s="1"/>
  <c r="BK14" i="33" s="1"/>
  <c r="AL23" i="21"/>
  <c r="AL36" i="21" s="1"/>
  <c r="AC23" i="21"/>
  <c r="BL12" i="21" s="1"/>
  <c r="AC23" i="32"/>
  <c r="AC22" i="32" s="1"/>
  <c r="BK11" i="32" s="1"/>
  <c r="BE13" i="21"/>
  <c r="AI6" i="16"/>
  <c r="CQ6" i="16" s="1"/>
  <c r="AL23" i="23"/>
  <c r="BL8" i="23" s="1"/>
  <c r="AL23" i="36"/>
  <c r="AL36" i="36" s="1"/>
  <c r="BE8" i="21"/>
  <c r="E6" i="16"/>
  <c r="BM6" i="16" s="1"/>
  <c r="BE12" i="21"/>
  <c r="H6" i="16"/>
  <c r="BP6" i="16" s="1"/>
  <c r="BE5" i="21"/>
  <c r="N6" i="16"/>
  <c r="BV6" i="16" s="1"/>
  <c r="AK22" i="16"/>
  <c r="BL7" i="20"/>
  <c r="AL22" i="20"/>
  <c r="BK7" i="20" s="1"/>
  <c r="V58" i="21"/>
  <c r="AB58" i="21"/>
  <c r="AK58" i="21"/>
  <c r="M58" i="21"/>
  <c r="AE58" i="21"/>
  <c r="G58" i="21"/>
  <c r="J58" i="21"/>
  <c r="S58" i="21"/>
  <c r="AH58" i="21"/>
  <c r="Y58" i="21"/>
  <c r="AN58" i="21"/>
  <c r="AC22" i="20"/>
  <c r="BK12" i="20" s="1"/>
  <c r="CH21" i="16"/>
  <c r="BL12" i="20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N22" i="16"/>
  <c r="AO36" i="20"/>
  <c r="BL11" i="20"/>
  <c r="BE10" i="1"/>
  <c r="K4" i="16"/>
  <c r="AO35" i="20"/>
  <c r="BK11" i="20"/>
  <c r="N22" i="1"/>
  <c r="BL10" i="1"/>
  <c r="N36" i="1"/>
  <c r="BS21" i="16"/>
  <c r="M22" i="16"/>
  <c r="T36" i="20"/>
  <c r="BL10" i="20"/>
  <c r="T22" i="20"/>
  <c r="BK15" i="1"/>
  <c r="H35" i="1"/>
  <c r="Z22" i="1"/>
  <c r="Z36" i="1"/>
  <c r="BL7" i="1"/>
  <c r="BK8" i="20"/>
  <c r="Q35" i="20"/>
  <c r="BK6" i="1"/>
  <c r="AO35" i="1"/>
  <c r="H35" i="28"/>
  <c r="BK4" i="28"/>
  <c r="AF22" i="1"/>
  <c r="AF36" i="1"/>
  <c r="BL9" i="1"/>
  <c r="BL5" i="20"/>
  <c r="AF22" i="20"/>
  <c r="AF36" i="20"/>
  <c r="BE8" i="1"/>
  <c r="AF4" i="16"/>
  <c r="BE12" i="1"/>
  <c r="N4" i="16"/>
  <c r="W35" i="25"/>
  <c r="BK13" i="25"/>
  <c r="BK4" i="20"/>
  <c r="H35" i="20"/>
  <c r="K36" i="20"/>
  <c r="K22" i="20"/>
  <c r="BL15" i="20"/>
  <c r="CE21" i="16"/>
  <c r="Y22" i="16"/>
  <c r="W35" i="1"/>
  <c r="BK11" i="1"/>
  <c r="BE15" i="1"/>
  <c r="E4" i="16"/>
  <c r="BE4" i="1"/>
  <c r="H4" i="16"/>
  <c r="BE14" i="1"/>
  <c r="Z4" i="16"/>
  <c r="BK13" i="20"/>
  <c r="W35" i="20"/>
  <c r="AI22" i="31"/>
  <c r="BL13" i="31"/>
  <c r="AI36" i="31"/>
  <c r="CN21" i="16"/>
  <c r="AH22" i="16"/>
  <c r="T22" i="1"/>
  <c r="BL13" i="1"/>
  <c r="T36" i="1"/>
  <c r="BY21" i="16"/>
  <c r="S22" i="16"/>
  <c r="BK9" i="27"/>
  <c r="W35" i="27"/>
  <c r="K22" i="1"/>
  <c r="BL4" i="1"/>
  <c r="K36" i="1"/>
  <c r="BP21" i="16"/>
  <c r="J22" i="16"/>
  <c r="Z22" i="20"/>
  <c r="BL14" i="20"/>
  <c r="Z36" i="20"/>
  <c r="AC35" i="1"/>
  <c r="BK14" i="1"/>
  <c r="BE7" i="1"/>
  <c r="W4" i="16"/>
  <c r="BE6" i="1"/>
  <c r="AL4" i="16"/>
  <c r="BE13" i="1"/>
  <c r="Q4" i="16"/>
  <c r="BE5" i="1"/>
  <c r="AI4" i="16"/>
  <c r="BE11" i="1"/>
  <c r="T4" i="16"/>
  <c r="BE9" i="1"/>
  <c r="AC4" i="16"/>
  <c r="BK10" i="21"/>
  <c r="Q35" i="21"/>
  <c r="AL35" i="1"/>
  <c r="BK5" i="1"/>
  <c r="N36" i="20"/>
  <c r="N22" i="20"/>
  <c r="BL6" i="20"/>
  <c r="BL9" i="20"/>
  <c r="AI36" i="20"/>
  <c r="AI22" i="20"/>
  <c r="BL8" i="1"/>
  <c r="AI36" i="1"/>
  <c r="AI22" i="1"/>
  <c r="BK12" i="1"/>
  <c r="Q35" i="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BL9" i="33" l="1"/>
  <c r="W22" i="33"/>
  <c r="BK9" i="33" s="1"/>
  <c r="H22" i="26"/>
  <c r="H35" i="26" s="1"/>
  <c r="BL10" i="26"/>
  <c r="BL9" i="34"/>
  <c r="BZ11" i="16"/>
  <c r="BW11" i="16"/>
  <c r="CR11" i="16"/>
  <c r="CL11" i="16"/>
  <c r="CI11" i="16"/>
  <c r="CF11" i="16"/>
  <c r="BK11" i="16"/>
  <c r="BT11" i="16"/>
  <c r="CO11" i="16"/>
  <c r="BN11" i="16"/>
  <c r="BQ11" i="16"/>
  <c r="CC11" i="16"/>
  <c r="CL10" i="16"/>
  <c r="CI10" i="16"/>
  <c r="CC10" i="16"/>
  <c r="CO10" i="16"/>
  <c r="BW10" i="16"/>
  <c r="CR10" i="16"/>
  <c r="BZ10" i="16"/>
  <c r="BQ10" i="16"/>
  <c r="BK10" i="16"/>
  <c r="BT10" i="16"/>
  <c r="BN10" i="16"/>
  <c r="CF10" i="16"/>
  <c r="BQ9" i="16"/>
  <c r="CO9" i="16"/>
  <c r="BN9" i="16"/>
  <c r="BK9" i="16"/>
  <c r="BT9" i="16"/>
  <c r="CF9" i="16"/>
  <c r="CI9" i="16"/>
  <c r="CR9" i="16"/>
  <c r="CL9" i="16"/>
  <c r="BZ9" i="16"/>
  <c r="BW9" i="16"/>
  <c r="CC9" i="16"/>
  <c r="K36" i="36"/>
  <c r="AC36" i="33"/>
  <c r="BL5" i="36"/>
  <c r="BL10" i="27"/>
  <c r="Q22" i="27"/>
  <c r="Q35" i="27" s="1"/>
  <c r="BK4" i="32"/>
  <c r="CC8" i="16"/>
  <c r="CL8" i="16"/>
  <c r="CO8" i="16"/>
  <c r="BZ8" i="16"/>
  <c r="BK8" i="16"/>
  <c r="BW8" i="16"/>
  <c r="BT8" i="16"/>
  <c r="CI8" i="16"/>
  <c r="CF8" i="16"/>
  <c r="CR8" i="16"/>
  <c r="BQ8" i="16"/>
  <c r="BN8" i="16"/>
  <c r="BL7" i="29"/>
  <c r="AC22" i="33"/>
  <c r="AC35" i="33" s="1"/>
  <c r="H36" i="33"/>
  <c r="Q36" i="31"/>
  <c r="H22" i="34"/>
  <c r="BK4" i="34" s="1"/>
  <c r="Q22" i="30"/>
  <c r="BK7" i="30" s="1"/>
  <c r="Q22" i="31"/>
  <c r="BK7" i="31" s="1"/>
  <c r="Q36" i="30"/>
  <c r="H36" i="34"/>
  <c r="H22" i="33"/>
  <c r="BK4" i="33" s="1"/>
  <c r="Q22" i="29"/>
  <c r="BK7" i="29" s="1"/>
  <c r="AC22" i="25"/>
  <c r="BK11" i="25" s="1"/>
  <c r="BL9" i="24"/>
  <c r="BL11" i="25"/>
  <c r="H35" i="24"/>
  <c r="Q36" i="25"/>
  <c r="Q22" i="25"/>
  <c r="Q35" i="25" s="1"/>
  <c r="H22" i="23"/>
  <c r="BK9" i="23" s="1"/>
  <c r="BK4" i="29"/>
  <c r="H36" i="29"/>
  <c r="Q35" i="32"/>
  <c r="BL4" i="29"/>
  <c r="BL9" i="23"/>
  <c r="AL22" i="30"/>
  <c r="AL35" i="30" s="1"/>
  <c r="Q22" i="34"/>
  <c r="Q35" i="34" s="1"/>
  <c r="BL7" i="36"/>
  <c r="BK7" i="36"/>
  <c r="H22" i="27"/>
  <c r="H35" i="27" s="1"/>
  <c r="Q35" i="23"/>
  <c r="AL36" i="30"/>
  <c r="Q36" i="34"/>
  <c r="Q36" i="23"/>
  <c r="BL10" i="23"/>
  <c r="Q36" i="32"/>
  <c r="H36" i="24"/>
  <c r="Q36" i="36"/>
  <c r="BK11" i="30"/>
  <c r="AC36" i="30"/>
  <c r="Q36" i="26"/>
  <c r="BL4" i="32"/>
  <c r="BL11" i="30"/>
  <c r="H36" i="32"/>
  <c r="BL7" i="35"/>
  <c r="Q22" i="35"/>
  <c r="BK7" i="35" s="1"/>
  <c r="H36" i="27"/>
  <c r="AO36" i="23"/>
  <c r="AO22" i="23"/>
  <c r="BK4" i="23" s="1"/>
  <c r="H22" i="35"/>
  <c r="H35" i="35" s="1"/>
  <c r="BL11" i="26"/>
  <c r="BK11" i="24"/>
  <c r="Q35" i="26"/>
  <c r="H36" i="35"/>
  <c r="Q36" i="24"/>
  <c r="W35" i="21"/>
  <c r="H22" i="30"/>
  <c r="H35" i="30" s="1"/>
  <c r="BL11" i="24"/>
  <c r="H36" i="30"/>
  <c r="Q36" i="33"/>
  <c r="Q22" i="33"/>
  <c r="BK7" i="33" s="1"/>
  <c r="H36" i="25"/>
  <c r="H22" i="25"/>
  <c r="H35" i="25" s="1"/>
  <c r="H22" i="36"/>
  <c r="BK4" i="36" s="1"/>
  <c r="BL4" i="36"/>
  <c r="BL7" i="32"/>
  <c r="Q36" i="28"/>
  <c r="Q22" i="28"/>
  <c r="Q35" i="28" s="1"/>
  <c r="H22" i="31"/>
  <c r="H35" i="31" s="1"/>
  <c r="H36" i="31"/>
  <c r="BW7" i="16"/>
  <c r="CL7" i="16"/>
  <c r="BN7" i="16"/>
  <c r="BQ7" i="16"/>
  <c r="BK7" i="16"/>
  <c r="BZ7" i="16"/>
  <c r="CI7" i="16"/>
  <c r="BT7" i="16"/>
  <c r="CF7" i="16"/>
  <c r="CC7" i="16"/>
  <c r="CO7" i="16"/>
  <c r="CR7" i="16"/>
  <c r="W35" i="33"/>
  <c r="BK9" i="35"/>
  <c r="BK9" i="32"/>
  <c r="W35" i="34"/>
  <c r="AF22" i="32"/>
  <c r="BK12" i="32" s="1"/>
  <c r="W35" i="23"/>
  <c r="BL10" i="35"/>
  <c r="AL22" i="24"/>
  <c r="BK12" i="24" s="1"/>
  <c r="BK15" i="24"/>
  <c r="AC36" i="26"/>
  <c r="AI36" i="33"/>
  <c r="BL4" i="26"/>
  <c r="AL22" i="25"/>
  <c r="AL35" i="25" s="1"/>
  <c r="AF22" i="30"/>
  <c r="BK12" i="30" s="1"/>
  <c r="Z36" i="29"/>
  <c r="Z22" i="29"/>
  <c r="BK10" i="29" s="1"/>
  <c r="T36" i="36"/>
  <c r="BL12" i="30"/>
  <c r="Z22" i="33"/>
  <c r="Z35" i="33" s="1"/>
  <c r="AF36" i="21"/>
  <c r="W35" i="28"/>
  <c r="BL10" i="33"/>
  <c r="T36" i="33"/>
  <c r="T22" i="31"/>
  <c r="T35" i="31" s="1"/>
  <c r="BL8" i="33"/>
  <c r="K36" i="35"/>
  <c r="BL11" i="29"/>
  <c r="BL12" i="36"/>
  <c r="BL12" i="31"/>
  <c r="AF36" i="36"/>
  <c r="K36" i="31"/>
  <c r="AF36" i="32"/>
  <c r="BK9" i="29"/>
  <c r="Z36" i="32"/>
  <c r="AC22" i="26"/>
  <c r="AC35" i="26" s="1"/>
  <c r="N36" i="36"/>
  <c r="W35" i="31"/>
  <c r="Z22" i="30"/>
  <c r="BK10" i="30" s="1"/>
  <c r="N22" i="34"/>
  <c r="BK6" i="34" s="1"/>
  <c r="K36" i="33"/>
  <c r="AF36" i="28"/>
  <c r="BL8" i="34"/>
  <c r="Z36" i="30"/>
  <c r="BL6" i="34"/>
  <c r="T22" i="34"/>
  <c r="T35" i="34" s="1"/>
  <c r="BL13" i="33"/>
  <c r="BL7" i="21"/>
  <c r="Z22" i="21"/>
  <c r="Z35" i="21" s="1"/>
  <c r="BL5" i="28"/>
  <c r="AI36" i="27"/>
  <c r="Z36" i="35"/>
  <c r="K36" i="28"/>
  <c r="T36" i="21"/>
  <c r="AI36" i="32"/>
  <c r="BL6" i="27"/>
  <c r="AF36" i="27"/>
  <c r="BL7" i="26"/>
  <c r="AI36" i="26"/>
  <c r="BL8" i="30"/>
  <c r="N36" i="32"/>
  <c r="T22" i="30"/>
  <c r="BK8" i="30" s="1"/>
  <c r="BL7" i="25"/>
  <c r="AF22" i="31"/>
  <c r="BK12" i="31" s="1"/>
  <c r="K36" i="27"/>
  <c r="N22" i="32"/>
  <c r="BK6" i="32" s="1"/>
  <c r="BL5" i="34"/>
  <c r="AF22" i="34"/>
  <c r="BK12" i="34" s="1"/>
  <c r="AI36" i="36"/>
  <c r="AO35" i="31"/>
  <c r="N36" i="29"/>
  <c r="BL15" i="23"/>
  <c r="BL6" i="28"/>
  <c r="AF36" i="26"/>
  <c r="BL11" i="21"/>
  <c r="AO36" i="25"/>
  <c r="AF22" i="27"/>
  <c r="BK5" i="27" s="1"/>
  <c r="BL5" i="33"/>
  <c r="BK9" i="36"/>
  <c r="AC35" i="31"/>
  <c r="N36" i="23"/>
  <c r="BL7" i="27"/>
  <c r="N22" i="27"/>
  <c r="BK6" i="27" s="1"/>
  <c r="BK9" i="25"/>
  <c r="K36" i="23"/>
  <c r="T36" i="35"/>
  <c r="BL6" i="33"/>
  <c r="AI36" i="35"/>
  <c r="N22" i="28"/>
  <c r="N35" i="28" s="1"/>
  <c r="Z36" i="28"/>
  <c r="W35" i="26"/>
  <c r="BL8" i="36"/>
  <c r="AI36" i="21"/>
  <c r="N22" i="23"/>
  <c r="BK7" i="23" s="1"/>
  <c r="N22" i="24"/>
  <c r="BK6" i="24" s="1"/>
  <c r="N36" i="30"/>
  <c r="BL14" i="29"/>
  <c r="BL4" i="27"/>
  <c r="BL8" i="35"/>
  <c r="BL13" i="32"/>
  <c r="BL12" i="28"/>
  <c r="Z22" i="28"/>
  <c r="Z35" i="28" s="1"/>
  <c r="BK8" i="27"/>
  <c r="AL35" i="32"/>
  <c r="AI22" i="21"/>
  <c r="BK5" i="21" s="1"/>
  <c r="BL12" i="35"/>
  <c r="AI36" i="28"/>
  <c r="N22" i="30"/>
  <c r="N35" i="30" s="1"/>
  <c r="BL9" i="25"/>
  <c r="AL22" i="26"/>
  <c r="AL35" i="26" s="1"/>
  <c r="BL13" i="21"/>
  <c r="N36" i="33"/>
  <c r="BL4" i="25"/>
  <c r="BL13" i="35"/>
  <c r="Z22" i="23"/>
  <c r="Z35" i="23" s="1"/>
  <c r="AF22" i="35"/>
  <c r="BK12" i="35" s="1"/>
  <c r="Z36" i="27"/>
  <c r="BL15" i="33"/>
  <c r="BL13" i="26"/>
  <c r="AC36" i="27"/>
  <c r="BL12" i="24"/>
  <c r="BL8" i="27"/>
  <c r="AI36" i="25"/>
  <c r="BL12" i="34"/>
  <c r="K22" i="26"/>
  <c r="K35" i="26" s="1"/>
  <c r="BL14" i="26"/>
  <c r="BL13" i="28"/>
  <c r="BL11" i="35"/>
  <c r="K36" i="29"/>
  <c r="AF22" i="24"/>
  <c r="BK5" i="24" s="1"/>
  <c r="K22" i="30"/>
  <c r="K35" i="30" s="1"/>
  <c r="AO22" i="21"/>
  <c r="BK6" i="21" s="1"/>
  <c r="BL10" i="24"/>
  <c r="K36" i="24"/>
  <c r="BL8" i="31"/>
  <c r="N22" i="36"/>
  <c r="N35" i="36" s="1"/>
  <c r="Z22" i="34"/>
  <c r="BK10" i="34" s="1"/>
  <c r="BL5" i="35"/>
  <c r="K22" i="21"/>
  <c r="K35" i="21" s="1"/>
  <c r="AO22" i="24"/>
  <c r="BK7" i="24" s="1"/>
  <c r="AO22" i="36"/>
  <c r="BK15" i="36" s="1"/>
  <c r="BL11" i="28"/>
  <c r="AF36" i="29"/>
  <c r="BL14" i="24"/>
  <c r="AF22" i="33"/>
  <c r="BK12" i="33" s="1"/>
  <c r="Z36" i="34"/>
  <c r="BL5" i="32"/>
  <c r="BK9" i="30"/>
  <c r="BL15" i="21"/>
  <c r="AC22" i="29"/>
  <c r="AC35" i="29" s="1"/>
  <c r="BL5" i="31"/>
  <c r="BL12" i="33"/>
  <c r="BL6" i="31"/>
  <c r="K36" i="32"/>
  <c r="AI22" i="24"/>
  <c r="AI35" i="24" s="1"/>
  <c r="N22" i="25"/>
  <c r="BK7" i="25" s="1"/>
  <c r="BL11" i="32"/>
  <c r="AC36" i="32"/>
  <c r="K22" i="27"/>
  <c r="BK15" i="27" s="1"/>
  <c r="AI22" i="25"/>
  <c r="AI35" i="25" s="1"/>
  <c r="BL6" i="29"/>
  <c r="BL5" i="30"/>
  <c r="AI22" i="36"/>
  <c r="AI35" i="36" s="1"/>
  <c r="AO22" i="32"/>
  <c r="AO35" i="32" s="1"/>
  <c r="AC36" i="21"/>
  <c r="BL14" i="27"/>
  <c r="AO36" i="35"/>
  <c r="AC36" i="36"/>
  <c r="BL14" i="36"/>
  <c r="T36" i="32"/>
  <c r="N22" i="26"/>
  <c r="BK6" i="26" s="1"/>
  <c r="T36" i="23"/>
  <c r="BL6" i="23"/>
  <c r="AL35" i="33"/>
  <c r="BL12" i="29"/>
  <c r="AC35" i="32"/>
  <c r="K22" i="34"/>
  <c r="K35" i="34" s="1"/>
  <c r="BL8" i="28"/>
  <c r="N36" i="31"/>
  <c r="Z22" i="32"/>
  <c r="BK10" i="32" s="1"/>
  <c r="BL4" i="24"/>
  <c r="BL13" i="30"/>
  <c r="BL5" i="26"/>
  <c r="BK9" i="26"/>
  <c r="BL9" i="26"/>
  <c r="AO36" i="31"/>
  <c r="BL15" i="36"/>
  <c r="AO36" i="26"/>
  <c r="AC36" i="34"/>
  <c r="BL12" i="25"/>
  <c r="Z22" i="26"/>
  <c r="BK5" i="26" s="1"/>
  <c r="BL6" i="25"/>
  <c r="T22" i="28"/>
  <c r="T35" i="28" s="1"/>
  <c r="AI36" i="30"/>
  <c r="BL8" i="24"/>
  <c r="K22" i="25"/>
  <c r="K35" i="25" s="1"/>
  <c r="BL15" i="31"/>
  <c r="BL15" i="34"/>
  <c r="BL6" i="21"/>
  <c r="AO36" i="28"/>
  <c r="AO36" i="24"/>
  <c r="AC22" i="34"/>
  <c r="AC35" i="34" s="1"/>
  <c r="AC22" i="28"/>
  <c r="BK11" i="28" s="1"/>
  <c r="AL22" i="27"/>
  <c r="AL35" i="27" s="1"/>
  <c r="T22" i="32"/>
  <c r="T35" i="32" s="1"/>
  <c r="BL5" i="29"/>
  <c r="BK9" i="21"/>
  <c r="BL6" i="26"/>
  <c r="BL13" i="23"/>
  <c r="AI22" i="23"/>
  <c r="BK6" i="23" s="1"/>
  <c r="BL8" i="21"/>
  <c r="AF36" i="24"/>
  <c r="T22" i="24"/>
  <c r="T35" i="24" s="1"/>
  <c r="AO22" i="35"/>
  <c r="AO35" i="35" s="1"/>
  <c r="AO22" i="27"/>
  <c r="AO35" i="27" s="1"/>
  <c r="AC22" i="36"/>
  <c r="AC35" i="36" s="1"/>
  <c r="AC22" i="21"/>
  <c r="BK12" i="21" s="1"/>
  <c r="AL36" i="35"/>
  <c r="BT6" i="16"/>
  <c r="T22" i="27"/>
  <c r="BK14" i="27" s="1"/>
  <c r="N36" i="21"/>
  <c r="BK14" i="35"/>
  <c r="AL35" i="20"/>
  <c r="T36" i="24"/>
  <c r="AO36" i="27"/>
  <c r="AO36" i="32"/>
  <c r="AC22" i="24"/>
  <c r="AC35" i="24" s="1"/>
  <c r="BL14" i="35"/>
  <c r="AC22" i="35"/>
  <c r="AC35" i="35" s="1"/>
  <c r="AL36" i="23"/>
  <c r="N36" i="35"/>
  <c r="AL36" i="31"/>
  <c r="AI36" i="34"/>
  <c r="AF22" i="25"/>
  <c r="BK4" i="25" s="1"/>
  <c r="BL10" i="36"/>
  <c r="AI36" i="29"/>
  <c r="Z36" i="25"/>
  <c r="BL13" i="34"/>
  <c r="Z22" i="36"/>
  <c r="Z35" i="36" s="1"/>
  <c r="BL11" i="23"/>
  <c r="K36" i="26"/>
  <c r="BK14" i="29"/>
  <c r="AI22" i="29"/>
  <c r="AI35" i="29" s="1"/>
  <c r="N22" i="35"/>
  <c r="N35" i="35" s="1"/>
  <c r="K36" i="25"/>
  <c r="T22" i="29"/>
  <c r="BK8" i="29" s="1"/>
  <c r="T22" i="26"/>
  <c r="BK14" i="26" s="1"/>
  <c r="BL6" i="24"/>
  <c r="BK15" i="30"/>
  <c r="BL15" i="29"/>
  <c r="AO36" i="33"/>
  <c r="AC36" i="23"/>
  <c r="AC36" i="31"/>
  <c r="BL11" i="31"/>
  <c r="AL36" i="33"/>
  <c r="BL14" i="33"/>
  <c r="BL14" i="34"/>
  <c r="BL13" i="27"/>
  <c r="AL36" i="29"/>
  <c r="Z36" i="31"/>
  <c r="T22" i="25"/>
  <c r="BK14" i="25" s="1"/>
  <c r="AF36" i="23"/>
  <c r="BK15" i="33"/>
  <c r="AO22" i="34"/>
  <c r="BK15" i="34" s="1"/>
  <c r="AO22" i="28"/>
  <c r="BK15" i="28" s="1"/>
  <c r="AC22" i="23"/>
  <c r="AC35" i="23" s="1"/>
  <c r="AL22" i="34"/>
  <c r="BK14" i="34" s="1"/>
  <c r="AL22" i="31"/>
  <c r="AL35" i="31" s="1"/>
  <c r="BK6" i="16"/>
  <c r="CO6" i="16"/>
  <c r="BL10" i="31"/>
  <c r="BL14" i="25"/>
  <c r="BL5" i="23"/>
  <c r="Z22" i="24"/>
  <c r="Z35" i="24" s="1"/>
  <c r="T36" i="29"/>
  <c r="AO36" i="30"/>
  <c r="BL4" i="21"/>
  <c r="AL22" i="23"/>
  <c r="AL35" i="23" s="1"/>
  <c r="CF6" i="16"/>
  <c r="BZ6" i="16"/>
  <c r="CL6" i="16"/>
  <c r="CC6" i="16"/>
  <c r="BL15" i="30"/>
  <c r="BN6" i="16"/>
  <c r="AO22" i="29"/>
  <c r="BK15" i="29" s="1"/>
  <c r="AL36" i="32"/>
  <c r="AL22" i="21"/>
  <c r="AL35" i="21" s="1"/>
  <c r="BL14" i="32"/>
  <c r="AL22" i="36"/>
  <c r="AL35" i="36" s="1"/>
  <c r="BW6" i="16"/>
  <c r="AL22" i="28"/>
  <c r="AL36" i="28"/>
  <c r="BL14" i="28"/>
  <c r="CI6" i="16"/>
  <c r="CR6" i="16"/>
  <c r="BQ6" i="16"/>
  <c r="AC35" i="20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C21" i="16"/>
  <c r="AY38" i="16" s="1"/>
  <c r="Z21" i="16"/>
  <c r="AY42" i="16" s="1"/>
  <c r="BK13" i="34"/>
  <c r="AI35" i="34"/>
  <c r="CK4" i="16"/>
  <c r="BR14" i="1"/>
  <c r="BS14" i="1" s="1"/>
  <c r="BK5" i="36"/>
  <c r="K35" i="36"/>
  <c r="T35" i="20"/>
  <c r="BK10" i="20"/>
  <c r="BK13" i="33"/>
  <c r="AI35" i="33"/>
  <c r="AI35" i="27"/>
  <c r="BK7" i="27"/>
  <c r="BS4" i="16"/>
  <c r="BR8" i="1"/>
  <c r="BS8" i="1" s="1"/>
  <c r="AF35" i="29"/>
  <c r="BK12" i="29"/>
  <c r="BK9" i="20"/>
  <c r="AI35" i="20"/>
  <c r="BK6" i="33"/>
  <c r="N35" i="33"/>
  <c r="CQ4" i="16"/>
  <c r="BR5" i="1"/>
  <c r="BS5" i="1" s="1"/>
  <c r="CT4" i="16"/>
  <c r="BR6" i="1"/>
  <c r="BS6" i="1" s="1"/>
  <c r="Z35" i="31"/>
  <c r="BK10" i="31"/>
  <c r="E21" i="16"/>
  <c r="AI21" i="16"/>
  <c r="N21" i="16"/>
  <c r="AL21" i="16"/>
  <c r="K21" i="16"/>
  <c r="Q21" i="16"/>
  <c r="BK5" i="29"/>
  <c r="K35" i="29"/>
  <c r="BK6" i="31"/>
  <c r="N35" i="31"/>
  <c r="T21" i="16"/>
  <c r="AF35" i="26"/>
  <c r="BK4" i="26"/>
  <c r="W21" i="16"/>
  <c r="BK5" i="32"/>
  <c r="K35" i="32"/>
  <c r="T35" i="23"/>
  <c r="BK13" i="23"/>
  <c r="BK8" i="21"/>
  <c r="N35" i="21"/>
  <c r="BK7" i="21"/>
  <c r="AF35" i="21"/>
  <c r="BK7" i="26"/>
  <c r="AI35" i="26"/>
  <c r="BK14" i="20"/>
  <c r="Z35" i="20"/>
  <c r="H21" i="16"/>
  <c r="BK5" i="33"/>
  <c r="K35" i="33"/>
  <c r="AF21" i="16"/>
  <c r="BK13" i="32"/>
  <c r="AI35" i="32"/>
  <c r="BP4" i="16"/>
  <c r="H27" i="16"/>
  <c r="BR4" i="1"/>
  <c r="BS4" i="1" s="1"/>
  <c r="BR5" i="33"/>
  <c r="BS5" i="33" s="1"/>
  <c r="BR5" i="28"/>
  <c r="BS5" i="28" s="1"/>
  <c r="BR5" i="30"/>
  <c r="BS5" i="30" s="1"/>
  <c r="BR5" i="31"/>
  <c r="BS5" i="31" s="1"/>
  <c r="BR5" i="32"/>
  <c r="BS5" i="32" s="1"/>
  <c r="BR5" i="35"/>
  <c r="BS5" i="35" s="1"/>
  <c r="BR5" i="20"/>
  <c r="BS5" i="20" s="1"/>
  <c r="BR6" i="23"/>
  <c r="BS6" i="23" s="1"/>
  <c r="BR6" i="24"/>
  <c r="BS6" i="24" s="1"/>
  <c r="BR5" i="29"/>
  <c r="BS5" i="29" s="1"/>
  <c r="H22" i="16"/>
  <c r="BN42" i="16" s="1"/>
  <c r="H23" i="16"/>
  <c r="AW36" i="16" s="1"/>
  <c r="AX36" i="16" s="1"/>
  <c r="H24" i="16"/>
  <c r="BR5" i="21"/>
  <c r="BS5" i="21" s="1"/>
  <c r="BR7" i="26"/>
  <c r="BS7" i="26" s="1"/>
  <c r="BR7" i="27"/>
  <c r="BS7" i="27" s="1"/>
  <c r="BR5" i="34"/>
  <c r="BS5" i="34" s="1"/>
  <c r="BR6" i="25"/>
  <c r="BS6" i="25" s="1"/>
  <c r="H25" i="16"/>
  <c r="BR5" i="36"/>
  <c r="BS5" i="36" s="1"/>
  <c r="AF35" i="36"/>
  <c r="BK12" i="36"/>
  <c r="AF35" i="23"/>
  <c r="BK5" i="23"/>
  <c r="K35" i="28"/>
  <c r="BK5" i="28"/>
  <c r="AI35" i="30"/>
  <c r="BK13" i="30"/>
  <c r="CN4" i="16"/>
  <c r="BR15" i="1"/>
  <c r="BS15" i="1" s="1"/>
  <c r="BK7" i="1"/>
  <c r="Z35" i="1"/>
  <c r="AI35" i="28"/>
  <c r="BK13" i="28"/>
  <c r="K35" i="24"/>
  <c r="BK14" i="24"/>
  <c r="BK13" i="21"/>
  <c r="T35" i="21"/>
  <c r="AI35" i="1"/>
  <c r="BK8" i="1"/>
  <c r="BK4" i="1"/>
  <c r="K35" i="1"/>
  <c r="T35" i="1"/>
  <c r="BK13" i="1"/>
  <c r="AI35" i="35"/>
  <c r="BK13" i="35"/>
  <c r="BK12" i="28"/>
  <c r="AF35" i="28"/>
  <c r="AF35" i="20"/>
  <c r="BK5" i="20"/>
  <c r="BK9" i="1"/>
  <c r="AF35" i="1"/>
  <c r="Z35" i="27"/>
  <c r="BK4" i="27"/>
  <c r="N35" i="1"/>
  <c r="BK10" i="1"/>
  <c r="Z35" i="25"/>
  <c r="BK6" i="25"/>
  <c r="K35" i="31"/>
  <c r="BK5" i="31"/>
  <c r="BK1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13" i="31"/>
  <c r="AI35" i="31"/>
  <c r="BK6" i="29"/>
  <c r="N35" i="29"/>
  <c r="CH4" i="16"/>
  <c r="BR13" i="1"/>
  <c r="BS13" i="1" s="1"/>
  <c r="BM4" i="16"/>
  <c r="BR7" i="1"/>
  <c r="BS7" i="1" s="1"/>
  <c r="BK10" i="35"/>
  <c r="Z35" i="35"/>
  <c r="K35" i="35"/>
  <c r="BK5" i="35"/>
  <c r="BK15" i="20"/>
  <c r="K35" i="20"/>
  <c r="T35" i="33"/>
  <c r="BK8" i="33"/>
  <c r="T35" i="36"/>
  <c r="BK8" i="36"/>
  <c r="BV4" i="16"/>
  <c r="BR9" i="1"/>
  <c r="BS9" i="1" s="1"/>
  <c r="BK10" i="26" l="1"/>
  <c r="Q35" i="31"/>
  <c r="BK10" i="27"/>
  <c r="H35" i="34"/>
  <c r="BK7" i="34"/>
  <c r="BK11" i="33"/>
  <c r="H35" i="33"/>
  <c r="Q35" i="30"/>
  <c r="H35" i="23"/>
  <c r="Q35" i="29"/>
  <c r="AC35" i="25"/>
  <c r="BK14" i="30"/>
  <c r="BK8" i="25"/>
  <c r="BK7" i="28"/>
  <c r="BK10" i="25"/>
  <c r="BK11" i="27"/>
  <c r="AO35" i="23"/>
  <c r="Q35" i="35"/>
  <c r="BK4" i="35"/>
  <c r="BK4" i="30"/>
  <c r="Q35" i="33"/>
  <c r="H35" i="36"/>
  <c r="BK4" i="31"/>
  <c r="AF35" i="32"/>
  <c r="Z35" i="30"/>
  <c r="AL35" i="24"/>
  <c r="BK8" i="31"/>
  <c r="AF35" i="35"/>
  <c r="T35" i="30"/>
  <c r="BK13" i="27"/>
  <c r="BK11" i="36"/>
  <c r="BK8" i="26"/>
  <c r="BK11" i="34"/>
  <c r="BK11" i="21"/>
  <c r="BK12" i="25"/>
  <c r="AF35" i="30"/>
  <c r="AF35" i="34"/>
  <c r="Z35" i="29"/>
  <c r="BK10" i="33"/>
  <c r="N35" i="34"/>
  <c r="N35" i="27"/>
  <c r="AF35" i="27"/>
  <c r="BK13" i="36"/>
  <c r="BK15" i="26"/>
  <c r="BK8" i="34"/>
  <c r="Z35" i="32"/>
  <c r="BK6" i="28"/>
  <c r="BK6" i="30"/>
  <c r="K35" i="27"/>
  <c r="T35" i="25"/>
  <c r="N35" i="25"/>
  <c r="BK5" i="25"/>
  <c r="AF35" i="31"/>
  <c r="BK10" i="28"/>
  <c r="AO35" i="29"/>
  <c r="N35" i="32"/>
  <c r="BK5" i="30"/>
  <c r="BK4" i="24"/>
  <c r="BK15" i="21"/>
  <c r="BK5" i="34"/>
  <c r="BK8" i="32"/>
  <c r="BK13" i="24"/>
  <c r="AI35" i="21"/>
  <c r="BK6" i="36"/>
  <c r="AO35" i="21"/>
  <c r="BK11" i="35"/>
  <c r="AO35" i="24"/>
  <c r="BK11" i="23"/>
  <c r="N35" i="24"/>
  <c r="AF35" i="24"/>
  <c r="N35" i="23"/>
  <c r="BK11" i="29"/>
  <c r="BK13" i="26"/>
  <c r="Z35" i="26"/>
  <c r="Z35" i="34"/>
  <c r="BK15" i="35"/>
  <c r="BK15" i="32"/>
  <c r="T35" i="29"/>
  <c r="AI35" i="23"/>
  <c r="AF35" i="33"/>
  <c r="N35" i="26"/>
  <c r="AO35" i="36"/>
  <c r="AB22" i="36" s="1"/>
  <c r="AC35" i="28"/>
  <c r="BK12" i="23"/>
  <c r="BK8" i="24"/>
  <c r="AF35" i="25"/>
  <c r="BK12" i="27"/>
  <c r="T35" i="26"/>
  <c r="BK13" i="29"/>
  <c r="BK15" i="25"/>
  <c r="BK10" i="36"/>
  <c r="BK6" i="35"/>
  <c r="T35" i="27"/>
  <c r="BK8" i="28"/>
  <c r="AO35" i="34"/>
  <c r="BK14" i="31"/>
  <c r="AL35" i="34"/>
  <c r="AC35" i="21"/>
  <c r="BK4" i="21"/>
  <c r="BK10" i="24"/>
  <c r="AO35" i="28"/>
  <c r="BK14" i="36"/>
  <c r="AL35" i="28"/>
  <c r="BK14" i="28"/>
  <c r="BK8" i="23"/>
  <c r="AE55" i="20"/>
  <c r="AE52" i="20" s="1"/>
  <c r="AE21" i="20" s="1"/>
  <c r="J58" i="20"/>
  <c r="G55" i="20"/>
  <c r="G52" i="20" s="1"/>
  <c r="G21" i="20" s="1"/>
  <c r="AH58" i="20"/>
  <c r="T5" i="16"/>
  <c r="BE13" i="20"/>
  <c r="BE6" i="20"/>
  <c r="K5" i="16"/>
  <c r="Y58" i="20"/>
  <c r="BE12" i="20"/>
  <c r="Z5" i="16"/>
  <c r="AN58" i="20"/>
  <c r="V58" i="20"/>
  <c r="S58" i="20"/>
  <c r="BE7" i="20"/>
  <c r="AI5" i="16"/>
  <c r="BE9" i="20"/>
  <c r="AF5" i="16"/>
  <c r="N5" i="16"/>
  <c r="BE8" i="20"/>
  <c r="AB58" i="20"/>
  <c r="P58" i="20"/>
  <c r="BE10" i="20"/>
  <c r="Q5" i="16"/>
  <c r="AK58" i="20"/>
  <c r="M58" i="20"/>
  <c r="BE11" i="20"/>
  <c r="AL5" i="16"/>
  <c r="W5" i="16"/>
  <c r="BE14" i="20"/>
  <c r="BA38" i="16"/>
  <c r="BA42" i="16"/>
  <c r="BI8" i="20"/>
  <c r="BW4" i="16"/>
  <c r="BI5" i="20"/>
  <c r="AN22" i="1"/>
  <c r="AN40" i="1" s="1"/>
  <c r="BI13" i="1"/>
  <c r="BI12" i="1"/>
  <c r="BI5" i="1"/>
  <c r="BI14" i="1"/>
  <c r="BI15" i="1"/>
  <c r="BI8" i="1"/>
  <c r="BI7" i="1"/>
  <c r="BT4" i="16"/>
  <c r="BK4" i="16"/>
  <c r="BI6" i="20"/>
  <c r="BI13" i="20"/>
  <c r="M22" i="1"/>
  <c r="V22" i="1"/>
  <c r="G22" i="1"/>
  <c r="AE22" i="20"/>
  <c r="AH22" i="1"/>
  <c r="P22" i="1"/>
  <c r="BI14" i="20"/>
  <c r="J22" i="20"/>
  <c r="V22" i="20"/>
  <c r="AB22" i="20"/>
  <c r="AN22" i="20"/>
  <c r="G22" i="20"/>
  <c r="P22" i="20"/>
  <c r="AK22" i="20"/>
  <c r="CC4" i="16"/>
  <c r="M22" i="20"/>
  <c r="BI11" i="1"/>
  <c r="CL4" i="16"/>
  <c r="BA34" i="16"/>
  <c r="AY34" i="16"/>
  <c r="BA33" i="16"/>
  <c r="BB33" i="16" s="1"/>
  <c r="AY33" i="16"/>
  <c r="BN4" i="16"/>
  <c r="AK22" i="1"/>
  <c r="AH22" i="20"/>
  <c r="S22" i="20"/>
  <c r="BI15" i="20"/>
  <c r="AE22" i="1"/>
  <c r="S22" i="1"/>
  <c r="J22" i="1"/>
  <c r="AB22" i="1"/>
  <c r="BI4" i="20"/>
  <c r="BA41" i="16"/>
  <c r="BB41" i="16" s="1"/>
  <c r="AY41" i="16"/>
  <c r="BA44" i="16"/>
  <c r="AY44" i="16"/>
  <c r="BI9" i="20"/>
  <c r="BQ4" i="16"/>
  <c r="CI4" i="16"/>
  <c r="AY40" i="16"/>
  <c r="BA40" i="16"/>
  <c r="BB40" i="16" s="1"/>
  <c r="CF4" i="16"/>
  <c r="BZ4" i="16"/>
  <c r="BI10" i="1"/>
  <c r="BI9" i="1"/>
  <c r="BI4" i="1"/>
  <c r="Y22" i="1"/>
  <c r="BI7" i="20"/>
  <c r="AY43" i="16"/>
  <c r="BA43" i="16"/>
  <c r="BA36" i="16"/>
  <c r="AY36" i="16"/>
  <c r="AY39" i="16"/>
  <c r="BA39" i="16"/>
  <c r="BA35" i="16"/>
  <c r="AY35" i="16"/>
  <c r="CO4" i="16"/>
  <c r="BI11" i="20"/>
  <c r="BI6" i="1"/>
  <c r="Y22" i="20"/>
  <c r="BA37" i="16"/>
  <c r="AY37" i="16"/>
  <c r="CR4" i="16"/>
  <c r="BI12" i="20"/>
  <c r="BI10" i="20"/>
  <c r="BB39" i="16" l="1"/>
  <c r="V22" i="31"/>
  <c r="BV9" i="31" s="1"/>
  <c r="BW9" i="31" s="1"/>
  <c r="BI11" i="32"/>
  <c r="BI4" i="33"/>
  <c r="AH22" i="23"/>
  <c r="BT14" i="23" s="1"/>
  <c r="V22" i="35"/>
  <c r="V40" i="35" s="1"/>
  <c r="AK22" i="33"/>
  <c r="AK40" i="33" s="1"/>
  <c r="BI7" i="31"/>
  <c r="AK22" i="35"/>
  <c r="AK40" i="35" s="1"/>
  <c r="P22" i="35"/>
  <c r="P40" i="35" s="1"/>
  <c r="M22" i="35"/>
  <c r="BV6" i="35" s="1"/>
  <c r="AN22" i="35"/>
  <c r="BT15" i="35" s="1"/>
  <c r="S22" i="35"/>
  <c r="BV8" i="35" s="1"/>
  <c r="BW8" i="35" s="1"/>
  <c r="AE22" i="35"/>
  <c r="BV12" i="35" s="1"/>
  <c r="G22" i="35"/>
  <c r="BV4" i="35" s="1"/>
  <c r="Y22" i="30"/>
  <c r="BV10" i="30" s="1"/>
  <c r="AK22" i="30"/>
  <c r="BT14" i="30" s="1"/>
  <c r="AB22" i="35"/>
  <c r="BT11" i="35" s="1"/>
  <c r="J22" i="35"/>
  <c r="BV5" i="35" s="1"/>
  <c r="M22" i="30"/>
  <c r="M40" i="30" s="1"/>
  <c r="Y22" i="35"/>
  <c r="BT10" i="35" s="1"/>
  <c r="AH22" i="35"/>
  <c r="BT13" i="35" s="1"/>
  <c r="AN22" i="30"/>
  <c r="AN40" i="30" s="1"/>
  <c r="BI11" i="27"/>
  <c r="V22" i="30"/>
  <c r="BT9" i="30" s="1"/>
  <c r="AB22" i="30"/>
  <c r="BV11" i="30" s="1"/>
  <c r="BI9" i="21"/>
  <c r="AH22" i="30"/>
  <c r="BV13" i="30" s="1"/>
  <c r="S22" i="30"/>
  <c r="BT8" i="30" s="1"/>
  <c r="P22" i="30"/>
  <c r="P40" i="30" s="1"/>
  <c r="J22" i="30"/>
  <c r="BT5" i="30" s="1"/>
  <c r="G22" i="30"/>
  <c r="BV4" i="30" s="1"/>
  <c r="AE22" i="30"/>
  <c r="AE40" i="30" s="1"/>
  <c r="BI8" i="33"/>
  <c r="BI11" i="33"/>
  <c r="BI12" i="33"/>
  <c r="BI13" i="33"/>
  <c r="BI7" i="33"/>
  <c r="BI14" i="33"/>
  <c r="BI9" i="33"/>
  <c r="BI6" i="33"/>
  <c r="BI10" i="33"/>
  <c r="BI5" i="33"/>
  <c r="BI15" i="33"/>
  <c r="AE22" i="27"/>
  <c r="AE40" i="27" s="1"/>
  <c r="BI9" i="26"/>
  <c r="BI6" i="30"/>
  <c r="M22" i="31"/>
  <c r="BV6" i="31" s="1"/>
  <c r="Y22" i="31"/>
  <c r="Y40" i="31" s="1"/>
  <c r="AB22" i="31"/>
  <c r="AB40" i="31" s="1"/>
  <c r="AN22" i="31"/>
  <c r="BT15" i="31" s="1"/>
  <c r="BI14" i="30"/>
  <c r="AK22" i="32"/>
  <c r="AK40" i="32" s="1"/>
  <c r="BI7" i="26"/>
  <c r="BI10" i="26"/>
  <c r="AH22" i="31"/>
  <c r="AH40" i="31" s="1"/>
  <c r="BI15" i="26"/>
  <c r="J22" i="31"/>
  <c r="J40" i="31" s="1"/>
  <c r="AB22" i="32"/>
  <c r="BT11" i="32" s="1"/>
  <c r="BI12" i="26"/>
  <c r="BI5" i="26"/>
  <c r="Y22" i="32"/>
  <c r="BV10" i="32" s="1"/>
  <c r="BI11" i="26"/>
  <c r="G22" i="31"/>
  <c r="G40" i="31" s="1"/>
  <c r="AK22" i="31"/>
  <c r="AK40" i="31" s="1"/>
  <c r="BI7" i="34"/>
  <c r="G22" i="32"/>
  <c r="G40" i="32" s="1"/>
  <c r="BI11" i="30"/>
  <c r="S22" i="32"/>
  <c r="BT8" i="32" s="1"/>
  <c r="S22" i="31"/>
  <c r="BV8" i="31" s="1"/>
  <c r="BW8" i="31" s="1"/>
  <c r="BI4" i="26"/>
  <c r="AE22" i="31"/>
  <c r="AE40" i="31" s="1"/>
  <c r="P22" i="31"/>
  <c r="BV7" i="31" s="1"/>
  <c r="BW7" i="31" s="1"/>
  <c r="AH22" i="25"/>
  <c r="AH40" i="25" s="1"/>
  <c r="V22" i="32"/>
  <c r="BV9" i="32" s="1"/>
  <c r="BW9" i="32" s="1"/>
  <c r="BI10" i="30"/>
  <c r="BI14" i="31"/>
  <c r="BI12" i="31"/>
  <c r="BI5" i="31"/>
  <c r="AN22" i="33"/>
  <c r="AN40" i="33" s="1"/>
  <c r="BI15" i="25"/>
  <c r="J22" i="29"/>
  <c r="BT5" i="29" s="1"/>
  <c r="AK22" i="24"/>
  <c r="BT15" i="24" s="1"/>
  <c r="BI10" i="35"/>
  <c r="J22" i="25"/>
  <c r="J40" i="25" s="1"/>
  <c r="BI14" i="34"/>
  <c r="BI7" i="30"/>
  <c r="AH22" i="33"/>
  <c r="BV13" i="33" s="1"/>
  <c r="BI12" i="30"/>
  <c r="BI5" i="34"/>
  <c r="BI8" i="30"/>
  <c r="BI13" i="30"/>
  <c r="AH22" i="32"/>
  <c r="AH40" i="32" s="1"/>
  <c r="BI4" i="30"/>
  <c r="BI15" i="30"/>
  <c r="S22" i="29"/>
  <c r="BT8" i="29" s="1"/>
  <c r="V22" i="25"/>
  <c r="BV7" i="25" s="1"/>
  <c r="BW7" i="25" s="1"/>
  <c r="M22" i="36"/>
  <c r="BT6" i="36" s="1"/>
  <c r="BI9" i="30"/>
  <c r="BI5" i="30"/>
  <c r="G22" i="29"/>
  <c r="BV4" i="29" s="1"/>
  <c r="P22" i="29"/>
  <c r="BT7" i="29" s="1"/>
  <c r="AN22" i="36"/>
  <c r="BV15" i="36" s="1"/>
  <c r="BI4" i="35"/>
  <c r="AK22" i="25"/>
  <c r="BT15" i="25" s="1"/>
  <c r="M22" i="29"/>
  <c r="BT6" i="29" s="1"/>
  <c r="BI4" i="31"/>
  <c r="AB22" i="33"/>
  <c r="BT11" i="33" s="1"/>
  <c r="BI9" i="31"/>
  <c r="BI8" i="31"/>
  <c r="BI13" i="35"/>
  <c r="BI11" i="35"/>
  <c r="BI13" i="28"/>
  <c r="BI9" i="23"/>
  <c r="M22" i="24"/>
  <c r="M40" i="24" s="1"/>
  <c r="BI5" i="35"/>
  <c r="V22" i="33"/>
  <c r="BV9" i="33" s="1"/>
  <c r="BW9" i="33" s="1"/>
  <c r="BI11" i="36"/>
  <c r="AB22" i="23"/>
  <c r="AB40" i="23" s="1"/>
  <c r="BI10" i="31"/>
  <c r="M22" i="33"/>
  <c r="M40" i="33" s="1"/>
  <c r="BI12" i="35"/>
  <c r="M22" i="32"/>
  <c r="BV6" i="32" s="1"/>
  <c r="BI8" i="35"/>
  <c r="BI7" i="35"/>
  <c r="BI12" i="34"/>
  <c r="P22" i="33"/>
  <c r="BV7" i="33" s="1"/>
  <c r="BW7" i="33" s="1"/>
  <c r="Y22" i="33"/>
  <c r="BV10" i="33" s="1"/>
  <c r="AE22" i="33"/>
  <c r="BT12" i="33" s="1"/>
  <c r="BI13" i="34"/>
  <c r="BI4" i="34"/>
  <c r="P22" i="32"/>
  <c r="P40" i="32" s="1"/>
  <c r="BI15" i="31"/>
  <c r="BI8" i="34"/>
  <c r="S22" i="33"/>
  <c r="BT8" i="33" s="1"/>
  <c r="BI11" i="31"/>
  <c r="BI6" i="35"/>
  <c r="BI11" i="34"/>
  <c r="G22" i="33"/>
  <c r="BT4" i="33" s="1"/>
  <c r="J22" i="33"/>
  <c r="BV5" i="33" s="1"/>
  <c r="BI11" i="28"/>
  <c r="J22" i="26"/>
  <c r="BT7" i="26" s="1"/>
  <c r="BI14" i="35"/>
  <c r="BI6" i="31"/>
  <c r="BI10" i="34"/>
  <c r="BI6" i="34"/>
  <c r="BI9" i="35"/>
  <c r="BI13" i="31"/>
  <c r="AE22" i="32"/>
  <c r="BV12" i="32" s="1"/>
  <c r="J22" i="32"/>
  <c r="J40" i="32" s="1"/>
  <c r="BI15" i="34"/>
  <c r="AN22" i="32"/>
  <c r="BV15" i="32" s="1"/>
  <c r="BI9" i="34"/>
  <c r="BI14" i="23"/>
  <c r="BI11" i="29"/>
  <c r="V22" i="21"/>
  <c r="BV13" i="21" s="1"/>
  <c r="BW13" i="21" s="1"/>
  <c r="AH22" i="29"/>
  <c r="BT13" i="29" s="1"/>
  <c r="AB22" i="29"/>
  <c r="AB40" i="29" s="1"/>
  <c r="BI15" i="35"/>
  <c r="AE22" i="29"/>
  <c r="BT12" i="29" s="1"/>
  <c r="V22" i="29"/>
  <c r="V40" i="29" s="1"/>
  <c r="BI6" i="24"/>
  <c r="AB22" i="24"/>
  <c r="AB40" i="24" s="1"/>
  <c r="AN22" i="21"/>
  <c r="AN40" i="21" s="1"/>
  <c r="M22" i="23"/>
  <c r="M40" i="23" s="1"/>
  <c r="AH22" i="36"/>
  <c r="BV13" i="36" s="1"/>
  <c r="S22" i="36"/>
  <c r="BV8" i="36" s="1"/>
  <c r="BW8" i="36" s="1"/>
  <c r="G22" i="36"/>
  <c r="BT4" i="36" s="1"/>
  <c r="P22" i="25"/>
  <c r="P40" i="25" s="1"/>
  <c r="BI13" i="26"/>
  <c r="Y22" i="24"/>
  <c r="BV4" i="24" s="1"/>
  <c r="BI8" i="26"/>
  <c r="AE22" i="24"/>
  <c r="AE40" i="24" s="1"/>
  <c r="V22" i="24"/>
  <c r="BV13" i="24" s="1"/>
  <c r="BW13" i="24" s="1"/>
  <c r="G22" i="24"/>
  <c r="BT5" i="24" s="1"/>
  <c r="BI6" i="26"/>
  <c r="BI15" i="29"/>
  <c r="BI14" i="26"/>
  <c r="BI11" i="25"/>
  <c r="BI6" i="36"/>
  <c r="G22" i="23"/>
  <c r="G40" i="23" s="1"/>
  <c r="G22" i="21"/>
  <c r="BV4" i="21" s="1"/>
  <c r="Y22" i="26"/>
  <c r="Y40" i="26" s="1"/>
  <c r="AN22" i="24"/>
  <c r="BV7" i="24" s="1"/>
  <c r="AK22" i="23"/>
  <c r="BT15" i="23" s="1"/>
  <c r="M22" i="25"/>
  <c r="BT11" i="25" s="1"/>
  <c r="BI10" i="21"/>
  <c r="AE22" i="36"/>
  <c r="BT12" i="36" s="1"/>
  <c r="Y22" i="23"/>
  <c r="BT7" i="23" s="1"/>
  <c r="Y22" i="25"/>
  <c r="BT4" i="25" s="1"/>
  <c r="AK22" i="36"/>
  <c r="BT14" i="36" s="1"/>
  <c r="V22" i="23"/>
  <c r="BV12" i="23" s="1"/>
  <c r="BW12" i="23" s="1"/>
  <c r="S22" i="23"/>
  <c r="S40" i="23" s="1"/>
  <c r="BI8" i="27"/>
  <c r="AN22" i="23"/>
  <c r="AN40" i="23" s="1"/>
  <c r="P22" i="24"/>
  <c r="BV11" i="24" s="1"/>
  <c r="BW11" i="24" s="1"/>
  <c r="J22" i="24"/>
  <c r="J40" i="24" s="1"/>
  <c r="V22" i="36"/>
  <c r="BT9" i="36" s="1"/>
  <c r="AH22" i="24"/>
  <c r="AH40" i="24" s="1"/>
  <c r="AK22" i="29"/>
  <c r="AK40" i="29" s="1"/>
  <c r="P22" i="36"/>
  <c r="BV7" i="36" s="1"/>
  <c r="BW7" i="36" s="1"/>
  <c r="AB22" i="34"/>
  <c r="BT11" i="34" s="1"/>
  <c r="AB22" i="26"/>
  <c r="BT13" i="26" s="1"/>
  <c r="AE22" i="23"/>
  <c r="AE40" i="23" s="1"/>
  <c r="BI4" i="27"/>
  <c r="AN22" i="29"/>
  <c r="BV15" i="29" s="1"/>
  <c r="J22" i="36"/>
  <c r="J40" i="36" s="1"/>
  <c r="Y22" i="29"/>
  <c r="Y40" i="29" s="1"/>
  <c r="AE22" i="25"/>
  <c r="BV9" i="25" s="1"/>
  <c r="S22" i="25"/>
  <c r="S40" i="25" s="1"/>
  <c r="AB22" i="25"/>
  <c r="BT14" i="25" s="1"/>
  <c r="G22" i="25"/>
  <c r="BV5" i="25" s="1"/>
  <c r="Y22" i="36"/>
  <c r="BV10" i="36" s="1"/>
  <c r="AH22" i="21"/>
  <c r="AH40" i="21" s="1"/>
  <c r="P22" i="23"/>
  <c r="BV10" i="23" s="1"/>
  <c r="BW10" i="23" s="1"/>
  <c r="J22" i="23"/>
  <c r="J40" i="23" s="1"/>
  <c r="AN22" i="25"/>
  <c r="BT8" i="25" s="1"/>
  <c r="BI9" i="28"/>
  <c r="S22" i="24"/>
  <c r="S40" i="24" s="1"/>
  <c r="BI9" i="27"/>
  <c r="BI12" i="25"/>
  <c r="AN22" i="27"/>
  <c r="BV8" i="27" s="1"/>
  <c r="BI9" i="32"/>
  <c r="BI10" i="24"/>
  <c r="BI5" i="32"/>
  <c r="Y22" i="27"/>
  <c r="BT5" i="27" s="1"/>
  <c r="P22" i="26"/>
  <c r="BV11" i="26" s="1"/>
  <c r="BW11" i="26" s="1"/>
  <c r="G22" i="27"/>
  <c r="BV6" i="27" s="1"/>
  <c r="BB43" i="16"/>
  <c r="BI6" i="23"/>
  <c r="BI15" i="24"/>
  <c r="BI5" i="23"/>
  <c r="AH22" i="26"/>
  <c r="BT14" i="26" s="1"/>
  <c r="BI15" i="32"/>
  <c r="BI4" i="29"/>
  <c r="BI14" i="29"/>
  <c r="BI11" i="23"/>
  <c r="BI7" i="32"/>
  <c r="BI11" i="24"/>
  <c r="AH22" i="27"/>
  <c r="AH40" i="27" s="1"/>
  <c r="AE22" i="26"/>
  <c r="BV9" i="26" s="1"/>
  <c r="BI8" i="29"/>
  <c r="BI15" i="23"/>
  <c r="BI5" i="24"/>
  <c r="S22" i="26"/>
  <c r="BV12" i="26" s="1"/>
  <c r="BW12" i="26" s="1"/>
  <c r="M22" i="27"/>
  <c r="BT10" i="27" s="1"/>
  <c r="BI13" i="23"/>
  <c r="AH22" i="34"/>
  <c r="BV13" i="34" s="1"/>
  <c r="G22" i="26"/>
  <c r="BV6" i="26" s="1"/>
  <c r="AK22" i="27"/>
  <c r="AK40" i="27" s="1"/>
  <c r="BI6" i="32"/>
  <c r="BI14" i="24"/>
  <c r="BI10" i="32"/>
  <c r="BI12" i="32"/>
  <c r="BI13" i="32"/>
  <c r="J22" i="27"/>
  <c r="BT7" i="27" s="1"/>
  <c r="BI4" i="32"/>
  <c r="BI8" i="24"/>
  <c r="AN22" i="26"/>
  <c r="BT8" i="26" s="1"/>
  <c r="BI6" i="29"/>
  <c r="Y22" i="28"/>
  <c r="BT10" i="28" s="1"/>
  <c r="AE22" i="34"/>
  <c r="AE40" i="34" s="1"/>
  <c r="BI12" i="36"/>
  <c r="AH22" i="28"/>
  <c r="AH40" i="28" s="1"/>
  <c r="BI12" i="29"/>
  <c r="BI13" i="29"/>
  <c r="BI5" i="29"/>
  <c r="BI7" i="23"/>
  <c r="S22" i="27"/>
  <c r="BT12" i="27" s="1"/>
  <c r="BI4" i="23"/>
  <c r="BI10" i="29"/>
  <c r="M22" i="26"/>
  <c r="BV10" i="26" s="1"/>
  <c r="BW10" i="26" s="1"/>
  <c r="BI14" i="32"/>
  <c r="BI7" i="24"/>
  <c r="P22" i="27"/>
  <c r="BT11" i="27" s="1"/>
  <c r="BI9" i="29"/>
  <c r="AK22" i="26"/>
  <c r="BV15" i="26" s="1"/>
  <c r="BI12" i="24"/>
  <c r="BI8" i="32"/>
  <c r="V22" i="26"/>
  <c r="BT5" i="26" s="1"/>
  <c r="BI12" i="28"/>
  <c r="BI7" i="27"/>
  <c r="BI6" i="21"/>
  <c r="BI15" i="27"/>
  <c r="BI8" i="23"/>
  <c r="BI8" i="36"/>
  <c r="BI7" i="29"/>
  <c r="V22" i="27"/>
  <c r="BT4" i="27" s="1"/>
  <c r="BI10" i="23"/>
  <c r="BI9" i="24"/>
  <c r="AB22" i="27"/>
  <c r="BV13" i="27" s="1"/>
  <c r="BI14" i="27"/>
  <c r="BI13" i="27"/>
  <c r="BI10" i="36"/>
  <c r="BI6" i="27"/>
  <c r="BI9" i="36"/>
  <c r="BI7" i="36"/>
  <c r="BI14" i="36"/>
  <c r="BI5" i="27"/>
  <c r="BI4" i="24"/>
  <c r="BI12" i="27"/>
  <c r="BI10" i="27"/>
  <c r="BI12" i="23"/>
  <c r="BI13" i="24"/>
  <c r="BI15" i="28"/>
  <c r="BI10" i="25"/>
  <c r="BI9" i="25"/>
  <c r="BI7" i="25"/>
  <c r="BI6" i="25"/>
  <c r="AK22" i="21"/>
  <c r="BV7" i="21" s="1"/>
  <c r="J22" i="21"/>
  <c r="BV5" i="21" s="1"/>
  <c r="BI7" i="28"/>
  <c r="BI14" i="25"/>
  <c r="P22" i="21"/>
  <c r="BT11" i="21" s="1"/>
  <c r="M22" i="21"/>
  <c r="M40" i="21" s="1"/>
  <c r="BI13" i="25"/>
  <c r="AE22" i="21"/>
  <c r="BV15" i="21" s="1"/>
  <c r="BI5" i="28"/>
  <c r="Y22" i="21"/>
  <c r="Y40" i="21" s="1"/>
  <c r="BI8" i="25"/>
  <c r="BI5" i="25"/>
  <c r="S22" i="21"/>
  <c r="BT12" i="21" s="1"/>
  <c r="AB22" i="21"/>
  <c r="BT14" i="21" s="1"/>
  <c r="BI14" i="28"/>
  <c r="BI5" i="36"/>
  <c r="BI4" i="25"/>
  <c r="BI8" i="28"/>
  <c r="BI4" i="36"/>
  <c r="BI15" i="36"/>
  <c r="BI13" i="36"/>
  <c r="BI6" i="28"/>
  <c r="BI12" i="21"/>
  <c r="BI15" i="21"/>
  <c r="BI11" i="21"/>
  <c r="J22" i="34"/>
  <c r="J40" i="34" s="1"/>
  <c r="V22" i="28"/>
  <c r="V40" i="28" s="1"/>
  <c r="BI7" i="21"/>
  <c r="BI13" i="21"/>
  <c r="P22" i="34"/>
  <c r="BV7" i="34" s="1"/>
  <c r="BW7" i="34" s="1"/>
  <c r="Y22" i="34"/>
  <c r="BV10" i="34" s="1"/>
  <c r="M22" i="34"/>
  <c r="BT6" i="34" s="1"/>
  <c r="BI14" i="21"/>
  <c r="BI8" i="21"/>
  <c r="S22" i="34"/>
  <c r="BV8" i="34" s="1"/>
  <c r="BW8" i="34" s="1"/>
  <c r="BI4" i="21"/>
  <c r="AK22" i="34"/>
  <c r="BT14" i="34" s="1"/>
  <c r="BI5" i="21"/>
  <c r="AN22" i="34"/>
  <c r="AN40" i="34" s="1"/>
  <c r="AN22" i="28"/>
  <c r="BT15" i="28" s="1"/>
  <c r="V22" i="34"/>
  <c r="BT9" i="34" s="1"/>
  <c r="AE22" i="28"/>
  <c r="BT12" i="28" s="1"/>
  <c r="G22" i="34"/>
  <c r="G40" i="34" s="1"/>
  <c r="BI4" i="28"/>
  <c r="BB35" i="16"/>
  <c r="AK22" i="28"/>
  <c r="AK40" i="28" s="1"/>
  <c r="G22" i="28"/>
  <c r="BV4" i="28" s="1"/>
  <c r="M22" i="28"/>
  <c r="M40" i="28" s="1"/>
  <c r="P22" i="28"/>
  <c r="BV7" i="28" s="1"/>
  <c r="BW7" i="28" s="1"/>
  <c r="S22" i="28"/>
  <c r="BT8" i="28" s="1"/>
  <c r="J22" i="28"/>
  <c r="BV5" i="28" s="1"/>
  <c r="AB22" i="28"/>
  <c r="BV11" i="28" s="1"/>
  <c r="BI10" i="28"/>
  <c r="CN5" i="16"/>
  <c r="BR13" i="35"/>
  <c r="BS13" i="35" s="1"/>
  <c r="BR13" i="20"/>
  <c r="BS13" i="20" s="1"/>
  <c r="AF24" i="16"/>
  <c r="BR14" i="27"/>
  <c r="BS14" i="27" s="1"/>
  <c r="AF25" i="16"/>
  <c r="BR13" i="29"/>
  <c r="BS13" i="29" s="1"/>
  <c r="AF23" i="16"/>
  <c r="AW43" i="16" s="1"/>
  <c r="AX43" i="16" s="1"/>
  <c r="BR14" i="26"/>
  <c r="BS14" i="26" s="1"/>
  <c r="BR10" i="25"/>
  <c r="BS10" i="25" s="1"/>
  <c r="BR8" i="24"/>
  <c r="BS8" i="24" s="1"/>
  <c r="BR13" i="32"/>
  <c r="BS13" i="32" s="1"/>
  <c r="BR13" i="31"/>
  <c r="BS13" i="31" s="1"/>
  <c r="BR8" i="21"/>
  <c r="BS8" i="21" s="1"/>
  <c r="BR13" i="30"/>
  <c r="BS13" i="30" s="1"/>
  <c r="BR14" i="23"/>
  <c r="BS14" i="23" s="1"/>
  <c r="BR13" i="36"/>
  <c r="BS13" i="36" s="1"/>
  <c r="AF27" i="16"/>
  <c r="BR13" i="33"/>
  <c r="BS13" i="33" s="1"/>
  <c r="AF22" i="16"/>
  <c r="CL42" i="16" s="1"/>
  <c r="BR13" i="28"/>
  <c r="BS13" i="28" s="1"/>
  <c r="BR13" i="34"/>
  <c r="BS13" i="34" s="1"/>
  <c r="CE5" i="16"/>
  <c r="BR4" i="25"/>
  <c r="BS4" i="25" s="1"/>
  <c r="BR10" i="28"/>
  <c r="BS10" i="28" s="1"/>
  <c r="BR10" i="32"/>
  <c r="BS10" i="32" s="1"/>
  <c r="BR6" i="21"/>
  <c r="BS6" i="21" s="1"/>
  <c r="W23" i="16"/>
  <c r="AW34" i="16" s="1"/>
  <c r="AX34" i="16" s="1"/>
  <c r="BR10" i="34"/>
  <c r="BS10" i="34" s="1"/>
  <c r="BR7" i="23"/>
  <c r="BS7" i="23" s="1"/>
  <c r="BR10" i="30"/>
  <c r="BS10" i="30" s="1"/>
  <c r="BR10" i="33"/>
  <c r="BS10" i="33" s="1"/>
  <c r="W25" i="16"/>
  <c r="BR11" i="20"/>
  <c r="BS11" i="20" s="1"/>
  <c r="W22" i="16"/>
  <c r="CC42" i="16" s="1"/>
  <c r="W27" i="16"/>
  <c r="BR10" i="29"/>
  <c r="BS10" i="29" s="1"/>
  <c r="BR10" i="35"/>
  <c r="BS10" i="35" s="1"/>
  <c r="BR10" i="31"/>
  <c r="BS10" i="31" s="1"/>
  <c r="BR4" i="26"/>
  <c r="BS4" i="26" s="1"/>
  <c r="BR4" i="24"/>
  <c r="BS4" i="24" s="1"/>
  <c r="BR5" i="27"/>
  <c r="BS5" i="27" s="1"/>
  <c r="BR10" i="36"/>
  <c r="BS10" i="36" s="1"/>
  <c r="W24" i="16"/>
  <c r="CB5" i="16"/>
  <c r="BR10" i="20"/>
  <c r="BS10" i="20" s="1"/>
  <c r="BR4" i="27"/>
  <c r="BS4" i="27" s="1"/>
  <c r="BR9" i="36"/>
  <c r="BS9" i="36" s="1"/>
  <c r="BR7" i="25"/>
  <c r="BS7" i="25" s="1"/>
  <c r="T23" i="16"/>
  <c r="AW33" i="16" s="1"/>
  <c r="AX33" i="16" s="1"/>
  <c r="T27" i="16"/>
  <c r="BR9" i="28"/>
  <c r="BS9" i="28" s="1"/>
  <c r="BR9" i="35"/>
  <c r="BS9" i="35" s="1"/>
  <c r="BR9" i="34"/>
  <c r="BS9" i="34" s="1"/>
  <c r="BR9" i="33"/>
  <c r="BS9" i="33" s="1"/>
  <c r="T25" i="16"/>
  <c r="BR13" i="24"/>
  <c r="BS13" i="24" s="1"/>
  <c r="BR12" i="23"/>
  <c r="BS12" i="23" s="1"/>
  <c r="T22" i="16"/>
  <c r="BZ42" i="16" s="1"/>
  <c r="BR9" i="32"/>
  <c r="BS9" i="32" s="1"/>
  <c r="BR9" i="29"/>
  <c r="BS9" i="29" s="1"/>
  <c r="BR9" i="30"/>
  <c r="BS9" i="30" s="1"/>
  <c r="T24" i="16"/>
  <c r="BR9" i="31"/>
  <c r="BS9" i="31" s="1"/>
  <c r="BR5" i="26"/>
  <c r="BS5" i="26" s="1"/>
  <c r="BR13" i="21"/>
  <c r="BS13" i="21" s="1"/>
  <c r="CT5" i="16"/>
  <c r="BR8" i="27"/>
  <c r="BS8" i="27" s="1"/>
  <c r="AL23" i="16"/>
  <c r="AW37" i="16" s="1"/>
  <c r="AX37" i="16" s="1"/>
  <c r="BR8" i="25"/>
  <c r="BS8" i="25" s="1"/>
  <c r="AL24" i="16"/>
  <c r="AL22" i="16"/>
  <c r="CR42" i="16" s="1"/>
  <c r="BR4" i="23"/>
  <c r="BS4" i="23" s="1"/>
  <c r="AL27" i="16"/>
  <c r="BR8" i="26"/>
  <c r="BS8" i="26" s="1"/>
  <c r="BR15" i="35"/>
  <c r="BS15" i="35" s="1"/>
  <c r="BR7" i="24"/>
  <c r="BS7" i="24" s="1"/>
  <c r="BR15" i="28"/>
  <c r="BS15" i="28" s="1"/>
  <c r="BR15" i="30"/>
  <c r="BS15" i="30" s="1"/>
  <c r="BR15" i="36"/>
  <c r="BS15" i="36" s="1"/>
  <c r="BR15" i="33"/>
  <c r="BS15" i="33" s="1"/>
  <c r="BR15" i="29"/>
  <c r="BS15" i="29" s="1"/>
  <c r="BR15" i="34"/>
  <c r="BS15" i="34" s="1"/>
  <c r="BR15" i="31"/>
  <c r="BS15" i="31" s="1"/>
  <c r="BR9" i="21"/>
  <c r="BS9" i="21" s="1"/>
  <c r="AL25" i="16"/>
  <c r="BR15" i="20"/>
  <c r="BS15" i="20" s="1"/>
  <c r="BR15" i="32"/>
  <c r="BS1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12" i="26"/>
  <c r="BS12" i="26" s="1"/>
  <c r="Q23" i="16"/>
  <c r="AW41" i="16" s="1"/>
  <c r="AX41" i="16" s="1"/>
  <c r="BR8" i="29"/>
  <c r="BS8" i="29" s="1"/>
  <c r="BR8" i="31"/>
  <c r="BS8" i="31" s="1"/>
  <c r="BR12" i="21"/>
  <c r="BS12" i="21" s="1"/>
  <c r="BR12" i="27"/>
  <c r="BS12" i="27" s="1"/>
  <c r="BR12" i="24"/>
  <c r="BS12" i="24" s="1"/>
  <c r="BR8" i="30"/>
  <c r="BS8" i="30" s="1"/>
  <c r="BR8" i="32"/>
  <c r="BS8" i="32" s="1"/>
  <c r="BR13" i="25"/>
  <c r="BS13" i="25" s="1"/>
  <c r="BR8" i="28"/>
  <c r="BS8" i="28" s="1"/>
  <c r="BR11" i="23"/>
  <c r="BS11" i="23" s="1"/>
  <c r="Q27" i="16"/>
  <c r="Q22" i="16"/>
  <c r="BW42" i="16" s="1"/>
  <c r="CQ5" i="16"/>
  <c r="BR7" i="21"/>
  <c r="BS7" i="21" s="1"/>
  <c r="BR15" i="23"/>
  <c r="BS15" i="23" s="1"/>
  <c r="BR14" i="29"/>
  <c r="BS14" i="29" s="1"/>
  <c r="BR14" i="20"/>
  <c r="BS14" i="20" s="1"/>
  <c r="BR14" i="31"/>
  <c r="BS14" i="31" s="1"/>
  <c r="BR15" i="24"/>
  <c r="BS15" i="24" s="1"/>
  <c r="BR14" i="36"/>
  <c r="BS14" i="36" s="1"/>
  <c r="BR15" i="26"/>
  <c r="BS15" i="26" s="1"/>
  <c r="BR15" i="27"/>
  <c r="BS15" i="27" s="1"/>
  <c r="BR14" i="34"/>
  <c r="BS14" i="34" s="1"/>
  <c r="AI23" i="16"/>
  <c r="AW44" i="16" s="1"/>
  <c r="AX44" i="16" s="1"/>
  <c r="BR14" i="35"/>
  <c r="BS14" i="35" s="1"/>
  <c r="AI27" i="16"/>
  <c r="AI25" i="16"/>
  <c r="BR14" i="32"/>
  <c r="BS14" i="32" s="1"/>
  <c r="BR14" i="28"/>
  <c r="BS14" i="28" s="1"/>
  <c r="BR14" i="30"/>
  <c r="BS14" i="30" s="1"/>
  <c r="AI22" i="16"/>
  <c r="CO42" i="16" s="1"/>
  <c r="BR14" i="33"/>
  <c r="BS14" i="33" s="1"/>
  <c r="AI24" i="16"/>
  <c r="BR15" i="25"/>
  <c r="BS15" i="25" s="1"/>
  <c r="BS5" i="16"/>
  <c r="K27" i="16"/>
  <c r="BR6" i="30"/>
  <c r="BS6" i="30" s="1"/>
  <c r="BR10" i="26"/>
  <c r="BS10" i="26" s="1"/>
  <c r="BR6" i="32"/>
  <c r="BS6" i="32" s="1"/>
  <c r="K22" i="16"/>
  <c r="BQ42" i="16" s="1"/>
  <c r="BR6" i="35"/>
  <c r="BS6" i="35" s="1"/>
  <c r="BR6" i="28"/>
  <c r="BS6" i="28" s="1"/>
  <c r="K24" i="16"/>
  <c r="BR6" i="33"/>
  <c r="BS6" i="33" s="1"/>
  <c r="BR7" i="20"/>
  <c r="BS7" i="20" s="1"/>
  <c r="BR10" i="27"/>
  <c r="BS10" i="27" s="1"/>
  <c r="BR6" i="29"/>
  <c r="BS6" i="29" s="1"/>
  <c r="K23" i="16"/>
  <c r="AW39" i="16" s="1"/>
  <c r="AX39" i="16" s="1"/>
  <c r="BR10" i="21"/>
  <c r="BS10" i="21" s="1"/>
  <c r="BR6" i="36"/>
  <c r="BS6" i="36" s="1"/>
  <c r="K25" i="16"/>
  <c r="BR10" i="24"/>
  <c r="BS10" i="24" s="1"/>
  <c r="BR6" i="31"/>
  <c r="BS6" i="31" s="1"/>
  <c r="BR11" i="25"/>
  <c r="BS11" i="25" s="1"/>
  <c r="BR9" i="23"/>
  <c r="BS9" i="23" s="1"/>
  <c r="BR6" i="34"/>
  <c r="BS6" i="34" s="1"/>
  <c r="BE5" i="20"/>
  <c r="AC5" i="16"/>
  <c r="E5" i="16"/>
  <c r="BE4" i="20"/>
  <c r="BV5" i="16"/>
  <c r="BR10" i="23"/>
  <c r="BS10" i="23" s="1"/>
  <c r="BR7" i="29"/>
  <c r="BS7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12" i="25"/>
  <c r="BS12" i="25" s="1"/>
  <c r="BR11" i="27"/>
  <c r="BS11" i="27" s="1"/>
  <c r="BR7" i="28"/>
  <c r="BS7" i="28" s="1"/>
  <c r="N23" i="16"/>
  <c r="AW40" i="16" s="1"/>
  <c r="AX40" i="16" s="1"/>
  <c r="BR7" i="32"/>
  <c r="BS7" i="32" s="1"/>
  <c r="N27" i="16"/>
  <c r="BR7" i="31"/>
  <c r="BS7" i="31" s="1"/>
  <c r="BR11" i="24"/>
  <c r="BS11" i="24" s="1"/>
  <c r="BR7" i="30"/>
  <c r="BS7" i="30" s="1"/>
  <c r="BR11" i="26"/>
  <c r="BS11" i="26" s="1"/>
  <c r="BR7" i="33"/>
  <c r="BS7" i="33" s="1"/>
  <c r="BR11" i="21"/>
  <c r="BS11" i="21" s="1"/>
  <c r="N25" i="16"/>
  <c r="CH5" i="16"/>
  <c r="BR14" i="25"/>
  <c r="BS14" i="25" s="1"/>
  <c r="BR14" i="24"/>
  <c r="BS14" i="24" s="1"/>
  <c r="BR11" i="33"/>
  <c r="BS11" i="33" s="1"/>
  <c r="BR11" i="35"/>
  <c r="BS11" i="35" s="1"/>
  <c r="BR11" i="36"/>
  <c r="BS11" i="36" s="1"/>
  <c r="BR13" i="23"/>
  <c r="BS13" i="23" s="1"/>
  <c r="BR11" i="32"/>
  <c r="BS11" i="32" s="1"/>
  <c r="Z27" i="16"/>
  <c r="BR13" i="27"/>
  <c r="BS13" i="27" s="1"/>
  <c r="BR11" i="30"/>
  <c r="BS11" i="30" s="1"/>
  <c r="Z22" i="16"/>
  <c r="CF42" i="16" s="1"/>
  <c r="BR11" i="31"/>
  <c r="BS11" i="31" s="1"/>
  <c r="BR11" i="34"/>
  <c r="BS11" i="34" s="1"/>
  <c r="BR12" i="20"/>
  <c r="BS12" i="20" s="1"/>
  <c r="BR11" i="28"/>
  <c r="BS11" i="28" s="1"/>
  <c r="Z23" i="16"/>
  <c r="AW42" i="16" s="1"/>
  <c r="AX42" i="16" s="1"/>
  <c r="BR11" i="29"/>
  <c r="BS11" i="29" s="1"/>
  <c r="Z24" i="16"/>
  <c r="BR14" i="21"/>
  <c r="BS14" i="21" s="1"/>
  <c r="Z25" i="16"/>
  <c r="BR13" i="26"/>
  <c r="BS13" i="26" s="1"/>
  <c r="G58" i="20"/>
  <c r="AE58" i="20"/>
  <c r="BT13" i="27"/>
  <c r="BV5" i="26"/>
  <c r="BW5" i="26" s="1"/>
  <c r="BB44" i="16"/>
  <c r="BB37" i="16"/>
  <c r="BV6" i="1"/>
  <c r="BB36" i="16"/>
  <c r="BT6" i="1"/>
  <c r="BB34" i="16"/>
  <c r="BB38" i="16"/>
  <c r="BB42" i="16"/>
  <c r="AZ42" i="16"/>
  <c r="AZ44" i="16"/>
  <c r="BV11" i="20"/>
  <c r="BT11" i="20"/>
  <c r="Y40" i="20"/>
  <c r="AB40" i="1"/>
  <c r="BT13" i="1"/>
  <c r="BV13" i="1"/>
  <c r="AE40" i="1"/>
  <c r="BV14" i="1"/>
  <c r="BT14" i="1"/>
  <c r="AZ33" i="16"/>
  <c r="G40" i="20"/>
  <c r="BV4" i="20"/>
  <c r="BW4" i="20" s="1"/>
  <c r="BT4" i="20"/>
  <c r="J40" i="20"/>
  <c r="BV5" i="20"/>
  <c r="BT5" i="20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AZ37" i="16"/>
  <c r="AZ39" i="16"/>
  <c r="AZ36" i="16"/>
  <c r="AZ43" i="16"/>
  <c r="S40" i="20"/>
  <c r="BT9" i="20"/>
  <c r="BV9" i="20"/>
  <c r="BW9" i="20" s="1"/>
  <c r="AK40" i="1"/>
  <c r="BV5" i="1"/>
  <c r="BT5" i="1"/>
  <c r="BV7" i="20"/>
  <c r="BW7" i="20" s="1"/>
  <c r="BT7" i="20"/>
  <c r="M40" i="20"/>
  <c r="BT15" i="20"/>
  <c r="AN40" i="20"/>
  <c r="BV15" i="20"/>
  <c r="AE40" i="20"/>
  <c r="BV6" i="20"/>
  <c r="BT6" i="20"/>
  <c r="BV11" i="1"/>
  <c r="BW11" i="1" s="1"/>
  <c r="BT11" i="1"/>
  <c r="V40" i="1"/>
  <c r="AZ41" i="16"/>
  <c r="BT4" i="1"/>
  <c r="BV4" i="1"/>
  <c r="BW4" i="1" s="1"/>
  <c r="J40" i="1"/>
  <c r="AZ34" i="16"/>
  <c r="AK40" i="20"/>
  <c r="BV14" i="20"/>
  <c r="BT14" i="20"/>
  <c r="BT12" i="20"/>
  <c r="BV12" i="20"/>
  <c r="AB40" i="20"/>
  <c r="BT8" i="1"/>
  <c r="BV8" i="1"/>
  <c r="BW8" i="1" s="1"/>
  <c r="M40" i="1"/>
  <c r="AZ35" i="16"/>
  <c r="BV12" i="1"/>
  <c r="Y40" i="1"/>
  <c r="BT12" i="1"/>
  <c r="AZ38" i="16"/>
  <c r="AZ40" i="16"/>
  <c r="S40" i="1"/>
  <c r="BT10" i="1"/>
  <c r="BV10" i="1"/>
  <c r="BW10" i="1" s="1"/>
  <c r="AH40" i="20"/>
  <c r="BV13" i="20"/>
  <c r="BW13" i="20" s="1"/>
  <c r="BT13" i="20"/>
  <c r="BT11" i="36"/>
  <c r="AB40" i="36"/>
  <c r="BV11" i="36"/>
  <c r="BW11" i="36" s="1"/>
  <c r="BV8" i="20"/>
  <c r="BW8" i="20" s="1"/>
  <c r="P40" i="20"/>
  <c r="BT8" i="20"/>
  <c r="V40" i="20"/>
  <c r="BV10" i="20"/>
  <c r="BW10" i="20" s="1"/>
  <c r="BT10" i="20"/>
  <c r="BT9" i="31" l="1"/>
  <c r="BU9" i="31" s="1"/>
  <c r="BP9" i="31" s="1"/>
  <c r="V40" i="31"/>
  <c r="BV14" i="23"/>
  <c r="AH40" i="23"/>
  <c r="BV9" i="35"/>
  <c r="BW9" i="35" s="1"/>
  <c r="BT9" i="35"/>
  <c r="BU9" i="35" s="1"/>
  <c r="BT14" i="33"/>
  <c r="BV14" i="33"/>
  <c r="BV12" i="30"/>
  <c r="V40" i="30"/>
  <c r="Y40" i="35"/>
  <c r="BV8" i="30"/>
  <c r="BW8" i="30" s="1"/>
  <c r="BV14" i="35"/>
  <c r="BV14" i="30"/>
  <c r="S40" i="35"/>
  <c r="S40" i="30"/>
  <c r="BT14" i="35"/>
  <c r="BT12" i="30"/>
  <c r="BT8" i="35"/>
  <c r="BU8" i="35" s="1"/>
  <c r="BP8" i="35" s="1"/>
  <c r="BV9" i="30"/>
  <c r="BW9" i="30" s="1"/>
  <c r="BV10" i="35"/>
  <c r="BV9" i="27"/>
  <c r="AK40" i="30"/>
  <c r="BT7" i="35"/>
  <c r="BU7" i="35" s="1"/>
  <c r="BV7" i="35"/>
  <c r="BW7" i="35" s="1"/>
  <c r="AE40" i="35"/>
  <c r="BV11" i="35"/>
  <c r="BW11" i="35" s="1"/>
  <c r="AH40" i="35"/>
  <c r="AB40" i="30"/>
  <c r="BT4" i="35"/>
  <c r="BU4" i="35" s="1"/>
  <c r="M40" i="35"/>
  <c r="G40" i="35"/>
  <c r="BT6" i="35"/>
  <c r="BU6" i="35" s="1"/>
  <c r="BV15" i="35"/>
  <c r="Y40" i="30"/>
  <c r="BT10" i="30"/>
  <c r="AN40" i="35"/>
  <c r="AB40" i="35"/>
  <c r="BV13" i="35"/>
  <c r="BT11" i="30"/>
  <c r="BU11" i="30" s="1"/>
  <c r="BT12" i="35"/>
  <c r="BT5" i="31"/>
  <c r="BU5" i="31" s="1"/>
  <c r="BT5" i="35"/>
  <c r="BT15" i="30"/>
  <c r="BV5" i="30"/>
  <c r="BW5" i="30" s="1"/>
  <c r="BV6" i="30"/>
  <c r="AH40" i="30"/>
  <c r="BV15" i="30"/>
  <c r="BT4" i="30"/>
  <c r="BU4" i="30" s="1"/>
  <c r="BT13" i="30"/>
  <c r="BV9" i="21"/>
  <c r="BT6" i="30"/>
  <c r="BU6" i="30" s="1"/>
  <c r="J40" i="35"/>
  <c r="BV12" i="31"/>
  <c r="G40" i="30"/>
  <c r="Y40" i="32"/>
  <c r="BT10" i="25"/>
  <c r="BT7" i="30"/>
  <c r="BU7" i="30" s="1"/>
  <c r="BV5" i="31"/>
  <c r="BW5" i="31" s="1"/>
  <c r="BT11" i="31"/>
  <c r="BU11" i="31" s="1"/>
  <c r="BT8" i="31"/>
  <c r="BU8" i="31" s="1"/>
  <c r="BP8" i="31" s="1"/>
  <c r="BV7" i="30"/>
  <c r="BW7" i="30" s="1"/>
  <c r="BV11" i="31"/>
  <c r="BW11" i="31" s="1"/>
  <c r="J40" i="30"/>
  <c r="BT8" i="27"/>
  <c r="BT4" i="29"/>
  <c r="BU4" i="29" s="1"/>
  <c r="BT9" i="27"/>
  <c r="BV14" i="32"/>
  <c r="BT12" i="25"/>
  <c r="BU12" i="25" s="1"/>
  <c r="BT10" i="31"/>
  <c r="BV4" i="36"/>
  <c r="BW4" i="36" s="1"/>
  <c r="BT13" i="31"/>
  <c r="BT10" i="33"/>
  <c r="BV8" i="29"/>
  <c r="BW8" i="29" s="1"/>
  <c r="BV13" i="31"/>
  <c r="BT7" i="24"/>
  <c r="BV11" i="33"/>
  <c r="BW11" i="33" s="1"/>
  <c r="BT7" i="32"/>
  <c r="BU7" i="32" s="1"/>
  <c r="BT15" i="32"/>
  <c r="J40" i="33"/>
  <c r="BT15" i="33"/>
  <c r="BT4" i="31"/>
  <c r="BU4" i="31" s="1"/>
  <c r="M40" i="31"/>
  <c r="AH40" i="33"/>
  <c r="AB40" i="33"/>
  <c r="V40" i="23"/>
  <c r="BT5" i="33"/>
  <c r="BU5" i="33" s="1"/>
  <c r="BV7" i="27"/>
  <c r="BW7" i="27" s="1"/>
  <c r="AN40" i="24"/>
  <c r="BT13" i="28"/>
  <c r="AH40" i="34"/>
  <c r="BV14" i="27"/>
  <c r="BT9" i="21"/>
  <c r="BU9" i="21" s="1"/>
  <c r="AN40" i="32"/>
  <c r="BV4" i="31"/>
  <c r="BW4" i="31" s="1"/>
  <c r="BT15" i="34"/>
  <c r="S40" i="29"/>
  <c r="Y40" i="33"/>
  <c r="BT12" i="31"/>
  <c r="BT6" i="31"/>
  <c r="BU6" i="31" s="1"/>
  <c r="BT13" i="33"/>
  <c r="AE40" i="29"/>
  <c r="BT13" i="21"/>
  <c r="BU13" i="21" s="1"/>
  <c r="BP13" i="21" s="1"/>
  <c r="BV15" i="33"/>
  <c r="BV7" i="32"/>
  <c r="BW7" i="32" s="1"/>
  <c r="G40" i="36"/>
  <c r="BV12" i="36"/>
  <c r="V40" i="21"/>
  <c r="BT14" i="29"/>
  <c r="BV8" i="23"/>
  <c r="V40" i="27"/>
  <c r="BT10" i="26"/>
  <c r="BU10" i="26" s="1"/>
  <c r="BP10" i="26" s="1"/>
  <c r="BT6" i="23"/>
  <c r="BU6" i="23" s="1"/>
  <c r="BV12" i="29"/>
  <c r="BV10" i="31"/>
  <c r="BT13" i="32"/>
  <c r="AH40" i="29"/>
  <c r="BV11" i="32"/>
  <c r="BW11" i="32" s="1"/>
  <c r="BV15" i="31"/>
  <c r="AB40" i="25"/>
  <c r="V40" i="32"/>
  <c r="AN40" i="31"/>
  <c r="S40" i="33"/>
  <c r="BT4" i="28"/>
  <c r="BV9" i="28"/>
  <c r="BW9" i="28" s="1"/>
  <c r="BT4" i="32"/>
  <c r="BU4" i="32" s="1"/>
  <c r="P40" i="31"/>
  <c r="BT14" i="32"/>
  <c r="BT9" i="26"/>
  <c r="BT4" i="26"/>
  <c r="BU4" i="26" s="1"/>
  <c r="BT9" i="32"/>
  <c r="BU9" i="32" s="1"/>
  <c r="BP9" i="32" s="1"/>
  <c r="BV4" i="32"/>
  <c r="BW4" i="32" s="1"/>
  <c r="BV10" i="24"/>
  <c r="BW10" i="24" s="1"/>
  <c r="AB40" i="32"/>
  <c r="AK40" i="24"/>
  <c r="BV13" i="23"/>
  <c r="BW13" i="23" s="1"/>
  <c r="BT10" i="23"/>
  <c r="BU10" i="23" s="1"/>
  <c r="BP10" i="23" s="1"/>
  <c r="Y40" i="24"/>
  <c r="BV15" i="24"/>
  <c r="M40" i="32"/>
  <c r="G40" i="33"/>
  <c r="BT7" i="33"/>
  <c r="BU7" i="33" s="1"/>
  <c r="BP7" i="33" s="1"/>
  <c r="BT9" i="29"/>
  <c r="BU9" i="29" s="1"/>
  <c r="AE40" i="32"/>
  <c r="BT10" i="36"/>
  <c r="BV12" i="33"/>
  <c r="AE40" i="33"/>
  <c r="BV12" i="25"/>
  <c r="BW12" i="25" s="1"/>
  <c r="BT6" i="33"/>
  <c r="V40" i="33"/>
  <c r="BV15" i="25"/>
  <c r="BT14" i="31"/>
  <c r="BV8" i="32"/>
  <c r="BW8" i="32" s="1"/>
  <c r="BV9" i="29"/>
  <c r="BW9" i="29" s="1"/>
  <c r="BV9" i="23"/>
  <c r="BW9" i="23" s="1"/>
  <c r="BV6" i="25"/>
  <c r="BW6" i="25" s="1"/>
  <c r="BV14" i="31"/>
  <c r="BT6" i="25"/>
  <c r="BT7" i="31"/>
  <c r="BU7" i="31" s="1"/>
  <c r="BP7" i="31" s="1"/>
  <c r="BT7" i="25"/>
  <c r="BU7" i="25" s="1"/>
  <c r="BP7" i="25" s="1"/>
  <c r="BV6" i="33"/>
  <c r="BV10" i="25"/>
  <c r="BT15" i="27"/>
  <c r="BT7" i="28"/>
  <c r="BU7" i="28" s="1"/>
  <c r="BP7" i="28" s="1"/>
  <c r="S40" i="31"/>
  <c r="BV9" i="36"/>
  <c r="BW9" i="36" s="1"/>
  <c r="BV9" i="24"/>
  <c r="BT10" i="32"/>
  <c r="BT9" i="23"/>
  <c r="BU9" i="23" s="1"/>
  <c r="BT12" i="32"/>
  <c r="BT4" i="21"/>
  <c r="BU4" i="21" s="1"/>
  <c r="BT11" i="28"/>
  <c r="BU11" i="28" s="1"/>
  <c r="G40" i="29"/>
  <c r="S40" i="32"/>
  <c r="BT13" i="24"/>
  <c r="BU13" i="24" s="1"/>
  <c r="BP13" i="24" s="1"/>
  <c r="BT9" i="33"/>
  <c r="BU9" i="33" s="1"/>
  <c r="BP9" i="33" s="1"/>
  <c r="AH40" i="36"/>
  <c r="J40" i="29"/>
  <c r="BT15" i="29"/>
  <c r="BV5" i="32"/>
  <c r="BW5" i="32" s="1"/>
  <c r="P40" i="36"/>
  <c r="Y40" i="27"/>
  <c r="P40" i="29"/>
  <c r="M40" i="29"/>
  <c r="BV13" i="25"/>
  <c r="BW13" i="25" s="1"/>
  <c r="BV11" i="25"/>
  <c r="BW11" i="25" s="1"/>
  <c r="BV13" i="32"/>
  <c r="V40" i="25"/>
  <c r="BV13" i="29"/>
  <c r="BT11" i="29"/>
  <c r="BU11" i="29" s="1"/>
  <c r="BV6" i="24"/>
  <c r="BW6" i="24" s="1"/>
  <c r="BV12" i="34"/>
  <c r="S40" i="21"/>
  <c r="AB40" i="34"/>
  <c r="BT8" i="21"/>
  <c r="BU8" i="21" s="1"/>
  <c r="BV10" i="27"/>
  <c r="AK40" i="25"/>
  <c r="AK40" i="21"/>
  <c r="BV5" i="27"/>
  <c r="BV11" i="29"/>
  <c r="BW11" i="29" s="1"/>
  <c r="Y40" i="25"/>
  <c r="BV15" i="27"/>
  <c r="BT12" i="34"/>
  <c r="G40" i="21"/>
  <c r="BV8" i="21"/>
  <c r="BV6" i="29"/>
  <c r="AN40" i="27"/>
  <c r="BV9" i="34"/>
  <c r="BW9" i="34" s="1"/>
  <c r="P40" i="28"/>
  <c r="BV6" i="36"/>
  <c r="BT13" i="36"/>
  <c r="BV7" i="26"/>
  <c r="BW7" i="26" s="1"/>
  <c r="BV5" i="29"/>
  <c r="BW5" i="29" s="1"/>
  <c r="BT5" i="32"/>
  <c r="BU5" i="32" s="1"/>
  <c r="M40" i="27"/>
  <c r="BV14" i="34"/>
  <c r="BT7" i="21"/>
  <c r="BV4" i="25"/>
  <c r="BW4" i="25" s="1"/>
  <c r="BV7" i="29"/>
  <c r="BW7" i="29" s="1"/>
  <c r="BV12" i="21"/>
  <c r="BW12" i="21" s="1"/>
  <c r="BV11" i="34"/>
  <c r="BW11" i="34" s="1"/>
  <c r="BT13" i="25"/>
  <c r="BU13" i="25" s="1"/>
  <c r="M40" i="25"/>
  <c r="V40" i="34"/>
  <c r="V40" i="24"/>
  <c r="M40" i="36"/>
  <c r="J40" i="26"/>
  <c r="AN40" i="29"/>
  <c r="AK40" i="34"/>
  <c r="V40" i="36"/>
  <c r="BV11" i="21"/>
  <c r="BW11" i="21" s="1"/>
  <c r="P40" i="21"/>
  <c r="BT10" i="24"/>
  <c r="BU10" i="24" s="1"/>
  <c r="BP10" i="24" s="1"/>
  <c r="BT8" i="36"/>
  <c r="BU8" i="36" s="1"/>
  <c r="BP8" i="36" s="1"/>
  <c r="BV5" i="24"/>
  <c r="BW5" i="24" s="1"/>
  <c r="BV4" i="33"/>
  <c r="BW4" i="33" s="1"/>
  <c r="BT13" i="23"/>
  <c r="BU13" i="23" s="1"/>
  <c r="BT14" i="24"/>
  <c r="BU14" i="24" s="1"/>
  <c r="AB40" i="26"/>
  <c r="AN40" i="36"/>
  <c r="BT15" i="36"/>
  <c r="P40" i="33"/>
  <c r="Y40" i="36"/>
  <c r="BT12" i="26"/>
  <c r="BU12" i="26" s="1"/>
  <c r="BP12" i="26" s="1"/>
  <c r="BV6" i="34"/>
  <c r="BV14" i="26"/>
  <c r="AK40" i="23"/>
  <c r="BV11" i="23"/>
  <c r="BW11" i="23" s="1"/>
  <c r="BT15" i="26"/>
  <c r="BV5" i="23"/>
  <c r="BW5" i="23" s="1"/>
  <c r="BT11" i="23"/>
  <c r="BU11" i="23" s="1"/>
  <c r="BT7" i="36"/>
  <c r="BU7" i="36" s="1"/>
  <c r="BP7" i="36" s="1"/>
  <c r="BT5" i="23"/>
  <c r="BV15" i="28"/>
  <c r="AN40" i="25"/>
  <c r="BV15" i="23"/>
  <c r="BT6" i="28"/>
  <c r="BU6" i="28" s="1"/>
  <c r="AU43" i="16"/>
  <c r="BT9" i="25"/>
  <c r="AB40" i="28"/>
  <c r="Y40" i="23"/>
  <c r="BV12" i="24"/>
  <c r="BW12" i="24" s="1"/>
  <c r="BT6" i="32"/>
  <c r="BU6" i="32" s="1"/>
  <c r="BV14" i="25"/>
  <c r="BW14" i="25" s="1"/>
  <c r="BV8" i="28"/>
  <c r="BW8" i="28" s="1"/>
  <c r="BT11" i="26"/>
  <c r="BU11" i="26" s="1"/>
  <c r="BP11" i="26" s="1"/>
  <c r="BV14" i="36"/>
  <c r="BV8" i="33"/>
  <c r="BW8" i="33" s="1"/>
  <c r="BV5" i="36"/>
  <c r="BW5" i="36" s="1"/>
  <c r="BT4" i="24"/>
  <c r="BU4" i="24" s="1"/>
  <c r="G40" i="24"/>
  <c r="BV4" i="26"/>
  <c r="BV4" i="23"/>
  <c r="S40" i="36"/>
  <c r="BV14" i="24"/>
  <c r="BW14" i="24" s="1"/>
  <c r="BV13" i="26"/>
  <c r="BV5" i="34"/>
  <c r="BW5" i="34" s="1"/>
  <c r="BT10" i="21"/>
  <c r="BU10" i="21" s="1"/>
  <c r="P40" i="34"/>
  <c r="BT4" i="23"/>
  <c r="BV11" i="27"/>
  <c r="BW11" i="27" s="1"/>
  <c r="AK40" i="36"/>
  <c r="BV8" i="24"/>
  <c r="AB40" i="27"/>
  <c r="BT9" i="24"/>
  <c r="AH40" i="26"/>
  <c r="BV12" i="27"/>
  <c r="BW12" i="27" s="1"/>
  <c r="BT6" i="24"/>
  <c r="BU6" i="24" s="1"/>
  <c r="BV8" i="25"/>
  <c r="BV7" i="23"/>
  <c r="BW7" i="23" s="1"/>
  <c r="AE40" i="25"/>
  <c r="S40" i="26"/>
  <c r="BT6" i="26"/>
  <c r="BU6" i="26" s="1"/>
  <c r="BV10" i="28"/>
  <c r="G40" i="27"/>
  <c r="BV14" i="29"/>
  <c r="BT12" i="24"/>
  <c r="BU12" i="24" s="1"/>
  <c r="BT5" i="21"/>
  <c r="BU5" i="21" s="1"/>
  <c r="BT14" i="27"/>
  <c r="M40" i="26"/>
  <c r="BT4" i="34"/>
  <c r="J40" i="27"/>
  <c r="BT6" i="27"/>
  <c r="BU6" i="27" s="1"/>
  <c r="G40" i="25"/>
  <c r="BV6" i="23"/>
  <c r="BW6" i="23" s="1"/>
  <c r="P40" i="23"/>
  <c r="AE40" i="36"/>
  <c r="BT5" i="36"/>
  <c r="BT8" i="24"/>
  <c r="BT12" i="23"/>
  <c r="BU12" i="23" s="1"/>
  <c r="BP12" i="23" s="1"/>
  <c r="BT10" i="29"/>
  <c r="BT13" i="34"/>
  <c r="BT8" i="23"/>
  <c r="BV4" i="27"/>
  <c r="BW4" i="27" s="1"/>
  <c r="BT11" i="24"/>
  <c r="BU11" i="24" s="1"/>
  <c r="BP11" i="24" s="1"/>
  <c r="BT5" i="25"/>
  <c r="BV13" i="28"/>
  <c r="BV10" i="29"/>
  <c r="BW4" i="29" s="1"/>
  <c r="P40" i="24"/>
  <c r="P40" i="26"/>
  <c r="AB40" i="21"/>
  <c r="BV8" i="26"/>
  <c r="J40" i="28"/>
  <c r="P40" i="27"/>
  <c r="BV14" i="21"/>
  <c r="BW14" i="21" s="1"/>
  <c r="BT6" i="21"/>
  <c r="BU6" i="21" s="1"/>
  <c r="V40" i="26"/>
  <c r="AK40" i="26"/>
  <c r="AE40" i="26"/>
  <c r="G40" i="26"/>
  <c r="Y40" i="28"/>
  <c r="S40" i="27"/>
  <c r="AN40" i="28"/>
  <c r="J40" i="21"/>
  <c r="AN40" i="26"/>
  <c r="BV10" i="21"/>
  <c r="BW10" i="21" s="1"/>
  <c r="BV14" i="28"/>
  <c r="BV12" i="28"/>
  <c r="BT5" i="34"/>
  <c r="BU5" i="34" s="1"/>
  <c r="BV6" i="21"/>
  <c r="BW6" i="21" s="1"/>
  <c r="S40" i="28"/>
  <c r="BT7" i="34"/>
  <c r="BU7" i="34" s="1"/>
  <c r="BP7" i="34" s="1"/>
  <c r="M40" i="34"/>
  <c r="BV6" i="28"/>
  <c r="AE40" i="21"/>
  <c r="BT15" i="21"/>
  <c r="AU36" i="16"/>
  <c r="BV4" i="34"/>
  <c r="G40" i="28"/>
  <c r="AU33" i="16"/>
  <c r="BT5" i="28"/>
  <c r="BU5" i="28" s="1"/>
  <c r="Y40" i="34"/>
  <c r="BV15" i="34"/>
  <c r="BT9" i="28"/>
  <c r="BU9" i="28" s="1"/>
  <c r="S40" i="34"/>
  <c r="BT10" i="34"/>
  <c r="BT8" i="34"/>
  <c r="BU8" i="34" s="1"/>
  <c r="BP8" i="34" s="1"/>
  <c r="BW4" i="30"/>
  <c r="BT14" i="28"/>
  <c r="AE40" i="28"/>
  <c r="BW6" i="27"/>
  <c r="BW4" i="35"/>
  <c r="BW4" i="21"/>
  <c r="BW5" i="25"/>
  <c r="AU41" i="16"/>
  <c r="AU39" i="16"/>
  <c r="AU40" i="16"/>
  <c r="G49" i="20"/>
  <c r="B1" i="20" s="1"/>
  <c r="CK5" i="16"/>
  <c r="AC27" i="16"/>
  <c r="BR12" i="36"/>
  <c r="BS12" i="36" s="1"/>
  <c r="BR9" i="27"/>
  <c r="BS9" i="27" s="1"/>
  <c r="BR15" i="21"/>
  <c r="BS15" i="21" s="1"/>
  <c r="AC22" i="16"/>
  <c r="CI42" i="16" s="1"/>
  <c r="BR12" i="35"/>
  <c r="BS12" i="35" s="1"/>
  <c r="BR9" i="24"/>
  <c r="BS9" i="24" s="1"/>
  <c r="BR12" i="31"/>
  <c r="BS12" i="31" s="1"/>
  <c r="BR9" i="25"/>
  <c r="BS9" i="25" s="1"/>
  <c r="AC23" i="16"/>
  <c r="AW38" i="16" s="1"/>
  <c r="AX38" i="16" s="1"/>
  <c r="AU38" i="16" s="1"/>
  <c r="BR9" i="26"/>
  <c r="BS9" i="26" s="1"/>
  <c r="AC25" i="16"/>
  <c r="BR12" i="34"/>
  <c r="BS12" i="34" s="1"/>
  <c r="BR12" i="30"/>
  <c r="BS12" i="30" s="1"/>
  <c r="BR12" i="33"/>
  <c r="BS12" i="33" s="1"/>
  <c r="BR6" i="20"/>
  <c r="BS6" i="20" s="1"/>
  <c r="BR12" i="32"/>
  <c r="BS12" i="32" s="1"/>
  <c r="BR12" i="29"/>
  <c r="BS12" i="29" s="1"/>
  <c r="AC24" i="16"/>
  <c r="BR12" i="28"/>
  <c r="BS12" i="28" s="1"/>
  <c r="BR8" i="23"/>
  <c r="BS8" i="23" s="1"/>
  <c r="BM5" i="16"/>
  <c r="E22" i="16"/>
  <c r="BK42" i="16" s="1"/>
  <c r="BR4" i="30"/>
  <c r="BS4" i="30" s="1"/>
  <c r="BR5" i="23"/>
  <c r="BS5" i="23" s="1"/>
  <c r="BR4" i="35"/>
  <c r="BS4" i="35" s="1"/>
  <c r="BR4" i="34"/>
  <c r="BS4" i="34" s="1"/>
  <c r="BR4" i="29"/>
  <c r="BS4" i="29" s="1"/>
  <c r="E25" i="16"/>
  <c r="E27" i="16"/>
  <c r="BR6" i="27"/>
  <c r="BS6" i="27" s="1"/>
  <c r="BR5" i="24"/>
  <c r="BS5" i="24" s="1"/>
  <c r="BR4" i="36"/>
  <c r="BS4" i="36" s="1"/>
  <c r="BR4" i="33"/>
  <c r="BS4" i="33" s="1"/>
  <c r="E24" i="16"/>
  <c r="BR4" i="20"/>
  <c r="BS4" i="20" s="1"/>
  <c r="BR6" i="26"/>
  <c r="BS6" i="26" s="1"/>
  <c r="BR4" i="32"/>
  <c r="BS4" i="32" s="1"/>
  <c r="BR4" i="28"/>
  <c r="BS4" i="28" s="1"/>
  <c r="BR4" i="21"/>
  <c r="BS4" i="21" s="1"/>
  <c r="E23" i="16"/>
  <c r="AW35" i="16" s="1"/>
  <c r="AX35" i="16" s="1"/>
  <c r="AU35" i="16" s="1"/>
  <c r="BR4" i="31"/>
  <c r="BS4" i="31" s="1"/>
  <c r="BR5" i="25"/>
  <c r="BS5" i="25" s="1"/>
  <c r="BU5" i="26"/>
  <c r="BP5" i="26" s="1"/>
  <c r="BU6" i="34"/>
  <c r="AU44" i="16"/>
  <c r="AU37" i="16"/>
  <c r="BW7" i="21"/>
  <c r="BW6" i="1"/>
  <c r="BW14" i="20"/>
  <c r="BW15" i="20"/>
  <c r="BW5" i="1"/>
  <c r="BW5" i="35"/>
  <c r="BW5" i="28"/>
  <c r="BW5" i="33"/>
  <c r="BW5" i="21"/>
  <c r="BW5" i="20"/>
  <c r="BU5" i="27"/>
  <c r="BU4" i="25"/>
  <c r="AU34" i="16"/>
  <c r="BW12" i="1"/>
  <c r="BW4" i="24"/>
  <c r="BW11" i="20"/>
  <c r="BW14" i="1"/>
  <c r="BU11" i="36"/>
  <c r="BP11" i="36" s="1"/>
  <c r="AU42" i="16"/>
  <c r="BW6" i="20"/>
  <c r="BW12" i="20"/>
  <c r="BW11" i="28"/>
  <c r="BW13" i="1"/>
  <c r="BW11" i="30"/>
  <c r="BW13" i="27"/>
  <c r="BU8" i="1"/>
  <c r="BP8" i="1" s="1"/>
  <c r="BU8" i="20"/>
  <c r="BP8" i="20" s="1"/>
  <c r="BU12" i="20"/>
  <c r="BU11" i="1"/>
  <c r="BP11" i="1" s="1"/>
  <c r="BU8" i="28"/>
  <c r="BU11" i="35"/>
  <c r="BU5" i="30"/>
  <c r="BU7" i="1"/>
  <c r="BP7" i="1" s="1"/>
  <c r="BU4" i="20"/>
  <c r="BU13" i="26"/>
  <c r="BU6" i="36"/>
  <c r="BU5" i="29"/>
  <c r="BU11" i="20"/>
  <c r="BU4" i="33"/>
  <c r="BU5" i="1"/>
  <c r="BU6" i="29"/>
  <c r="BU9" i="1"/>
  <c r="BP9" i="1" s="1"/>
  <c r="BU14" i="1"/>
  <c r="BU12" i="27"/>
  <c r="BU11" i="33"/>
  <c r="BU14" i="25"/>
  <c r="BU12" i="1"/>
  <c r="BU10" i="35"/>
  <c r="BU12" i="21"/>
  <c r="BU8" i="30"/>
  <c r="BU6" i="20"/>
  <c r="BU11" i="34"/>
  <c r="BU8" i="29"/>
  <c r="BU11" i="25"/>
  <c r="BU9" i="34"/>
  <c r="AR40" i="1"/>
  <c r="AR41" i="1"/>
  <c r="BU14" i="21"/>
  <c r="BU5" i="20"/>
  <c r="BU7" i="26"/>
  <c r="BU10" i="27"/>
  <c r="BU9" i="36"/>
  <c r="BU11" i="27"/>
  <c r="BU4" i="1"/>
  <c r="BP4" i="1" s="1"/>
  <c r="BU5" i="24"/>
  <c r="BU15" i="20"/>
  <c r="BU8" i="32"/>
  <c r="BU15" i="1"/>
  <c r="BP15" i="1" s="1"/>
  <c r="BU6" i="1"/>
  <c r="BU7" i="23"/>
  <c r="BU10" i="20"/>
  <c r="BP10" i="20" s="1"/>
  <c r="BU13" i="20"/>
  <c r="BP13" i="20" s="1"/>
  <c r="BU10" i="1"/>
  <c r="BP10" i="1" s="1"/>
  <c r="BU7" i="29"/>
  <c r="BU4" i="27"/>
  <c r="BU14" i="20"/>
  <c r="BU7" i="20"/>
  <c r="BP7" i="20" s="1"/>
  <c r="BU8" i="33"/>
  <c r="BU7" i="27"/>
  <c r="BU13" i="27"/>
  <c r="BU11" i="21"/>
  <c r="BU11" i="32"/>
  <c r="BU9" i="30"/>
  <c r="BU9" i="20"/>
  <c r="BP9" i="20" s="1"/>
  <c r="AR41" i="20"/>
  <c r="AR40" i="20"/>
  <c r="BU13" i="1"/>
  <c r="BU10" i="34" l="1"/>
  <c r="BU10" i="32"/>
  <c r="BU10" i="29"/>
  <c r="BU10" i="28"/>
  <c r="BU10" i="30"/>
  <c r="BU10" i="31"/>
  <c r="BU10" i="36"/>
  <c r="BU10" i="33"/>
  <c r="BW6" i="33"/>
  <c r="BW6" i="28"/>
  <c r="BW10" i="27"/>
  <c r="BP10" i="27" s="1"/>
  <c r="BW6" i="35"/>
  <c r="BP6" i="35" s="1"/>
  <c r="BW6" i="34"/>
  <c r="BW6" i="32"/>
  <c r="BP6" i="32" s="1"/>
  <c r="BW6" i="36"/>
  <c r="BP6" i="36" s="1"/>
  <c r="BW6" i="29"/>
  <c r="BP6" i="29" s="1"/>
  <c r="BW6" i="30"/>
  <c r="BW6" i="31"/>
  <c r="BP6" i="31" s="1"/>
  <c r="BW10" i="36"/>
  <c r="BW10" i="32"/>
  <c r="BW10" i="34"/>
  <c r="BP10" i="34" s="1"/>
  <c r="BW4" i="26"/>
  <c r="BP4" i="26" s="1"/>
  <c r="BW5" i="27"/>
  <c r="BP5" i="27" s="1"/>
  <c r="BW10" i="31"/>
  <c r="BW10" i="30"/>
  <c r="BP10" i="30" s="1"/>
  <c r="BW10" i="28"/>
  <c r="BW10" i="33"/>
  <c r="BW10" i="35"/>
  <c r="BP10" i="35" s="1"/>
  <c r="BU8" i="24"/>
  <c r="BU13" i="29"/>
  <c r="BW14" i="28"/>
  <c r="BP9" i="35"/>
  <c r="BU12" i="33"/>
  <c r="BU12" i="31"/>
  <c r="BU9" i="27"/>
  <c r="BU12" i="30"/>
  <c r="BU12" i="35"/>
  <c r="BU12" i="32"/>
  <c r="BU15" i="36"/>
  <c r="BU8" i="27"/>
  <c r="BW12" i="35"/>
  <c r="BU8" i="26"/>
  <c r="BU8" i="25"/>
  <c r="BU4" i="23"/>
  <c r="BU15" i="34"/>
  <c r="BU7" i="24"/>
  <c r="BU15" i="30"/>
  <c r="BU15" i="33"/>
  <c r="BW12" i="30"/>
  <c r="BU15" i="29"/>
  <c r="BU15" i="32"/>
  <c r="BU15" i="28"/>
  <c r="BU15" i="31"/>
  <c r="BU15" i="35"/>
  <c r="BU10" i="25"/>
  <c r="BW14" i="35"/>
  <c r="BU14" i="23"/>
  <c r="BW14" i="29"/>
  <c r="BW15" i="23"/>
  <c r="BW14" i="34"/>
  <c r="BU13" i="32"/>
  <c r="BU13" i="31"/>
  <c r="BW14" i="32"/>
  <c r="BU13" i="34"/>
  <c r="BU14" i="26"/>
  <c r="BU14" i="27"/>
  <c r="BW14" i="36"/>
  <c r="BU13" i="36"/>
  <c r="BW15" i="25"/>
  <c r="BW15" i="24"/>
  <c r="BU13" i="33"/>
  <c r="BU13" i="35"/>
  <c r="BW15" i="26"/>
  <c r="BW14" i="33"/>
  <c r="BW15" i="27"/>
  <c r="BU13" i="28"/>
  <c r="BU13" i="30"/>
  <c r="BW14" i="30"/>
  <c r="BP8" i="30"/>
  <c r="BP7" i="35"/>
  <c r="BP9" i="30"/>
  <c r="BW15" i="35"/>
  <c r="BU14" i="35"/>
  <c r="BU5" i="35"/>
  <c r="BP5" i="35" s="1"/>
  <c r="BW13" i="35"/>
  <c r="AR40" i="35"/>
  <c r="AR41" i="35"/>
  <c r="BP7" i="30"/>
  <c r="BP6" i="30"/>
  <c r="AR41" i="30"/>
  <c r="BU14" i="30"/>
  <c r="BW13" i="30"/>
  <c r="AR40" i="30"/>
  <c r="BW15" i="30"/>
  <c r="BP7" i="32"/>
  <c r="BP8" i="29"/>
  <c r="BP12" i="27"/>
  <c r="BP12" i="25"/>
  <c r="BP12" i="21"/>
  <c r="BP9" i="28"/>
  <c r="BU15" i="27"/>
  <c r="BW13" i="31"/>
  <c r="BP13" i="31" s="1"/>
  <c r="BP9" i="23"/>
  <c r="BW12" i="31"/>
  <c r="BP11" i="21"/>
  <c r="BP7" i="29"/>
  <c r="BU14" i="31"/>
  <c r="BW15" i="31"/>
  <c r="BP9" i="34"/>
  <c r="BW12" i="32"/>
  <c r="BP8" i="32"/>
  <c r="BW8" i="26"/>
  <c r="BP11" i="29"/>
  <c r="AR40" i="32"/>
  <c r="AR40" i="31"/>
  <c r="BW9" i="26"/>
  <c r="BU14" i="34"/>
  <c r="AR40" i="24"/>
  <c r="BW9" i="21"/>
  <c r="BP9" i="21" s="1"/>
  <c r="AR40" i="29"/>
  <c r="BU14" i="33"/>
  <c r="BU14" i="32"/>
  <c r="BW15" i="34"/>
  <c r="BW9" i="24"/>
  <c r="BW15" i="21"/>
  <c r="BW15" i="32"/>
  <c r="BW14" i="31"/>
  <c r="BU6" i="33"/>
  <c r="BW13" i="32"/>
  <c r="BW12" i="34"/>
  <c r="BW15" i="36"/>
  <c r="BW7" i="24"/>
  <c r="BW12" i="28"/>
  <c r="AR41" i="33"/>
  <c r="BP13" i="25"/>
  <c r="AR41" i="29"/>
  <c r="M2" i="29" s="1"/>
  <c r="BU15" i="25"/>
  <c r="BW15" i="33"/>
  <c r="AR40" i="33"/>
  <c r="BU15" i="23"/>
  <c r="BW12" i="33"/>
  <c r="BW8" i="25"/>
  <c r="BU15" i="26"/>
  <c r="BU7" i="21"/>
  <c r="BP7" i="21" s="1"/>
  <c r="AR41" i="32"/>
  <c r="BU14" i="36"/>
  <c r="BW9" i="27"/>
  <c r="BW4" i="23"/>
  <c r="BU14" i="29"/>
  <c r="BW12" i="29"/>
  <c r="BW12" i="36"/>
  <c r="BW8" i="23"/>
  <c r="BW8" i="27"/>
  <c r="BW15" i="28"/>
  <c r="BW15" i="29"/>
  <c r="BU15" i="24"/>
  <c r="BP9" i="36"/>
  <c r="BP11" i="25"/>
  <c r="BP9" i="29"/>
  <c r="BU6" i="25"/>
  <c r="BP6" i="25" s="1"/>
  <c r="BW9" i="25"/>
  <c r="BU14" i="28"/>
  <c r="BU4" i="34"/>
  <c r="BU4" i="28"/>
  <c r="AR41" i="31"/>
  <c r="AN2" i="31" s="1"/>
  <c r="BU9" i="25"/>
  <c r="BU5" i="23"/>
  <c r="BP5" i="23" s="1"/>
  <c r="BU4" i="36"/>
  <c r="BP4" i="36" s="1"/>
  <c r="BU12" i="36"/>
  <c r="AR40" i="25"/>
  <c r="BW13" i="33"/>
  <c r="BP6" i="34"/>
  <c r="AR41" i="24"/>
  <c r="AR40" i="23"/>
  <c r="BU5" i="25"/>
  <c r="BP5" i="25" s="1"/>
  <c r="BU5" i="36"/>
  <c r="BP5" i="36" s="1"/>
  <c r="BP11" i="23"/>
  <c r="BP8" i="33"/>
  <c r="BU9" i="26"/>
  <c r="BP12" i="24"/>
  <c r="AR41" i="23"/>
  <c r="BW8" i="24"/>
  <c r="AR41" i="27"/>
  <c r="AR41" i="25"/>
  <c r="BW13" i="34"/>
  <c r="AR40" i="36"/>
  <c r="G2" i="36" s="1"/>
  <c r="BW14" i="23"/>
  <c r="BW14" i="26"/>
  <c r="BW13" i="36"/>
  <c r="AR41" i="26"/>
  <c r="Y2" i="26" s="1"/>
  <c r="AR41" i="28"/>
  <c r="BW10" i="25"/>
  <c r="BP11" i="27"/>
  <c r="BP8" i="28"/>
  <c r="BU12" i="29"/>
  <c r="AR40" i="34"/>
  <c r="BU8" i="23"/>
  <c r="BP6" i="28"/>
  <c r="BP10" i="21"/>
  <c r="BU9" i="24"/>
  <c r="BW13" i="26"/>
  <c r="BP13" i="26" s="1"/>
  <c r="BU15" i="21"/>
  <c r="BW14" i="27"/>
  <c r="BW13" i="29"/>
  <c r="AR41" i="36"/>
  <c r="BW4" i="34"/>
  <c r="BW13" i="28"/>
  <c r="AR40" i="27"/>
  <c r="AR40" i="28"/>
  <c r="BW8" i="21"/>
  <c r="BP8" i="21" s="1"/>
  <c r="BW6" i="26"/>
  <c r="BP6" i="26" s="1"/>
  <c r="AR40" i="21"/>
  <c r="AK2" i="21" s="1"/>
  <c r="BP4" i="27"/>
  <c r="BW10" i="29"/>
  <c r="AR40" i="26"/>
  <c r="AR41" i="21"/>
  <c r="AH2" i="21" s="1"/>
  <c r="AR41" i="34"/>
  <c r="G2" i="34" s="1"/>
  <c r="BU12" i="34"/>
  <c r="BW4" i="28"/>
  <c r="BT5" i="16"/>
  <c r="N26" i="16" s="1"/>
  <c r="BU12" i="28"/>
  <c r="G2" i="23"/>
  <c r="BP4" i="20"/>
  <c r="BP6" i="27"/>
  <c r="BP5" i="24"/>
  <c r="BP4" i="30"/>
  <c r="BP4" i="21"/>
  <c r="BP4" i="29"/>
  <c r="BP4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4" i="31"/>
  <c r="CF5" i="16"/>
  <c r="Z26" i="16" s="1"/>
  <c r="BZ5" i="16"/>
  <c r="T26" i="16" s="1"/>
  <c r="M2" i="23"/>
  <c r="V2" i="23"/>
  <c r="S2" i="30"/>
  <c r="P2" i="23"/>
  <c r="S2" i="23"/>
  <c r="V2" i="30"/>
  <c r="G2" i="30"/>
  <c r="P2" i="30"/>
  <c r="BP15" i="20"/>
  <c r="BP14" i="20"/>
  <c r="BP6" i="21"/>
  <c r="BP6" i="1"/>
  <c r="BP5" i="1"/>
  <c r="BP7" i="26"/>
  <c r="BP5" i="32"/>
  <c r="BP5" i="21"/>
  <c r="BP14" i="1"/>
  <c r="BP5" i="29"/>
  <c r="BP6" i="23"/>
  <c r="BP7" i="23"/>
  <c r="BP5" i="33"/>
  <c r="BP5" i="30"/>
  <c r="BP5" i="34"/>
  <c r="BP5" i="31"/>
  <c r="BP11" i="20"/>
  <c r="BP13" i="23"/>
  <c r="BP6" i="20"/>
  <c r="BP5" i="28"/>
  <c r="Y2" i="23"/>
  <c r="BP14" i="25"/>
  <c r="BP6" i="24"/>
  <c r="J2" i="23"/>
  <c r="BP11" i="32"/>
  <c r="BP7" i="27"/>
  <c r="BP5" i="20"/>
  <c r="BP13" i="27"/>
  <c r="BP14" i="21"/>
  <c r="BP4" i="25"/>
  <c r="BP11" i="31"/>
  <c r="BP11" i="34"/>
  <c r="BP12" i="20"/>
  <c r="BP4" i="24"/>
  <c r="BP12" i="1"/>
  <c r="BP13" i="1"/>
  <c r="AB2" i="23"/>
  <c r="BP14" i="24"/>
  <c r="BP11" i="28"/>
  <c r="BP11" i="30"/>
  <c r="BP11" i="33"/>
  <c r="BP11" i="35"/>
  <c r="AB2" i="30"/>
  <c r="J2" i="30"/>
  <c r="S2" i="28"/>
  <c r="J2" i="28"/>
  <c r="AB2" i="28"/>
  <c r="G2" i="28"/>
  <c r="P2" i="28"/>
  <c r="V2" i="28"/>
  <c r="P2" i="27"/>
  <c r="AB2" i="27"/>
  <c r="V2" i="27"/>
  <c r="G2" i="27"/>
  <c r="J2" i="27"/>
  <c r="S2" i="27"/>
  <c r="S2" i="32"/>
  <c r="P2" i="32"/>
  <c r="G2" i="32"/>
  <c r="V2" i="32"/>
  <c r="AB2" i="32"/>
  <c r="J2" i="32"/>
  <c r="V2" i="33"/>
  <c r="AB2" i="33"/>
  <c r="J2" i="33"/>
  <c r="M2" i="33"/>
  <c r="G2" i="33"/>
  <c r="P2" i="33"/>
  <c r="S2" i="33"/>
  <c r="AB2" i="34"/>
  <c r="V2" i="34"/>
  <c r="S2" i="34"/>
  <c r="P2" i="34"/>
  <c r="J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Y2" i="24"/>
  <c r="S2" i="24"/>
  <c r="AB2" i="24"/>
  <c r="G2" i="24"/>
  <c r="P2" i="24"/>
  <c r="M2" i="24"/>
  <c r="J2" i="24"/>
  <c r="V2" i="36"/>
  <c r="AB2" i="36"/>
  <c r="S2" i="36"/>
  <c r="J2" i="36"/>
  <c r="P2" i="36"/>
  <c r="V2" i="26"/>
  <c r="AB2" i="26"/>
  <c r="S2" i="26"/>
  <c r="P2" i="26"/>
  <c r="M2" i="26"/>
  <c r="J2" i="26"/>
  <c r="P2" i="35"/>
  <c r="V2" i="35"/>
  <c r="G2" i="35"/>
  <c r="AB2" i="35"/>
  <c r="S2" i="35"/>
  <c r="J2" i="35"/>
  <c r="M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J2" i="21"/>
  <c r="S2" i="21"/>
  <c r="AB2" i="21"/>
  <c r="Y2" i="21"/>
  <c r="G2" i="29"/>
  <c r="AB2" i="29"/>
  <c r="V2" i="29"/>
  <c r="S2" i="29"/>
  <c r="J2" i="29"/>
  <c r="P2" i="29"/>
  <c r="G2" i="25"/>
  <c r="P2" i="25"/>
  <c r="M2" i="25"/>
  <c r="S2" i="25"/>
  <c r="AB2" i="25"/>
  <c r="J2" i="25"/>
  <c r="Y2" i="25"/>
  <c r="V2" i="25"/>
  <c r="S2" i="31"/>
  <c r="P2" i="31"/>
  <c r="J2" i="31"/>
  <c r="V2" i="31"/>
  <c r="G2" i="31"/>
  <c r="M2" i="31"/>
  <c r="AB2" i="31"/>
  <c r="I2" i="16"/>
  <c r="R2" i="16"/>
  <c r="F2" i="16"/>
  <c r="O2" i="16"/>
  <c r="U2" i="16"/>
  <c r="AA2" i="16"/>
  <c r="BP6" i="33" l="1"/>
  <c r="BP10" i="36"/>
  <c r="BP10" i="29"/>
  <c r="BP10" i="32"/>
  <c r="BP10" i="28"/>
  <c r="Y2" i="32"/>
  <c r="Y2" i="35"/>
  <c r="BP14" i="27"/>
  <c r="BP8" i="24"/>
  <c r="BP14" i="29"/>
  <c r="BP15" i="24"/>
  <c r="BP10" i="31"/>
  <c r="Y2" i="36"/>
  <c r="Y2" i="30"/>
  <c r="Y2" i="28"/>
  <c r="Y2" i="27"/>
  <c r="BP10" i="33"/>
  <c r="Y2" i="33"/>
  <c r="BP14" i="36"/>
  <c r="BP14" i="32"/>
  <c r="BP13" i="36"/>
  <c r="BP13" i="34"/>
  <c r="BP14" i="33"/>
  <c r="M2" i="34"/>
  <c r="M2" i="36"/>
  <c r="M2" i="32"/>
  <c r="M2" i="30"/>
  <c r="M2" i="27"/>
  <c r="M2" i="28"/>
  <c r="AE2" i="29"/>
  <c r="Y2" i="31"/>
  <c r="Y2" i="29"/>
  <c r="Y2" i="34"/>
  <c r="BP13" i="29"/>
  <c r="AE2" i="35"/>
  <c r="BP10" i="25"/>
  <c r="BP14" i="28"/>
  <c r="BP15" i="32"/>
  <c r="BP8" i="25"/>
  <c r="BP9" i="27"/>
  <c r="BP12" i="33"/>
  <c r="BP12" i="31"/>
  <c r="BP12" i="32"/>
  <c r="BP12" i="30"/>
  <c r="BP12" i="35"/>
  <c r="BP15" i="36"/>
  <c r="BP8" i="27"/>
  <c r="BP14" i="23"/>
  <c r="BP15" i="34"/>
  <c r="AN2" i="30"/>
  <c r="BP8" i="26"/>
  <c r="AN2" i="24"/>
  <c r="BP15" i="28"/>
  <c r="BP15" i="33"/>
  <c r="AN2" i="28"/>
  <c r="AN2" i="27"/>
  <c r="AN2" i="32"/>
  <c r="BP15" i="30"/>
  <c r="BP4" i="23"/>
  <c r="BP15" i="23"/>
  <c r="BP15" i="29"/>
  <c r="BP7" i="24"/>
  <c r="AE2" i="32"/>
  <c r="AE2" i="30"/>
  <c r="AN2" i="23"/>
  <c r="BP15" i="31"/>
  <c r="BP15" i="35"/>
  <c r="AN2" i="33"/>
  <c r="AN2" i="35"/>
  <c r="BP14" i="35"/>
  <c r="AH2" i="26"/>
  <c r="AK2" i="33"/>
  <c r="BP13" i="28"/>
  <c r="BP13" i="33"/>
  <c r="BP14" i="34"/>
  <c r="AK2" i="35"/>
  <c r="AK2" i="23"/>
  <c r="AK2" i="25"/>
  <c r="BP15" i="27"/>
  <c r="BP13" i="35"/>
  <c r="AK2" i="29"/>
  <c r="AK2" i="28"/>
  <c r="AH2" i="36"/>
  <c r="BP15" i="26"/>
  <c r="AK2" i="31"/>
  <c r="BP13" i="30"/>
  <c r="AK2" i="34"/>
  <c r="BP14" i="26"/>
  <c r="AH2" i="25"/>
  <c r="AK2" i="24"/>
  <c r="AK2" i="32"/>
  <c r="BP14" i="30"/>
  <c r="AK2" i="26"/>
  <c r="BP15" i="25"/>
  <c r="BP13" i="32"/>
  <c r="BP15" i="21"/>
  <c r="BN8" i="21" s="1"/>
  <c r="AH2" i="35"/>
  <c r="AH2" i="30"/>
  <c r="AK2" i="30"/>
  <c r="BP9" i="26"/>
  <c r="AH2" i="31"/>
  <c r="AN2" i="29"/>
  <c r="AH2" i="32"/>
  <c r="BP14" i="31"/>
  <c r="AN2" i="36"/>
  <c r="AE2" i="36"/>
  <c r="BP12" i="28"/>
  <c r="AH2" i="28"/>
  <c r="AH2" i="24"/>
  <c r="AE2" i="27"/>
  <c r="BP12" i="34"/>
  <c r="BP8" i="23"/>
  <c r="AH2" i="33"/>
  <c r="AE2" i="33"/>
  <c r="AK2" i="36"/>
  <c r="AH2" i="27"/>
  <c r="BP9" i="24"/>
  <c r="BP12" i="36"/>
  <c r="AH2" i="29"/>
  <c r="AN2" i="26"/>
  <c r="AK2" i="27"/>
  <c r="AE2" i="28"/>
  <c r="AE2" i="26"/>
  <c r="AE2" i="31"/>
  <c r="AE2" i="24"/>
  <c r="AH2" i="23"/>
  <c r="BP12" i="29"/>
  <c r="AN2" i="34"/>
  <c r="AE2" i="34"/>
  <c r="AE2" i="23"/>
  <c r="BP9" i="25"/>
  <c r="AN2" i="21"/>
  <c r="BP4" i="28"/>
  <c r="AE2" i="21"/>
  <c r="AE2" i="25"/>
  <c r="AN2" i="25"/>
  <c r="BP4" i="34"/>
  <c r="G2" i="26"/>
  <c r="AH2" i="34"/>
  <c r="BN10" i="20"/>
  <c r="BN12" i="1"/>
  <c r="BN6" i="20"/>
  <c r="BN13" i="1"/>
  <c r="BN4" i="20"/>
  <c r="BN15" i="20"/>
  <c r="BN11" i="20"/>
  <c r="BN5" i="20"/>
  <c r="BN9" i="20"/>
  <c r="BN12" i="20"/>
  <c r="BN14" i="20"/>
  <c r="BN13" i="20"/>
  <c r="BN9" i="1"/>
  <c r="BN7" i="20"/>
  <c r="BN8" i="20"/>
  <c r="BN5" i="1"/>
  <c r="BN6" i="1"/>
  <c r="BN4" i="1"/>
  <c r="BN15" i="1"/>
  <c r="BN7" i="1"/>
  <c r="BN8" i="1"/>
  <c r="BN11" i="1"/>
  <c r="BN10" i="1"/>
  <c r="BN14" i="1"/>
  <c r="AM2" i="16"/>
  <c r="L2" i="16"/>
  <c r="AJ2" i="16"/>
  <c r="AG2" i="16"/>
  <c r="X2" i="16"/>
  <c r="AD2" i="16"/>
  <c r="BN12" i="36" l="1"/>
  <c r="BN5" i="32"/>
  <c r="BN9" i="27"/>
  <c r="BN12" i="33"/>
  <c r="BN14" i="27"/>
  <c r="BN5" i="23"/>
  <c r="BN8" i="27"/>
  <c r="BN13" i="27"/>
  <c r="BN7" i="27"/>
  <c r="BN10" i="26"/>
  <c r="BN15" i="27"/>
  <c r="BN12" i="27"/>
  <c r="BN11" i="27"/>
  <c r="BN10" i="33"/>
  <c r="BN8" i="33"/>
  <c r="BN5" i="27"/>
  <c r="BN10" i="27"/>
  <c r="BN6" i="27"/>
  <c r="BN4" i="27"/>
  <c r="BN14" i="32"/>
  <c r="BN8" i="32"/>
  <c r="BN13" i="32"/>
  <c r="BN15" i="32"/>
  <c r="BN11" i="29"/>
  <c r="BN15" i="33"/>
  <c r="BN9" i="33"/>
  <c r="BN15" i="24"/>
  <c r="BN5" i="31"/>
  <c r="BN14" i="30"/>
  <c r="BN5" i="33"/>
  <c r="BN12" i="32"/>
  <c r="BN7" i="32"/>
  <c r="BN4" i="32"/>
  <c r="BN10" i="32"/>
  <c r="BN9" i="32"/>
  <c r="BN11" i="32"/>
  <c r="BN6" i="32"/>
  <c r="BN5" i="35"/>
  <c r="BN9" i="35"/>
  <c r="BN4" i="35"/>
  <c r="BN10" i="35"/>
  <c r="BN13" i="35"/>
  <c r="BN8" i="35"/>
  <c r="BN13" i="30"/>
  <c r="BN14" i="33"/>
  <c r="BN4" i="33"/>
  <c r="BN11" i="33"/>
  <c r="BN7" i="33"/>
  <c r="BN6" i="33"/>
  <c r="BN13" i="33"/>
  <c r="BN5" i="30"/>
  <c r="BN11" i="25"/>
  <c r="BN14" i="35"/>
  <c r="BN15" i="35"/>
  <c r="BN12" i="35"/>
  <c r="BN11" i="35"/>
  <c r="BN10" i="30"/>
  <c r="BN7" i="35"/>
  <c r="BN6" i="35"/>
  <c r="BN7" i="30"/>
  <c r="BN9" i="30"/>
  <c r="BN11" i="30"/>
  <c r="BN4" i="30"/>
  <c r="BN15" i="30"/>
  <c r="BN6" i="30"/>
  <c r="BN8" i="30"/>
  <c r="BN12" i="30"/>
  <c r="BN7" i="21"/>
  <c r="BN10" i="21"/>
  <c r="BN5" i="21"/>
  <c r="BN11" i="21"/>
  <c r="BN4" i="21"/>
  <c r="BN12" i="21"/>
  <c r="BN14" i="21"/>
  <c r="BN13" i="21"/>
  <c r="BN15" i="21"/>
  <c r="BN6" i="21"/>
  <c r="BN9" i="21"/>
  <c r="BN11" i="26"/>
  <c r="BN5" i="26"/>
  <c r="BN12" i="26"/>
  <c r="BN15" i="26"/>
  <c r="BN4" i="26"/>
  <c r="BN6" i="26"/>
  <c r="BN14" i="26"/>
  <c r="BN9" i="26"/>
  <c r="BN8" i="26"/>
  <c r="BN13" i="26"/>
  <c r="BN7" i="26"/>
  <c r="BN10" i="24"/>
  <c r="BN12" i="24"/>
  <c r="BN4" i="24"/>
  <c r="BN6" i="24"/>
  <c r="BN11" i="31"/>
  <c r="BN15" i="31"/>
  <c r="BN13" i="31"/>
  <c r="BN8" i="34"/>
  <c r="BN7" i="31"/>
  <c r="BN10" i="31"/>
  <c r="BN4" i="31"/>
  <c r="BN8" i="31"/>
  <c r="BN14" i="34"/>
  <c r="BN13" i="28"/>
  <c r="BN14" i="31"/>
  <c r="BN9" i="31"/>
  <c r="BN6" i="31"/>
  <c r="BN11" i="36"/>
  <c r="BN12" i="31"/>
  <c r="BN13" i="24"/>
  <c r="BN8" i="24"/>
  <c r="BN14" i="24"/>
  <c r="BN7" i="24"/>
  <c r="BN5" i="24"/>
  <c r="BN11" i="23"/>
  <c r="BN15" i="34"/>
  <c r="BN11" i="28"/>
  <c r="BN5" i="28"/>
  <c r="BN6" i="28"/>
  <c r="BN7" i="34"/>
  <c r="BN11" i="34"/>
  <c r="BN11" i="24"/>
  <c r="BN12" i="34"/>
  <c r="BN9" i="23"/>
  <c r="BN7" i="23"/>
  <c r="BN6" i="23"/>
  <c r="BN8" i="23"/>
  <c r="BN13" i="23"/>
  <c r="BN9" i="24"/>
  <c r="BN13" i="34"/>
  <c r="BN6" i="29"/>
  <c r="BN14" i="23"/>
  <c r="BN10" i="23"/>
  <c r="BN12" i="23"/>
  <c r="BN4" i="23"/>
  <c r="BN15" i="23"/>
  <c r="BN4" i="36"/>
  <c r="BN12" i="28"/>
  <c r="BN9" i="28"/>
  <c r="BN10" i="34"/>
  <c r="BN4" i="34"/>
  <c r="BN6" i="34"/>
  <c r="BN4" i="28"/>
  <c r="BN8" i="28"/>
  <c r="BN6" i="36"/>
  <c r="BN14" i="36"/>
  <c r="BN15" i="28"/>
  <c r="BN7" i="28"/>
  <c r="BN10" i="28"/>
  <c r="BN9" i="34"/>
  <c r="BN5" i="34"/>
  <c r="BN14" i="28"/>
  <c r="BN8" i="36"/>
  <c r="BN9" i="36"/>
  <c r="BN5" i="36"/>
  <c r="BN15" i="36"/>
  <c r="BN13" i="36"/>
  <c r="BN7" i="36"/>
  <c r="BN10" i="36"/>
  <c r="BN5" i="25"/>
  <c r="BN13" i="29"/>
  <c r="BN4" i="25"/>
  <c r="BN12" i="25"/>
  <c r="BN9" i="29"/>
  <c r="BN15" i="29"/>
  <c r="BN15" i="25"/>
  <c r="BN8" i="29"/>
  <c r="BN14" i="25"/>
  <c r="BN9" i="25"/>
  <c r="BN5" i="29"/>
  <c r="BN10" i="25"/>
  <c r="BN7" i="25"/>
  <c r="BN6" i="25"/>
  <c r="BN14" i="29"/>
  <c r="BN4" i="29"/>
  <c r="BN12" i="29"/>
  <c r="BN8" i="25"/>
  <c r="BN7" i="29"/>
  <c r="BN13" i="25"/>
  <c r="BN10" i="29"/>
</calcChain>
</file>

<file path=xl/sharedStrings.xml><?xml version="1.0" encoding="utf-8"?>
<sst xmlns="http://schemas.openxmlformats.org/spreadsheetml/2006/main" count="4926" uniqueCount="749">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</sst>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4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F4" sqref="F4"/>
      <selection pane="topRight" activeCell="F4" sqref="F4"/>
      <selection pane="bottomLeft" activeCell="F4" sqref="F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0</v>
      </c>
      <c r="AS2" s="9" t="s">
        <v>28</v>
      </c>
      <c r="AT2" s="384" t="s">
        <v>12</v>
      </c>
      <c r="AU2" s="385" t="s">
        <v>12</v>
      </c>
      <c r="AV2" s="386"/>
      <c r="AW2" s="3"/>
      <c r="BE2" s="381" t="str">
        <f ca="1">CONCATENATE("Week ",$C$2," Scores")</f>
        <v>Week 1 Scores</v>
      </c>
      <c r="BF2" s="382"/>
      <c r="BG2" s="383"/>
      <c r="BH2" s="327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9" t="s">
        <v>74</v>
      </c>
      <c r="BS3" s="387"/>
      <c r="BT3" s="379" t="s">
        <v>75</v>
      </c>
      <c r="BU3" s="387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-1</v>
      </c>
      <c r="AS2" s="9" t="s">
        <v>28</v>
      </c>
      <c r="AT2" s="384" t="s">
        <v>12</v>
      </c>
      <c r="AU2" s="385" t="s">
        <v>12</v>
      </c>
      <c r="AV2" s="386"/>
      <c r="AW2" s="3"/>
      <c r="BE2" s="390" t="str">
        <f ca="1">CONCATENATE("Week ",$C$2," Scores")</f>
        <v>Week 10 Scores</v>
      </c>
      <c r="BF2" s="391"/>
      <c r="BG2" s="392"/>
      <c r="BH2" s="175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8" t="s">
        <v>74</v>
      </c>
      <c r="BS3" s="393"/>
      <c r="BT3" s="388" t="s">
        <v>75</v>
      </c>
      <c r="BU3" s="393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95.714285714285708</v>
      </c>
      <c r="BL4" s="93">
        <f ca="1">$H$23</f>
        <v>670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7</v>
      </c>
      <c r="BQ4" s="72">
        <f ca="1">-$AR$3*'Season Summary'!$AO$3</f>
        <v>-24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74.142857142857139</v>
      </c>
      <c r="BL5" s="95">
        <f ca="1">$K$23</f>
        <v>519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7</v>
      </c>
      <c r="BQ5" s="74">
        <f ca="1">-$AR$3*'Season Summary'!$AO$3</f>
        <v>-24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-24</v>
      </c>
      <c r="BQ6" s="74">
        <f ca="1">-$AR$3*'Season Summary'!$AO$3</f>
        <v>-24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95.857142857142861</v>
      </c>
      <c r="BL7" s="95">
        <f ca="1">$Q$23</f>
        <v>671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-24</v>
      </c>
      <c r="BQ7" s="74">
        <f ca="1">-$AR$3*'Season Summary'!$AO$3</f>
        <v>-24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89.285714285714292</v>
      </c>
      <c r="BL8" s="95">
        <f ca="1">$T$23</f>
        <v>625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-24</v>
      </c>
      <c r="BQ8" s="74">
        <f ca="1">-$AR$3*'Season Summary'!$AO$3</f>
        <v>-24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69</v>
      </c>
      <c r="BQ9" s="74">
        <f ca="1">-$AR$3*'Season Summary'!$AO$3</f>
        <v>-24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99.857142857142861</v>
      </c>
      <c r="BL10" s="95">
        <f ca="1">$Z$23</f>
        <v>699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-24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24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96.142857142857139</v>
      </c>
      <c r="BL11" s="95">
        <f ca="1">$AC$23</f>
        <v>673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-24</v>
      </c>
      <c r="BQ11" s="74">
        <f ca="1">-$AR$3*'Season Summary'!$AO$3</f>
        <v>-24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99.714285714285708</v>
      </c>
      <c r="BL12" s="95">
        <f ca="1">$AF$23</f>
        <v>698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-8</v>
      </c>
      <c r="BQ12" s="74">
        <f ca="1">-$AR$3*'Season Summary'!$AO$3</f>
        <v>-24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98.142857142857139</v>
      </c>
      <c r="BL13" s="95">
        <f ca="1">$AI$23</f>
        <v>687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-24</v>
      </c>
      <c r="BQ13" s="74">
        <f ca="1">-$AR$3*'Season Summary'!$AO$3</f>
        <v>-24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95.285714285714292</v>
      </c>
      <c r="BL14" s="95">
        <f ca="1">$AL$23</f>
        <v>667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-24</v>
      </c>
      <c r="BQ14" s="74">
        <f ca="1">-$AR$3*'Season Summary'!$AO$3</f>
        <v>-24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9</v>
      </c>
      <c r="BJ15" s="86" t="str">
        <f>$AM$2</f>
        <v>RR</v>
      </c>
      <c r="BK15" s="96">
        <f ca="1">$AO$22</f>
        <v>95.571428571428569</v>
      </c>
      <c r="BL15" s="97">
        <f ca="1">$AO$23</f>
        <v>669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7</v>
      </c>
      <c r="BQ15" s="76">
        <f ca="1">-$AR$3*'Season Summary'!$AO$3</f>
        <v>-24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w10_actual_mn_points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9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-1</v>
      </c>
      <c r="AS2" s="9" t="s">
        <v>28</v>
      </c>
      <c r="AT2" s="384" t="s">
        <v>12</v>
      </c>
      <c r="AU2" s="385" t="s">
        <v>12</v>
      </c>
      <c r="AV2" s="386"/>
      <c r="AW2" s="3"/>
      <c r="BE2" s="390" t="str">
        <f ca="1">CONCATENATE("Week ",$C$2," Scores")</f>
        <v>Week 11 Scores</v>
      </c>
      <c r="BF2" s="391"/>
      <c r="BG2" s="392"/>
      <c r="BH2" s="175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8" t="s">
        <v>74</v>
      </c>
      <c r="BS3" s="393"/>
      <c r="BT3" s="388" t="s">
        <v>75</v>
      </c>
      <c r="BU3" s="393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95.714285714285708</v>
      </c>
      <c r="BL4" s="93">
        <f ca="1">$H$23</f>
        <v>670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7</v>
      </c>
      <c r="BQ4" s="72">
        <f ca="1">-$AR$3*'Season Summary'!$AO$3</f>
        <v>-24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74.142857142857139</v>
      </c>
      <c r="BL5" s="95">
        <f ca="1">$K$23</f>
        <v>519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7</v>
      </c>
      <c r="BQ5" s="74">
        <f ca="1">-$AR$3*'Season Summary'!$AO$3</f>
        <v>-24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-24</v>
      </c>
      <c r="BQ6" s="74">
        <f ca="1">-$AR$3*'Season Summary'!$AO$3</f>
        <v>-24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95.857142857142861</v>
      </c>
      <c r="BL7" s="95">
        <f ca="1">$Q$23</f>
        <v>671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-24</v>
      </c>
      <c r="BQ7" s="74">
        <f ca="1">-$AR$3*'Season Summary'!$AO$3</f>
        <v>-24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89.285714285714292</v>
      </c>
      <c r="BL8" s="95">
        <f ca="1">$T$23</f>
        <v>625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-24</v>
      </c>
      <c r="BQ8" s="74">
        <f ca="1">-$AR$3*'Season Summary'!$AO$3</f>
        <v>-24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69</v>
      </c>
      <c r="BQ9" s="74">
        <f ca="1">-$AR$3*'Season Summary'!$AO$3</f>
        <v>-24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99.857142857142861</v>
      </c>
      <c r="BL10" s="95">
        <f ca="1">$Z$23</f>
        <v>699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-24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24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96.142857142857139</v>
      </c>
      <c r="BL11" s="95">
        <f ca="1">$AC$23</f>
        <v>673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-24</v>
      </c>
      <c r="BQ11" s="74">
        <f ca="1">-$AR$3*'Season Summary'!$AO$3</f>
        <v>-24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99.714285714285708</v>
      </c>
      <c r="BL12" s="95">
        <f ca="1">$AF$23</f>
        <v>698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-8</v>
      </c>
      <c r="BQ12" s="74">
        <f ca="1">-$AR$3*'Season Summary'!$AO$3</f>
        <v>-24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98.142857142857139</v>
      </c>
      <c r="BL13" s="95">
        <f ca="1">$AI$23</f>
        <v>687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-24</v>
      </c>
      <c r="BQ13" s="74">
        <f ca="1">-$AR$3*'Season Summary'!$AO$3</f>
        <v>-24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ca="1">IF(BV13="✓",$AH$27/COUNTIF(BV$4:BV$15,"✓"),"")</f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95.285714285714292</v>
      </c>
      <c r="BL14" s="95">
        <f ca="1">$AL$23</f>
        <v>667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-24</v>
      </c>
      <c r="BQ14" s="74">
        <f ca="1">-$AR$3*'Season Summary'!$AO$3</f>
        <v>-24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9</v>
      </c>
      <c r="BJ15" s="86" t="str">
        <f>$AM$2</f>
        <v>RR</v>
      </c>
      <c r="BK15" s="96">
        <f ca="1">$AO$22</f>
        <v>95.571428571428569</v>
      </c>
      <c r="BL15" s="97">
        <f ca="1">$AO$23</f>
        <v>669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7</v>
      </c>
      <c r="BQ15" s="76">
        <f ca="1">-$AR$3*'Season Summary'!$AO$3</f>
        <v>-24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A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-1</v>
      </c>
      <c r="AS2" s="9" t="s">
        <v>28</v>
      </c>
      <c r="AT2" s="384" t="s">
        <v>12</v>
      </c>
      <c r="AU2" s="385" t="s">
        <v>12</v>
      </c>
      <c r="AV2" s="386"/>
      <c r="AW2" s="3"/>
      <c r="BE2" s="390" t="str">
        <f ca="1">CONCATENATE("Week ",$C$2," Scores")</f>
        <v>Week 12 Scores</v>
      </c>
      <c r="BF2" s="391"/>
      <c r="BG2" s="392"/>
      <c r="BH2" s="175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8" t="s">
        <v>74</v>
      </c>
      <c r="BS3" s="393"/>
      <c r="BT3" s="388" t="s">
        <v>75</v>
      </c>
      <c r="BU3" s="393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95.714285714285708</v>
      </c>
      <c r="BL4" s="93">
        <f ca="1">$H$23</f>
        <v>670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7</v>
      </c>
      <c r="BQ4" s="72">
        <f ca="1">-$AR$3*'Season Summary'!$AO$3</f>
        <v>-24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74.142857142857139</v>
      </c>
      <c r="BL5" s="95">
        <f ca="1">$K$23</f>
        <v>519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7</v>
      </c>
      <c r="BQ5" s="74">
        <f ca="1">-$AR$3*'Season Summary'!$AO$3</f>
        <v>-24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ca="1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202"/>
      <c r="F6" s="203"/>
      <c r="G6" s="204"/>
      <c r="H6" s="205" t="str">
        <f t="shared" ref="H6:H19" si="22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-24</v>
      </c>
      <c r="BQ6" s="74">
        <f ca="1">-$AR$3*'Season Summary'!$AO$3</f>
        <v>-24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ref="BW6:BW15" ca="1" si="23">IF(BV6="✓",$AH$27/COUNTIF(BV$4:BV$15,"✓"),"")</f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202"/>
      <c r="F7" s="203"/>
      <c r="G7" s="204"/>
      <c r="H7" s="205" t="str">
        <f t="shared" si="22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95.857142857142861</v>
      </c>
      <c r="BL7" s="95">
        <f ca="1">$Q$23</f>
        <v>671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-24</v>
      </c>
      <c r="BQ7" s="74">
        <f ca="1">-$AR$3*'Season Summary'!$AO$3</f>
        <v>-24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3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202"/>
      <c r="F8" s="203"/>
      <c r="G8" s="204"/>
      <c r="H8" s="205" t="str">
        <f t="shared" si="22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89.285714285714292</v>
      </c>
      <c r="BL8" s="95">
        <f ca="1">$T$23</f>
        <v>625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-24</v>
      </c>
      <c r="BQ8" s="74">
        <f ca="1">-$AR$3*'Season Summary'!$AO$3</f>
        <v>-24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3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202"/>
      <c r="F9" s="203"/>
      <c r="G9" s="204"/>
      <c r="H9" s="205" t="str">
        <f t="shared" si="22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69</v>
      </c>
      <c r="BQ9" s="74">
        <f ca="1">-$AR$3*'Season Summary'!$AO$3</f>
        <v>-24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3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202"/>
      <c r="F10" s="203"/>
      <c r="G10" s="204"/>
      <c r="H10" s="205" t="str">
        <f t="shared" si="22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99.857142857142861</v>
      </c>
      <c r="BL10" s="95">
        <f ca="1">$Z$23</f>
        <v>699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-24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24</v>
      </c>
      <c r="BV10" s="210" t="str">
        <f ca="1">IF($Y$22=2,"✓","")</f>
        <v/>
      </c>
      <c r="BW10" s="69" t="str">
        <f t="shared" ca="1" si="23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202"/>
      <c r="F11" s="203"/>
      <c r="G11" s="204"/>
      <c r="H11" s="205" t="str">
        <f t="shared" si="22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96.142857142857139</v>
      </c>
      <c r="BL11" s="95">
        <f ca="1">$AC$23</f>
        <v>673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-24</v>
      </c>
      <c r="BQ11" s="74">
        <f ca="1">-$AR$3*'Season Summary'!$AO$3</f>
        <v>-24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3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202"/>
      <c r="F12" s="203"/>
      <c r="G12" s="204"/>
      <c r="H12" s="205" t="str">
        <f t="shared" si="22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99.714285714285708</v>
      </c>
      <c r="BL12" s="95">
        <f ca="1">$AF$23</f>
        <v>698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-8</v>
      </c>
      <c r="BQ12" s="74">
        <f ca="1">-$AR$3*'Season Summary'!$AO$3</f>
        <v>-24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3"/>
        <v>16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202"/>
      <c r="F13" s="203"/>
      <c r="G13" s="204"/>
      <c r="H13" s="205" t="str">
        <f t="shared" si="22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98.142857142857139</v>
      </c>
      <c r="BL13" s="95">
        <f ca="1">$AI$23</f>
        <v>687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-24</v>
      </c>
      <c r="BQ13" s="74">
        <f ca="1">-$AR$3*'Season Summary'!$AO$3</f>
        <v>-24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3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202"/>
      <c r="F14" s="203"/>
      <c r="G14" s="204"/>
      <c r="H14" s="205" t="str">
        <f t="shared" si="22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95.285714285714292</v>
      </c>
      <c r="BL14" s="95">
        <f ca="1">$AL$23</f>
        <v>667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-24</v>
      </c>
      <c r="BQ14" s="74">
        <f ca="1">-$AR$3*'Season Summary'!$AO$3</f>
        <v>-24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3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202"/>
      <c r="F15" s="203"/>
      <c r="G15" s="204"/>
      <c r="H15" s="205" t="str">
        <f t="shared" si="22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9</v>
      </c>
      <c r="BJ15" s="86" t="str">
        <f>$AM$2</f>
        <v>RR</v>
      </c>
      <c r="BK15" s="96">
        <f ca="1">$AO$22</f>
        <v>95.571428571428569</v>
      </c>
      <c r="BL15" s="97">
        <f ca="1">$AO$23</f>
        <v>669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7</v>
      </c>
      <c r="BQ15" s="76">
        <f ca="1">-$AR$3*'Season Summary'!$AO$3</f>
        <v>-24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3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202"/>
      <c r="F16" s="203"/>
      <c r="G16" s="204"/>
      <c r="H16" s="205" t="str">
        <f t="shared" si="22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202"/>
      <c r="F17" s="203"/>
      <c r="G17" s="204"/>
      <c r="H17" s="205" t="str">
        <f t="shared" si="22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202"/>
      <c r="F18" s="203"/>
      <c r="G18" s="204"/>
      <c r="H18" s="205" t="str">
        <f t="shared" si="22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202"/>
      <c r="F19" s="203"/>
      <c r="G19" s="204"/>
      <c r="H19" s="205" t="str">
        <f t="shared" si="22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B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-1</v>
      </c>
      <c r="AS2" s="9" t="s">
        <v>28</v>
      </c>
      <c r="AT2" s="384" t="s">
        <v>12</v>
      </c>
      <c r="AU2" s="385" t="s">
        <v>12</v>
      </c>
      <c r="AV2" s="386"/>
      <c r="AW2" s="3"/>
      <c r="BE2" s="390" t="str">
        <f ca="1">CONCATENATE("Week ",$C$2," Scores")</f>
        <v>Week 13 Scores</v>
      </c>
      <c r="BF2" s="391"/>
      <c r="BG2" s="392"/>
      <c r="BH2" s="175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8" t="s">
        <v>74</v>
      </c>
      <c r="BS3" s="393"/>
      <c r="BT3" s="388" t="s">
        <v>75</v>
      </c>
      <c r="BU3" s="393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95.714285714285708</v>
      </c>
      <c r="BL4" s="93">
        <f ca="1">$H$23</f>
        <v>670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7</v>
      </c>
      <c r="BQ4" s="72">
        <f ca="1">-$AR$3*'Season Summary'!$AO$3</f>
        <v>-24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74.142857142857139</v>
      </c>
      <c r="BL5" s="95">
        <f ca="1">$K$23</f>
        <v>519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7</v>
      </c>
      <c r="BQ5" s="74">
        <f ca="1">-$AR$3*'Season Summary'!$AO$3</f>
        <v>-24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-24</v>
      </c>
      <c r="BQ6" s="74">
        <f ca="1">-$AR$3*'Season Summary'!$AO$3</f>
        <v>-24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95.857142857142861</v>
      </c>
      <c r="BL7" s="95">
        <f ca="1">$Q$23</f>
        <v>671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-24</v>
      </c>
      <c r="BQ7" s="74">
        <f ca="1">-$AR$3*'Season Summary'!$AO$3</f>
        <v>-24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89.285714285714292</v>
      </c>
      <c r="BL8" s="95">
        <f ca="1">$T$23</f>
        <v>625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-24</v>
      </c>
      <c r="BQ8" s="74">
        <f ca="1">-$AR$3*'Season Summary'!$AO$3</f>
        <v>-24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69</v>
      </c>
      <c r="BQ9" s="74">
        <f ca="1">-$AR$3*'Season Summary'!$AO$3</f>
        <v>-24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99.857142857142861</v>
      </c>
      <c r="BL10" s="95">
        <f ca="1">$Z$23</f>
        <v>699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-24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24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96.142857142857139</v>
      </c>
      <c r="BL11" s="95">
        <f ca="1">$AC$23</f>
        <v>673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-24</v>
      </c>
      <c r="BQ11" s="74">
        <f ca="1">-$AR$3*'Season Summary'!$AO$3</f>
        <v>-24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99.714285714285708</v>
      </c>
      <c r="BL12" s="95">
        <f ca="1">$AF$23</f>
        <v>698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-8</v>
      </c>
      <c r="BQ12" s="74">
        <f ca="1">-$AR$3*'Season Summary'!$AO$3</f>
        <v>-24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ca="1">IF(BV12="✓",$AH$27/COUNTIF(BV$4:BV$15,"✓"),"")</f>
        <v>16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98.142857142857139</v>
      </c>
      <c r="BL13" s="95">
        <f ca="1">$AI$23</f>
        <v>687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-24</v>
      </c>
      <c r="BQ13" s="74">
        <f ca="1">-$AR$3*'Season Summary'!$AO$3</f>
        <v>-24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95.285714285714292</v>
      </c>
      <c r="BL14" s="95">
        <f ca="1">$AL$23</f>
        <v>667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-24</v>
      </c>
      <c r="BQ14" s="74">
        <f ca="1">-$AR$3*'Season Summary'!$AO$3</f>
        <v>-24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9</v>
      </c>
      <c r="BJ15" s="86" t="str">
        <f>$AM$2</f>
        <v>RR</v>
      </c>
      <c r="BK15" s="96">
        <f ca="1">$AO$22</f>
        <v>95.571428571428569</v>
      </c>
      <c r="BL15" s="97">
        <f ca="1">$AO$23</f>
        <v>669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7</v>
      </c>
      <c r="BQ15" s="76">
        <f ca="1">-$AR$3*'Season Summary'!$AO$3</f>
        <v>-24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C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-1</v>
      </c>
      <c r="AS2" s="9" t="s">
        <v>28</v>
      </c>
      <c r="AT2" s="384" t="s">
        <v>12</v>
      </c>
      <c r="AU2" s="385" t="s">
        <v>12</v>
      </c>
      <c r="AV2" s="386"/>
      <c r="AW2" s="3"/>
      <c r="BE2" s="390" t="str">
        <f ca="1">CONCATENATE("Week ",$C$2," Scores")</f>
        <v>Week 14 Scores</v>
      </c>
      <c r="BF2" s="391"/>
      <c r="BG2" s="392"/>
      <c r="BH2" s="175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8" t="s">
        <v>74</v>
      </c>
      <c r="BS3" s="393"/>
      <c r="BT3" s="388" t="s">
        <v>75</v>
      </c>
      <c r="BU3" s="393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95.714285714285708</v>
      </c>
      <c r="BL4" s="93">
        <f ca="1">$H$23</f>
        <v>670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7</v>
      </c>
      <c r="BQ4" s="72">
        <f ca="1">-$AR$3*'Season Summary'!$AO$3</f>
        <v>-24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74.142857142857139</v>
      </c>
      <c r="BL5" s="95">
        <f ca="1">$K$23</f>
        <v>519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7</v>
      </c>
      <c r="BQ5" s="74">
        <f ca="1">-$AR$3*'Season Summary'!$AO$3</f>
        <v>-24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-24</v>
      </c>
      <c r="BQ6" s="74">
        <f ca="1">-$AR$3*'Season Summary'!$AO$3</f>
        <v>-24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95.857142857142861</v>
      </c>
      <c r="BL7" s="95">
        <f ca="1">$Q$23</f>
        <v>671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-24</v>
      </c>
      <c r="BQ7" s="74">
        <f ca="1">-$AR$3*'Season Summary'!$AO$3</f>
        <v>-24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89.285714285714292</v>
      </c>
      <c r="BL8" s="95">
        <f ca="1">$T$23</f>
        <v>625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-24</v>
      </c>
      <c r="BQ8" s="74">
        <f ca="1">-$AR$3*'Season Summary'!$AO$3</f>
        <v>-24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69</v>
      </c>
      <c r="BQ9" s="74">
        <f ca="1">-$AR$3*'Season Summary'!$AO$3</f>
        <v>-24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99.857142857142861</v>
      </c>
      <c r="BL10" s="95">
        <f ca="1">$Z$23</f>
        <v>699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-24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24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96.142857142857139</v>
      </c>
      <c r="BL11" s="95">
        <f ca="1">$AC$23</f>
        <v>673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-24</v>
      </c>
      <c r="BQ11" s="74">
        <f ca="1">-$AR$3*'Season Summary'!$AO$3</f>
        <v>-24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99.714285714285708</v>
      </c>
      <c r="BL12" s="95">
        <f ca="1">$AF$23</f>
        <v>698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-8</v>
      </c>
      <c r="BQ12" s="74">
        <f ca="1">-$AR$3*'Season Summary'!$AO$3</f>
        <v>-24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98.142857142857139</v>
      </c>
      <c r="BL13" s="95">
        <f ca="1">$AI$23</f>
        <v>687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-24</v>
      </c>
      <c r="BQ13" s="74">
        <f ca="1">-$AR$3*'Season Summary'!$AO$3</f>
        <v>-24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95.285714285714292</v>
      </c>
      <c r="BL14" s="95">
        <f ca="1">$AL$23</f>
        <v>667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-24</v>
      </c>
      <c r="BQ14" s="74">
        <f ca="1">-$AR$3*'Season Summary'!$AO$3</f>
        <v>-24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9</v>
      </c>
      <c r="BJ15" s="86" t="str">
        <f>$AM$2</f>
        <v>RR</v>
      </c>
      <c r="BK15" s="96">
        <f ca="1">$AO$22</f>
        <v>95.571428571428569</v>
      </c>
      <c r="BL15" s="97">
        <f ca="1">$AO$23</f>
        <v>669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7</v>
      </c>
      <c r="BQ15" s="76">
        <f ca="1">-$AR$3*'Season Summary'!$AO$3</f>
        <v>-24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D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-1</v>
      </c>
      <c r="AS2" s="9" t="s">
        <v>28</v>
      </c>
      <c r="AT2" s="384" t="s">
        <v>12</v>
      </c>
      <c r="AU2" s="385" t="s">
        <v>12</v>
      </c>
      <c r="AV2" s="386"/>
      <c r="AW2" s="3"/>
      <c r="BE2" s="390" t="str">
        <f ca="1">CONCATENATE("Week ",$C$2," Scores")</f>
        <v>Week 15 Scores</v>
      </c>
      <c r="BF2" s="391"/>
      <c r="BG2" s="392"/>
      <c r="BH2" s="175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8" t="s">
        <v>74</v>
      </c>
      <c r="BS3" s="393"/>
      <c r="BT3" s="388" t="s">
        <v>75</v>
      </c>
      <c r="BU3" s="393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95.714285714285708</v>
      </c>
      <c r="BL4" s="93">
        <f ca="1">$H$23</f>
        <v>670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7</v>
      </c>
      <c r="BQ4" s="72">
        <f ca="1">-$AR$3*'Season Summary'!$AO$3</f>
        <v>-24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74.142857142857139</v>
      </c>
      <c r="BL5" s="95">
        <f ca="1">$K$23</f>
        <v>519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7</v>
      </c>
      <c r="BQ5" s="74">
        <f ca="1">-$AR$3*'Season Summary'!$AO$3</f>
        <v>-24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-24</v>
      </c>
      <c r="BQ6" s="74">
        <f ca="1">-$AR$3*'Season Summary'!$AO$3</f>
        <v>-24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95.857142857142861</v>
      </c>
      <c r="BL7" s="95">
        <f ca="1">$Q$23</f>
        <v>671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-24</v>
      </c>
      <c r="BQ7" s="74">
        <f ca="1">-$AR$3*'Season Summary'!$AO$3</f>
        <v>-24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89.285714285714292</v>
      </c>
      <c r="BL8" s="95">
        <f ca="1">$T$23</f>
        <v>625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-24</v>
      </c>
      <c r="BQ8" s="74">
        <f ca="1">-$AR$3*'Season Summary'!$AO$3</f>
        <v>-24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69</v>
      </c>
      <c r="BQ9" s="74">
        <f ca="1">-$AR$3*'Season Summary'!$AO$3</f>
        <v>-24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99.857142857142861</v>
      </c>
      <c r="BL10" s="95">
        <f ca="1">$Z$23</f>
        <v>699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-24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24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96.142857142857139</v>
      </c>
      <c r="BL11" s="95">
        <f ca="1">$AC$23</f>
        <v>673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-24</v>
      </c>
      <c r="BQ11" s="74">
        <f ca="1">-$AR$3*'Season Summary'!$AO$3</f>
        <v>-24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99.714285714285708</v>
      </c>
      <c r="BL12" s="95">
        <f ca="1">$AF$23</f>
        <v>698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-8</v>
      </c>
      <c r="BQ12" s="74">
        <f ca="1">-$AR$3*'Season Summary'!$AO$3</f>
        <v>-24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98.142857142857139</v>
      </c>
      <c r="BL13" s="95">
        <f ca="1">$AI$23</f>
        <v>687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-24</v>
      </c>
      <c r="BQ13" s="74">
        <f ca="1">-$AR$3*'Season Summary'!$AO$3</f>
        <v>-24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95.285714285714292</v>
      </c>
      <c r="BL14" s="95">
        <f ca="1">$AL$23</f>
        <v>667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-24</v>
      </c>
      <c r="BQ14" s="74">
        <f ca="1">-$AR$3*'Season Summary'!$AO$3</f>
        <v>-24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9</v>
      </c>
      <c r="BJ15" s="86" t="str">
        <f>$AM$2</f>
        <v>RR</v>
      </c>
      <c r="BK15" s="96">
        <f ca="1">$AO$22</f>
        <v>95.571428571428569</v>
      </c>
      <c r="BL15" s="97">
        <f ca="1">$AO$23</f>
        <v>669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7</v>
      </c>
      <c r="BQ15" s="76">
        <f ca="1">-$AR$3*'Season Summary'!$AO$3</f>
        <v>-24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E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-1</v>
      </c>
      <c r="AS2" s="9" t="s">
        <v>28</v>
      </c>
      <c r="AT2" s="384" t="s">
        <v>12</v>
      </c>
      <c r="AU2" s="385" t="s">
        <v>12</v>
      </c>
      <c r="AV2" s="386"/>
      <c r="AW2" s="3"/>
      <c r="BE2" s="390" t="str">
        <f ca="1">CONCATENATE("Week ",$C$2," Scores")</f>
        <v>Week 16 Scores</v>
      </c>
      <c r="BF2" s="391"/>
      <c r="BG2" s="392"/>
      <c r="BH2" s="175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8" t="s">
        <v>74</v>
      </c>
      <c r="BS3" s="393"/>
      <c r="BT3" s="388" t="s">
        <v>75</v>
      </c>
      <c r="BU3" s="393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95.714285714285708</v>
      </c>
      <c r="BL4" s="93">
        <f ca="1">$H$23</f>
        <v>670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7</v>
      </c>
      <c r="BQ4" s="72">
        <f ca="1">-$AR$3*'Season Summary'!$AO$3</f>
        <v>-24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74.142857142857139</v>
      </c>
      <c r="BL5" s="95">
        <f ca="1">$K$23</f>
        <v>519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7</v>
      </c>
      <c r="BQ5" s="74">
        <f ca="1">-$AR$3*'Season Summary'!$AO$3</f>
        <v>-24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-24</v>
      </c>
      <c r="BQ6" s="74">
        <f ca="1">-$AR$3*'Season Summary'!$AO$3</f>
        <v>-24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95.857142857142861</v>
      </c>
      <c r="BL7" s="95">
        <f ca="1">$Q$23</f>
        <v>671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-24</v>
      </c>
      <c r="BQ7" s="74">
        <f ca="1">-$AR$3*'Season Summary'!$AO$3</f>
        <v>-24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89.285714285714292</v>
      </c>
      <c r="BL8" s="95">
        <f ca="1">$T$23</f>
        <v>625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-24</v>
      </c>
      <c r="BQ8" s="74">
        <f ca="1">-$AR$3*'Season Summary'!$AO$3</f>
        <v>-24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69</v>
      </c>
      <c r="BQ9" s="74">
        <f ca="1">-$AR$3*'Season Summary'!$AO$3</f>
        <v>-24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99.857142857142861</v>
      </c>
      <c r="BL10" s="95">
        <f ca="1">$Z$23</f>
        <v>699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-24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24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96.142857142857139</v>
      </c>
      <c r="BL11" s="95">
        <f ca="1">$AC$23</f>
        <v>673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-24</v>
      </c>
      <c r="BQ11" s="74">
        <f ca="1">-$AR$3*'Season Summary'!$AO$3</f>
        <v>-24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99.714285714285708</v>
      </c>
      <c r="BL12" s="95">
        <f ca="1">$AF$23</f>
        <v>698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-8</v>
      </c>
      <c r="BQ12" s="74">
        <f ca="1">-$AR$3*'Season Summary'!$AO$3</f>
        <v>-24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98.142857142857139</v>
      </c>
      <c r="BL13" s="95">
        <f ca="1">$AI$23</f>
        <v>687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-24</v>
      </c>
      <c r="BQ13" s="74">
        <f ca="1">-$AR$3*'Season Summary'!$AO$3</f>
        <v>-24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95.285714285714292</v>
      </c>
      <c r="BL14" s="95">
        <f ca="1">$AL$23</f>
        <v>667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-24</v>
      </c>
      <c r="BQ14" s="74">
        <f ca="1">-$AR$3*'Season Summary'!$AO$3</f>
        <v>-24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9</v>
      </c>
      <c r="BJ15" s="86" t="str">
        <f>$AM$2</f>
        <v>RR</v>
      </c>
      <c r="BK15" s="96">
        <f ca="1">$AO$22</f>
        <v>95.571428571428569</v>
      </c>
      <c r="BL15" s="97">
        <f ca="1">$AO$23</f>
        <v>669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7</v>
      </c>
      <c r="BQ15" s="76">
        <f ca="1">-$AR$3*'Season Summary'!$AO$3</f>
        <v>-24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F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-1</v>
      </c>
      <c r="AS2" s="9" t="s">
        <v>28</v>
      </c>
      <c r="AT2" s="384" t="s">
        <v>12</v>
      </c>
      <c r="AU2" s="385" t="s">
        <v>12</v>
      </c>
      <c r="AV2" s="386"/>
      <c r="AW2" s="3"/>
      <c r="BE2" s="390" t="str">
        <f ca="1">CONCATENATE("Week ",$C$2," Scores")</f>
        <v>Week 17 Scores</v>
      </c>
      <c r="BF2" s="391"/>
      <c r="BG2" s="392"/>
      <c r="BH2" s="175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8" t="s">
        <v>74</v>
      </c>
      <c r="BS3" s="393"/>
      <c r="BT3" s="388" t="s">
        <v>75</v>
      </c>
      <c r="BU3" s="393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95.714285714285708</v>
      </c>
      <c r="BL4" s="93">
        <f ca="1">$H$23</f>
        <v>670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7</v>
      </c>
      <c r="BQ4" s="72">
        <f ca="1">-$AR$3*'Season Summary'!$AO$3</f>
        <v>-24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74.142857142857139</v>
      </c>
      <c r="BL5" s="95">
        <f ca="1">$K$23</f>
        <v>519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7</v>
      </c>
      <c r="BQ5" s="74">
        <f ca="1">-$AR$3*'Season Summary'!$AO$3</f>
        <v>-24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-24</v>
      </c>
      <c r="BQ6" s="74">
        <f ca="1">-$AR$3*'Season Summary'!$AO$3</f>
        <v>-24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95.857142857142861</v>
      </c>
      <c r="BL7" s="95">
        <f ca="1">$Q$23</f>
        <v>671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-24</v>
      </c>
      <c r="BQ7" s="74">
        <f ca="1">-$AR$3*'Season Summary'!$AO$3</f>
        <v>-24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89.285714285714292</v>
      </c>
      <c r="BL8" s="95">
        <f ca="1">$T$23</f>
        <v>625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-24</v>
      </c>
      <c r="BQ8" s="74">
        <f ca="1">-$AR$3*'Season Summary'!$AO$3</f>
        <v>-24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69</v>
      </c>
      <c r="BQ9" s="74">
        <f ca="1">-$AR$3*'Season Summary'!$AO$3</f>
        <v>-24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99.857142857142861</v>
      </c>
      <c r="BL10" s="95">
        <f ca="1">$Z$23</f>
        <v>699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-24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24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96.142857142857139</v>
      </c>
      <c r="BL11" s="95">
        <f ca="1">$AC$23</f>
        <v>673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-24</v>
      </c>
      <c r="BQ11" s="74">
        <f ca="1">-$AR$3*'Season Summary'!$AO$3</f>
        <v>-24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99.714285714285708</v>
      </c>
      <c r="BL12" s="95">
        <f ca="1">$AF$23</f>
        <v>698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-8</v>
      </c>
      <c r="BQ12" s="74">
        <f ca="1">-$AR$3*'Season Summary'!$AO$3</f>
        <v>-24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98.142857142857139</v>
      </c>
      <c r="BL13" s="95">
        <f ca="1">$AI$23</f>
        <v>687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-24</v>
      </c>
      <c r="BQ13" s="74">
        <f ca="1">-$AR$3*'Season Summary'!$AO$3</f>
        <v>-24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95.285714285714292</v>
      </c>
      <c r="BL14" s="95">
        <f ca="1">$AL$23</f>
        <v>667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-24</v>
      </c>
      <c r="BQ14" s="74">
        <f ca="1">-$AR$3*'Season Summary'!$AO$3</f>
        <v>-24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9</v>
      </c>
      <c r="BJ15" s="86" t="str">
        <f>$AM$2</f>
        <v>RR</v>
      </c>
      <c r="BK15" s="96">
        <f ca="1">$AO$22</f>
        <v>95.571428571428569</v>
      </c>
      <c r="BL15" s="97">
        <f ca="1">$AO$23</f>
        <v>669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7</v>
      </c>
      <c r="BQ15" s="76">
        <f ca="1">-$AR$3*'Season Summary'!$AO$3</f>
        <v>-24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disablePrompts="1"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1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394" t="str">
        <f ca="1">$AR$12</f>
        <v>Week 8 Final</v>
      </c>
      <c r="C2" s="395" t="str">
        <f ca="1">$AR$12</f>
        <v>Week 8 Final</v>
      </c>
      <c r="D2" s="396"/>
      <c r="E2" s="122" t="s">
        <v>673</v>
      </c>
      <c r="F2" s="123">
        <f ca="1">INDIRECT("'"&amp;INDEX(worksheet_names,_xlfn.SHEET()-1)&amp;"'!G2")</f>
        <v>7</v>
      </c>
      <c r="G2" s="124"/>
      <c r="H2" s="122" t="s">
        <v>674</v>
      </c>
      <c r="I2" s="123">
        <f ca="1">INDIRECT("'"&amp;INDEX(worksheet_names,_xlfn.SHEET()-1)&amp;"'!J2")</f>
        <v>7</v>
      </c>
      <c r="J2" s="124"/>
      <c r="K2" s="122" t="s">
        <v>675</v>
      </c>
      <c r="L2" s="123">
        <f ca="1">INDIRECT("'"&amp;INDEX(worksheet_names,_xlfn.SHEET()-1)&amp;"'!M2")</f>
        <v>-24</v>
      </c>
      <c r="M2" s="124"/>
      <c r="N2" s="122" t="s">
        <v>676</v>
      </c>
      <c r="O2" s="123">
        <f ca="1">INDIRECT("'"&amp;INDEX(worksheet_names,_xlfn.SHEET()-1)&amp;"'!P2")</f>
        <v>-24</v>
      </c>
      <c r="P2" s="124"/>
      <c r="Q2" s="122" t="s">
        <v>677</v>
      </c>
      <c r="R2" s="123">
        <f ca="1">INDIRECT("'"&amp;INDEX(worksheet_names,_xlfn.SHEET()-1)&amp;"'!S2")</f>
        <v>-24</v>
      </c>
      <c r="S2" s="124"/>
      <c r="T2" s="122" t="s">
        <v>678</v>
      </c>
      <c r="U2" s="123">
        <f ca="1">INDIRECT("'"&amp;INDEX(worksheet_names,_xlfn.SHEET()-1)&amp;"'!V2")</f>
        <v>69</v>
      </c>
      <c r="V2" s="124"/>
      <c r="W2" s="122" t="s">
        <v>679</v>
      </c>
      <c r="X2" s="123">
        <f ca="1">INDIRECT("'"&amp;INDEX(worksheet_names,_xlfn.SHEET()-1)&amp;"'!Y2")</f>
        <v>62</v>
      </c>
      <c r="Y2" s="124"/>
      <c r="Z2" s="122" t="s">
        <v>680</v>
      </c>
      <c r="AA2" s="123">
        <f ca="1">INDIRECT("'"&amp;INDEX(worksheet_names,_xlfn.SHEET()-1)&amp;"'!AB2")</f>
        <v>-24</v>
      </c>
      <c r="AB2" s="124"/>
      <c r="AC2" s="122" t="s">
        <v>681</v>
      </c>
      <c r="AD2" s="123">
        <f ca="1">INDIRECT("'"&amp;INDEX(worksheet_names,_xlfn.SHEET()-1)&amp;"'!AE2")</f>
        <v>-8</v>
      </c>
      <c r="AE2" s="124"/>
      <c r="AF2" s="122" t="s">
        <v>682</v>
      </c>
      <c r="AG2" s="123">
        <f ca="1">INDIRECT("'"&amp;INDEX(worksheet_names,_xlfn.SHEET()-1)&amp;"'!AH2")</f>
        <v>-24</v>
      </c>
      <c r="AH2" s="124"/>
      <c r="AI2" s="122" t="s">
        <v>683</v>
      </c>
      <c r="AJ2" s="123">
        <f ca="1">INDIRECT("'"&amp;INDEX(worksheet_names,_xlfn.SHEET()-1)&amp;"'!AK2")</f>
        <v>-24</v>
      </c>
      <c r="AK2" s="124"/>
      <c r="AL2" s="122" t="s">
        <v>684</v>
      </c>
      <c r="AM2" s="123">
        <f ca="1">INDIRECT("'"&amp;INDEX(worksheet_names,_xlfn.SHEET()-1)&amp;"'!AN2")</f>
        <v>7</v>
      </c>
      <c r="AN2" s="125"/>
      <c r="AO2" s="224">
        <f>COUNTA(E2,H2,K2,N2,Q2,T2,W2,Z2,AC2,AF2,AI2,AL2)</f>
        <v>12</v>
      </c>
      <c r="AP2" s="225" t="s">
        <v>4</v>
      </c>
      <c r="AQ2" s="40">
        <f>SUM('Week 1'!$E$4&lt;&gt;"",'Week 2'!$E$4&lt;&gt;"",'Week 3'!$E$4&lt;&gt;"",'Week 4'!$E$4&lt;&gt;"",'Week 5'!$E$4&lt;&gt;"",'Week 6'!$E$4&lt;&gt;"",'Week 7'!$E$4&lt;&gt;"",'Week 8'!$E$4&lt;&gt;"",'Week 9'!$E$4&lt;&gt;"",'Week 10'!$E$4&lt;&gt;"",'Week 11'!$E$4&lt;&gt;"",'Week 12'!$E$4&lt;&gt;"",'Week 13'!$E$4&lt;&gt;"",'Week 14'!$E$4&lt;&gt;"",'Week 15'!$E$4&lt;&gt;"",'Week 16'!$E$4&lt;&gt;"",'Week 17'!$E$4&lt;&gt;"")</f>
        <v>8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>AQ2+1</f>
        <v>9</v>
      </c>
      <c r="AR3" s="41" t="s">
        <v>39</v>
      </c>
      <c r="AS3" s="43"/>
    </row>
    <row r="4" spans="2:101" ht="18" customHeight="1" x14ac:dyDescent="0.2">
      <c r="B4" s="227">
        <v>1</v>
      </c>
      <c r="C4" s="190">
        <f>16 - COUNTBLANK('Week 1'!$B$4:$B$19)</f>
        <v>16</v>
      </c>
      <c r="D4" s="228">
        <f>IF('Week 1'!$E$4="","",C4)</f>
        <v>16</v>
      </c>
      <c r="E4" s="229">
        <f ca="1">IF('Week 1'!$AR$2=0,IF('Week 1'!F$4="","",'Week 1'!G$21),"")</f>
        <v>12</v>
      </c>
      <c r="F4" s="230">
        <f>IF('Week 1'!$AR$2=0,IF('Week 1'!F$4="",0,'Week 1'!H$25),"")</f>
        <v>7</v>
      </c>
      <c r="G4" s="231">
        <f ca="1">IF('Week 1'!$AR$2=0,IF('Week 1'!F$4="",0,'Week 1'!H$21),"")</f>
        <v>68</v>
      </c>
      <c r="H4" s="232">
        <f ca="1">IF('Week 1'!$AR$2=0,IF('Week 1'!I$4="","",'Week 1'!J$21),"")</f>
        <v>1</v>
      </c>
      <c r="I4" s="230">
        <f>IF('Week 1'!$AR$2=0,IF('Week 1'!I$4="",0,'Week 1'!K$25),"")</f>
        <v>10</v>
      </c>
      <c r="J4" s="231">
        <f ca="1">IF('Week 1'!$AR$2=0,IF('Week 1'!I$4="",0,'Week 1'!K$21),"")</f>
        <v>99</v>
      </c>
      <c r="K4" s="232">
        <f ca="1">IF('Week 1'!$AR$2=0,IF('Week 1'!L$4="","",'Week 1'!M$21),"")</f>
        <v>7</v>
      </c>
      <c r="L4" s="230">
        <f>IF('Week 1'!$AR$2=0,IF('Week 1'!L$4="",0,'Week 1'!N$25),"")</f>
        <v>11</v>
      </c>
      <c r="M4" s="231">
        <f ca="1">IF('Week 1'!$AR$2=0,IF('Week 1'!L$4="",0,'Week 1'!N$21),"")</f>
        <v>86</v>
      </c>
      <c r="N4" s="232">
        <f ca="1">IF('Week 1'!$AR$2=0,IF('Week 1'!O$4="","",'Week 1'!P$21),"")</f>
        <v>9</v>
      </c>
      <c r="O4" s="230">
        <f>IF('Week 1'!$AR$2=0,IF('Week 1'!O$4="",0,'Week 1'!Q$25),"")</f>
        <v>9</v>
      </c>
      <c r="P4" s="231">
        <f ca="1">IF('Week 1'!$AR$2=0,IF('Week 1'!O$4="",0,'Week 1'!Q$21),"")</f>
        <v>77</v>
      </c>
      <c r="Q4" s="232">
        <f ca="1">IF('Week 1'!$AR$2=0,IF('Week 1'!R$4="","",'Week 1'!S$21),"")</f>
        <v>10</v>
      </c>
      <c r="R4" s="230">
        <f>IF('Week 1'!$AR$2=0,IF('Week 1'!R$4="",0,'Week 1'!T$25),"")</f>
        <v>8</v>
      </c>
      <c r="S4" s="231">
        <f ca="1">IF('Week 1'!$AR$2=0,IF('Week 1'!R$4="",0,'Week 1'!T$21),"")</f>
        <v>73</v>
      </c>
      <c r="T4" s="232">
        <f ca="1">IF('Week 1'!$AR$2=0,IF('Week 1'!U$4="","",'Week 1'!V$21),"")</f>
        <v>8</v>
      </c>
      <c r="U4" s="230">
        <f>IF('Week 1'!$AR$2=0,IF('Week 1'!U$4="",0,'Week 1'!W$25),"")</f>
        <v>8</v>
      </c>
      <c r="V4" s="231">
        <f ca="1">IF('Week 1'!$AR$2=0,IF('Week 1'!U$4="",0,'Week 1'!W$21),"")</f>
        <v>78</v>
      </c>
      <c r="W4" s="232">
        <f ca="1">IF('Week 1'!$AR$2=0,IF('Week 1'!X$4="","",'Week 1'!Y$21),"")</f>
        <v>4</v>
      </c>
      <c r="X4" s="230">
        <f>IF('Week 1'!$AR$2=0,IF('Week 1'!X$4="",0,'Week 1'!Z$25),"")</f>
        <v>12</v>
      </c>
      <c r="Y4" s="231">
        <f ca="1">IF('Week 1'!$AR$2=0,IF('Week 1'!X$4="",0,'Week 1'!Z$21),"")</f>
        <v>97</v>
      </c>
      <c r="Z4" s="232">
        <f ca="1">IF('Week 1'!$AR$2=0,IF('Week 1'!AA$4="","",'Week 1'!AB$21),"")</f>
        <v>10</v>
      </c>
      <c r="AA4" s="230">
        <f>IF('Week 1'!$AR$2=0,IF('Week 1'!AA$4="",0,'Week 1'!AC$25),"")</f>
        <v>10</v>
      </c>
      <c r="AB4" s="231">
        <f ca="1">IF('Week 1'!$AR$2=0,IF('Week 1'!AA$4="",0,'Week 1'!AC$21),"")</f>
        <v>73</v>
      </c>
      <c r="AC4" s="232">
        <f ca="1">IF('Week 1'!$AR$2=0,IF('Week 1'!AD$4="","",'Week 1'!AE$21),"")</f>
        <v>6</v>
      </c>
      <c r="AD4" s="230">
        <f>IF('Week 1'!$AR$2=0,IF('Week 1'!AD$4="",0,'Week 1'!AF$25),"")</f>
        <v>9</v>
      </c>
      <c r="AE4" s="231">
        <f ca="1">IF('Week 1'!$AR$2=0,IF('Week 1'!AD$4="",0,'Week 1'!AF$21),"")</f>
        <v>87</v>
      </c>
      <c r="AF4" s="232">
        <f ca="1">IF('Week 1'!$AR$2=0,IF('Week 1'!AG$4="","",'Week 1'!AH$21),"")</f>
        <v>4</v>
      </c>
      <c r="AG4" s="230">
        <f>IF('Week 1'!$AR$2=0,IF('Week 1'!AG$4="",0,'Week 1'!AI$25),"")</f>
        <v>12</v>
      </c>
      <c r="AH4" s="231">
        <f ca="1">IF('Week 1'!$AR$2=0,IF('Week 1'!AG$4="",0,'Week 1'!AI$21),"")</f>
        <v>97</v>
      </c>
      <c r="AI4" s="232">
        <f ca="1">IF('Week 1'!$AR$2=0,IF('Week 1'!AJ$4="","",'Week 1'!AK$21),"")</f>
        <v>2</v>
      </c>
      <c r="AJ4" s="230">
        <f>IF('Week 1'!$AR$2=0,IF('Week 1'!AJ$4="",0,'Week 1'!AL$25),"")</f>
        <v>10</v>
      </c>
      <c r="AK4" s="231">
        <f ca="1">IF('Week 1'!$AR$2=0,IF('Week 1'!AJ$4="",0,'Week 1'!AL$21),"")</f>
        <v>98</v>
      </c>
      <c r="AL4" s="232">
        <f ca="1">IF('Week 1'!$AR$2=0,IF('Week 1'!AM$4="","",'Week 1'!AN$21),"")</f>
        <v>2</v>
      </c>
      <c r="AM4" s="230">
        <f>IF('Week 1'!$AR$2=0,IF('Week 1'!AM$4="",0,'Week 1'!AO$25),"")</f>
        <v>10</v>
      </c>
      <c r="AN4" s="233">
        <f ca="1">IF('Week 1'!$AR$2=0,IF('Week 1'!AM$4="",0,'Week 1'!AO$21),"")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>16 - COUNTBLANK('Week 2'!$B$4:$B$19)</f>
        <v>16</v>
      </c>
      <c r="D5" s="237">
        <f>IF('Week 2'!$E$4="","",C5)</f>
        <v>16</v>
      </c>
      <c r="E5" s="238">
        <f ca="1">IF('Week 2'!$AR$2=0,IF('Week 2'!F$4="","",'Week 2'!G$21),"")</f>
        <v>1</v>
      </c>
      <c r="F5" s="239">
        <f>IF('Week 2'!$AR$2=0,IF('Week 2'!F$4="",0,'Week 2'!H$25),"")</f>
        <v>15</v>
      </c>
      <c r="G5" s="240">
        <f ca="1">IF('Week 2'!$AR$2=0,IF('Week 2'!F$4="",0,'Week 2'!H$21),"")</f>
        <v>130</v>
      </c>
      <c r="H5" s="241" t="str">
        <f>IF('Week 2'!$AR$2=0,IF('Week 2'!I$4="","",'Week 2'!J$21),"")</f>
        <v/>
      </c>
      <c r="I5" s="239">
        <f>IF('Week 2'!$AR$2=0,IF('Week 2'!I$4="",0,'Week 2'!K$25),"")</f>
        <v>0</v>
      </c>
      <c r="J5" s="240">
        <f>IF('Week 2'!$AR$2=0,IF('Week 2'!I$4="",0,'Week 2'!K$21),"")</f>
        <v>0</v>
      </c>
      <c r="K5" s="241">
        <f ca="1">IF('Week 2'!$AR$2=0,IF('Week 2'!L$4="","",'Week 2'!M$21),"")</f>
        <v>3</v>
      </c>
      <c r="L5" s="239">
        <f>IF('Week 2'!$AR$2=0,IF('Week 2'!L$4="",0,'Week 2'!N$25),"")</f>
        <v>14</v>
      </c>
      <c r="M5" s="240">
        <f ca="1">IF('Week 2'!$AR$2=0,IF('Week 2'!L$4="",0,'Week 2'!N$21),"")</f>
        <v>128</v>
      </c>
      <c r="N5" s="241">
        <f ca="1">IF('Week 2'!$AR$2=0,IF('Week 2'!O$4="","",'Week 2'!P$21),"")</f>
        <v>5</v>
      </c>
      <c r="O5" s="239">
        <f>IF('Week 2'!$AR$2=0,IF('Week 2'!O$4="",0,'Week 2'!Q$25),"")</f>
        <v>12</v>
      </c>
      <c r="P5" s="240">
        <f ca="1">IF('Week 2'!$AR$2=0,IF('Week 2'!O$4="",0,'Week 2'!Q$21),"")</f>
        <v>124</v>
      </c>
      <c r="Q5" s="241">
        <f ca="1">IF('Week 2'!$AR$2=0,IF('Week 2'!R$4="","",'Week 2'!S$21),"")</f>
        <v>7</v>
      </c>
      <c r="R5" s="239">
        <f>IF('Week 2'!$AR$2=0,IF('Week 2'!R$4="",0,'Week 2'!T$25),"")</f>
        <v>14</v>
      </c>
      <c r="S5" s="240">
        <f ca="1">IF('Week 2'!$AR$2=0,IF('Week 2'!R$4="",0,'Week 2'!T$21),"")</f>
        <v>123</v>
      </c>
      <c r="T5" s="241">
        <f ca="1">IF('Week 2'!$AR$2=0,IF('Week 2'!U$4="","",'Week 2'!V$21),"")</f>
        <v>10</v>
      </c>
      <c r="U5" s="239">
        <f>IF('Week 2'!$AR$2=0,IF('Week 2'!U$4="",0,'Week 2'!W$25),"")</f>
        <v>13</v>
      </c>
      <c r="V5" s="240">
        <f ca="1">IF('Week 2'!$AR$2=0,IF('Week 2'!U$4="",0,'Week 2'!W$21),"")</f>
        <v>114</v>
      </c>
      <c r="W5" s="241">
        <f ca="1">IF('Week 2'!$AR$2=0,IF('Week 2'!X$4="","",'Week 2'!Y$21),"")</f>
        <v>11</v>
      </c>
      <c r="X5" s="239">
        <f>IF('Week 2'!$AR$2=0,IF('Week 2'!X$4="",0,'Week 2'!Z$25),"")</f>
        <v>11</v>
      </c>
      <c r="Y5" s="240">
        <f ca="1">IF('Week 2'!$AR$2=0,IF('Week 2'!X$4="",0,'Week 2'!Z$21),"")</f>
        <v>109</v>
      </c>
      <c r="Z5" s="241">
        <f ca="1">IF('Week 2'!$AR$2=0,IF('Week 2'!AA$4="","",'Week 2'!AB$21),"")</f>
        <v>9</v>
      </c>
      <c r="AA5" s="239">
        <f>IF('Week 2'!$AR$2=0,IF('Week 2'!AA$4="",0,'Week 2'!AC$25),"")</f>
        <v>14</v>
      </c>
      <c r="AB5" s="240">
        <f ca="1">IF('Week 2'!$AR$2=0,IF('Week 2'!AA$4="",0,'Week 2'!AC$21),"")</f>
        <v>118</v>
      </c>
      <c r="AC5" s="241">
        <f ca="1">IF('Week 2'!$AR$2=0,IF('Week 2'!AD$4="","",'Week 2'!AE$21),"")</f>
        <v>2</v>
      </c>
      <c r="AD5" s="239">
        <f>IF('Week 2'!$AR$2=0,IF('Week 2'!AD$4="",0,'Week 2'!AF$25),"")</f>
        <v>15</v>
      </c>
      <c r="AE5" s="240">
        <f ca="1">IF('Week 2'!$AR$2=0,IF('Week 2'!AD$4="",0,'Week 2'!AF$21),"")</f>
        <v>130</v>
      </c>
      <c r="AF5" s="241">
        <f ca="1">IF('Week 2'!$AR$2=0,IF('Week 2'!AG$4="","",'Week 2'!AH$21),"")</f>
        <v>5</v>
      </c>
      <c r="AG5" s="239">
        <f>IF('Week 2'!$AR$2=0,IF('Week 2'!AG$4="",0,'Week 2'!AI$25),"")</f>
        <v>14</v>
      </c>
      <c r="AH5" s="240">
        <f ca="1">IF('Week 2'!$AR$2=0,IF('Week 2'!AG$4="",0,'Week 2'!AI$21),"")</f>
        <v>124</v>
      </c>
      <c r="AI5" s="241">
        <f ca="1">IF('Week 2'!$AR$2=0,IF('Week 2'!AJ$4="","",'Week 2'!AK$21),"")</f>
        <v>4</v>
      </c>
      <c r="AJ5" s="239">
        <f>IF('Week 2'!$AR$2=0,IF('Week 2'!AJ$4="",0,'Week 2'!AL$25),"")</f>
        <v>14</v>
      </c>
      <c r="AK5" s="240">
        <f ca="1">IF('Week 2'!$AR$2=0,IF('Week 2'!AJ$4="",0,'Week 2'!AL$21),"")</f>
        <v>127</v>
      </c>
      <c r="AL5" s="241">
        <f ca="1">IF('Week 2'!$AR$2=0,IF('Week 2'!AM$4="","",'Week 2'!AN$21),"")</f>
        <v>7</v>
      </c>
      <c r="AM5" s="239">
        <f>IF('Week 2'!$AR$2=0,IF('Week 2'!AM$4="",0,'Week 2'!AO$25),"")</f>
        <v>13</v>
      </c>
      <c r="AN5" s="242">
        <f ca="1">IF('Week 2'!$AR$2=0,IF('Week 2'!AM$4="",0,'Week 2'!AO$21),"")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si="12">C5</f>
        <v>16</v>
      </c>
      <c r="BJ5" s="4"/>
      <c r="BK5" s="4" t="str">
        <f t="shared" ca="1" si="0"/>
        <v/>
      </c>
      <c r="BL5" s="4"/>
      <c r="BM5" s="4">
        <f t="shared" ref="BM5:BM20" ca="1" si="13">IF(E5="","",G5)</f>
        <v>130</v>
      </c>
      <c r="BN5" s="4" t="str">
        <f t="shared" ca="1" si="1"/>
        <v/>
      </c>
      <c r="BO5" s="4"/>
      <c r="BP5" s="4" t="str">
        <f t="shared" ref="BP5:BP20" si="14">IF(H5="","",J5)</f>
        <v/>
      </c>
      <c r="BQ5" s="4" t="str">
        <f t="shared" ca="1" si="2"/>
        <v/>
      </c>
      <c r="BR5" s="4"/>
      <c r="BS5" s="4">
        <f t="shared" ref="BS5:BS20" ca="1" si="15">IF(K5="","",M5)</f>
        <v>128</v>
      </c>
      <c r="BT5" s="4" t="str">
        <f t="shared" ca="1" si="3"/>
        <v/>
      </c>
      <c r="BU5" s="4"/>
      <c r="BV5" s="4">
        <f t="shared" ref="BV5:BV20" ca="1" si="16">IF(N5="","",P5)</f>
        <v>124</v>
      </c>
      <c r="BW5" s="4" t="str">
        <f t="shared" ca="1" si="4"/>
        <v/>
      </c>
      <c r="BX5" s="4"/>
      <c r="BY5" s="4">
        <f t="shared" ref="BY5:BY20" ca="1" si="17">IF(Q5="","",S5)</f>
        <v>123</v>
      </c>
      <c r="BZ5" s="4" t="str">
        <f t="shared" ca="1" si="5"/>
        <v/>
      </c>
      <c r="CA5" s="4"/>
      <c r="CB5" s="4">
        <f t="shared" ref="CB5:CB20" ca="1" si="18">IF(T5="","",V5)</f>
        <v>114</v>
      </c>
      <c r="CC5" s="4">
        <f t="shared" ca="1" si="6"/>
        <v>1</v>
      </c>
      <c r="CD5" s="4"/>
      <c r="CE5" s="4">
        <f t="shared" ref="CE5:CE20" ca="1" si="19">IF(W5="","",Y5)</f>
        <v>109</v>
      </c>
      <c r="CF5" s="4" t="str">
        <f t="shared" ca="1" si="7"/>
        <v/>
      </c>
      <c r="CG5" s="4"/>
      <c r="CH5" s="4">
        <f t="shared" ref="CH5:CH20" ca="1" si="20">IF(Z5="","",AB5)</f>
        <v>118</v>
      </c>
      <c r="CI5" s="4" t="str">
        <f t="shared" ca="1" si="8"/>
        <v/>
      </c>
      <c r="CJ5" s="4"/>
      <c r="CK5" s="4">
        <f t="shared" ref="CK5:CK20" ca="1" si="21">IF(AC5="","",AE5)</f>
        <v>130</v>
      </c>
      <c r="CL5" s="4" t="str">
        <f t="shared" ca="1" si="9"/>
        <v/>
      </c>
      <c r="CM5" s="4"/>
      <c r="CN5" s="4">
        <f t="shared" ref="CN5:CN20" ca="1" si="22">IF(AF5="","",AH5)</f>
        <v>124</v>
      </c>
      <c r="CO5" s="4" t="str">
        <f t="shared" ca="1" si="10"/>
        <v/>
      </c>
      <c r="CP5" s="4"/>
      <c r="CQ5" s="4">
        <f t="shared" ref="CQ5:CQ20" ca="1" si="23">IF(AI5="","",AK5)</f>
        <v>127</v>
      </c>
      <c r="CR5" s="4" t="str">
        <f t="shared" ca="1" si="11"/>
        <v/>
      </c>
      <c r="CS5" s="4"/>
      <c r="CT5" s="4">
        <f t="shared" ref="CT5:CT20" ca="1" si="24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>16 - COUNTBLANK('Week 3'!$B$4:$B$19)</f>
        <v>16</v>
      </c>
      <c r="D6" s="237">
        <f>IF('Week 3'!$E$4="","",C6)</f>
        <v>16</v>
      </c>
      <c r="E6" s="238">
        <f ca="1">IF('Week 3'!$AR$2=0,IF('Week 3'!F$4="","",'Week 3'!G$21),"")</f>
        <v>5</v>
      </c>
      <c r="F6" s="239">
        <f>IF('Week 3'!$AR$2=0,IF('Week 3'!F$4="",0,'Week 3'!H$25),"")</f>
        <v>8</v>
      </c>
      <c r="G6" s="240">
        <f ca="1">IF('Week 3'!$AR$2=0,IF('Week 3'!F$4="",0,'Week 3'!H$21),"")</f>
        <v>81</v>
      </c>
      <c r="H6" s="241">
        <f ca="1">IF('Week 3'!$AR$2=0,IF('Week 3'!I$4="","",'Week 3'!J$21),"")</f>
        <v>9</v>
      </c>
      <c r="I6" s="239">
        <f>IF('Week 3'!$AR$2=0,IF('Week 3'!I$4="",0,'Week 3'!K$25),"")</f>
        <v>7</v>
      </c>
      <c r="J6" s="240">
        <f ca="1">IF('Week 3'!$AR$2=0,IF('Week 3'!I$4="",0,'Week 3'!K$21),"")</f>
        <v>73</v>
      </c>
      <c r="K6" s="241">
        <f ca="1">IF('Week 3'!$AR$2=0,IF('Week 3'!L$4="","",'Week 3'!M$21),"")</f>
        <v>5</v>
      </c>
      <c r="L6" s="239">
        <f>IF('Week 3'!$AR$2=0,IF('Week 3'!L$4="",0,'Week 3'!N$25),"")</f>
        <v>8</v>
      </c>
      <c r="M6" s="240">
        <f ca="1">IF('Week 3'!$AR$2=0,IF('Week 3'!L$4="",0,'Week 3'!N$21),"")</f>
        <v>81</v>
      </c>
      <c r="N6" s="241">
        <f ca="1">IF('Week 3'!$AR$2=0,IF('Week 3'!O$4="","",'Week 3'!P$21),"")</f>
        <v>2</v>
      </c>
      <c r="O6" s="239">
        <f>IF('Week 3'!$AR$2=0,IF('Week 3'!O$4="",0,'Week 3'!Q$25),"")</f>
        <v>7</v>
      </c>
      <c r="P6" s="240">
        <f ca="1">IF('Week 3'!$AR$2=0,IF('Week 3'!O$4="",0,'Week 3'!Q$21),"")</f>
        <v>83</v>
      </c>
      <c r="Q6" s="241">
        <f ca="1">IF('Week 3'!$AR$2=0,IF('Week 3'!R$4="","",'Week 3'!S$21),"")</f>
        <v>11</v>
      </c>
      <c r="R6" s="239">
        <f>IF('Week 3'!$AR$2=0,IF('Week 3'!R$4="",0,'Week 3'!T$25),"")</f>
        <v>8</v>
      </c>
      <c r="S6" s="240">
        <f ca="1">IF('Week 3'!$AR$2=0,IF('Week 3'!R$4="",0,'Week 3'!T$21),"")</f>
        <v>68</v>
      </c>
      <c r="T6" s="241">
        <f ca="1">IF('Week 3'!$AR$2=0,IF('Week 3'!U$4="","",'Week 3'!V$21),"")</f>
        <v>3</v>
      </c>
      <c r="U6" s="239">
        <f>IF('Week 3'!$AR$2=0,IF('Week 3'!U$4="",0,'Week 3'!W$25),"")</f>
        <v>9</v>
      </c>
      <c r="V6" s="240">
        <f ca="1">IF('Week 3'!$AR$2=0,IF('Week 3'!U$4="",0,'Week 3'!W$21),"")</f>
        <v>82</v>
      </c>
      <c r="W6" s="241">
        <f ca="1">IF('Week 3'!$AR$2=0,IF('Week 3'!X$4="","",'Week 3'!Y$21),"")</f>
        <v>1</v>
      </c>
      <c r="X6" s="239">
        <f>IF('Week 3'!$AR$2=0,IF('Week 3'!X$4="",0,'Week 3'!Z$25),"")</f>
        <v>11</v>
      </c>
      <c r="Y6" s="240">
        <f ca="1">IF('Week 3'!$AR$2=0,IF('Week 3'!X$4="",0,'Week 3'!Z$21),"")</f>
        <v>92</v>
      </c>
      <c r="Z6" s="241">
        <f ca="1">IF('Week 3'!$AR$2=0,IF('Week 3'!AA$4="","",'Week 3'!AB$21),"")</f>
        <v>8</v>
      </c>
      <c r="AA6" s="239">
        <f>IF('Week 3'!$AR$2=0,IF('Week 3'!AA$4="",0,'Week 3'!AC$25),"")</f>
        <v>7</v>
      </c>
      <c r="AB6" s="240">
        <f ca="1">IF('Week 3'!$AR$2=0,IF('Week 3'!AA$4="",0,'Week 3'!AC$21),"")</f>
        <v>79</v>
      </c>
      <c r="AC6" s="241">
        <f ca="1">IF('Week 3'!$AR$2=0,IF('Week 3'!AD$4="","",'Week 3'!AE$21),"")</f>
        <v>3</v>
      </c>
      <c r="AD6" s="239">
        <f>IF('Week 3'!$AR$2=0,IF('Week 3'!AD$4="",0,'Week 3'!AF$25),"")</f>
        <v>9</v>
      </c>
      <c r="AE6" s="240">
        <f ca="1">IF('Week 3'!$AR$2=0,IF('Week 3'!AD$4="",0,'Week 3'!AF$21),"")</f>
        <v>82</v>
      </c>
      <c r="AF6" s="241">
        <f ca="1">IF('Week 3'!$AR$2=0,IF('Week 3'!AG$4="","",'Week 3'!AH$21),"")</f>
        <v>7</v>
      </c>
      <c r="AG6" s="239">
        <f>IF('Week 3'!$AR$2=0,IF('Week 3'!AG$4="",0,'Week 3'!AI$25),"")</f>
        <v>10</v>
      </c>
      <c r="AH6" s="240">
        <f ca="1">IF('Week 3'!$AR$2=0,IF('Week 3'!AG$4="",0,'Week 3'!AI$21),"")</f>
        <v>80</v>
      </c>
      <c r="AI6" s="241">
        <f ca="1">IF('Week 3'!$AR$2=0,IF('Week 3'!AJ$4="","",'Week 3'!AK$21),"")</f>
        <v>9</v>
      </c>
      <c r="AJ6" s="239">
        <f>IF('Week 3'!$AR$2=0,IF('Week 3'!AJ$4="",0,'Week 3'!AL$25),"")</f>
        <v>8</v>
      </c>
      <c r="AK6" s="240">
        <f ca="1">IF('Week 3'!$AR$2=0,IF('Week 3'!AJ$4="",0,'Week 3'!AL$21),"")</f>
        <v>73</v>
      </c>
      <c r="AL6" s="241">
        <f ca="1">IF('Week 3'!$AR$2=0,IF('Week 3'!AM$4="","",'Week 3'!AN$21),"")</f>
        <v>12</v>
      </c>
      <c r="AM6" s="239">
        <f>IF('Week 3'!$AR$2=0,IF('Week 3'!AM$4="",0,'Week 3'!AO$25),"")</f>
        <v>7</v>
      </c>
      <c r="AN6" s="242">
        <f ca="1">IF('Week 3'!$AR$2=0,IF('Week 3'!AM$4="",0,'Week 3'!AO$21),"")</f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si="12"/>
        <v>16</v>
      </c>
      <c r="BJ6" s="4"/>
      <c r="BK6" s="4" t="str">
        <f t="shared" ca="1" si="0"/>
        <v/>
      </c>
      <c r="BL6" s="4"/>
      <c r="BM6" s="4">
        <f t="shared" ca="1" si="13"/>
        <v>81</v>
      </c>
      <c r="BN6" s="4" t="str">
        <f t="shared" ca="1" si="1"/>
        <v/>
      </c>
      <c r="BO6" s="4"/>
      <c r="BP6" s="4">
        <f t="shared" ca="1" si="14"/>
        <v>73</v>
      </c>
      <c r="BQ6" s="4" t="str">
        <f t="shared" ca="1" si="2"/>
        <v/>
      </c>
      <c r="BR6" s="4"/>
      <c r="BS6" s="4">
        <f t="shared" ca="1" si="15"/>
        <v>81</v>
      </c>
      <c r="BT6" s="4" t="str">
        <f t="shared" ca="1" si="3"/>
        <v/>
      </c>
      <c r="BU6" s="4"/>
      <c r="BV6" s="4">
        <f t="shared" ca="1" si="16"/>
        <v>83</v>
      </c>
      <c r="BW6" s="4" t="str">
        <f t="shared" ca="1" si="4"/>
        <v/>
      </c>
      <c r="BX6" s="4"/>
      <c r="BY6" s="4">
        <f t="shared" ca="1" si="17"/>
        <v>68</v>
      </c>
      <c r="BZ6" s="4" t="str">
        <f t="shared" ca="1" si="5"/>
        <v/>
      </c>
      <c r="CA6" s="4"/>
      <c r="CB6" s="4">
        <f t="shared" ca="1" si="18"/>
        <v>82</v>
      </c>
      <c r="CC6" s="4" t="str">
        <f t="shared" ca="1" si="6"/>
        <v/>
      </c>
      <c r="CD6" s="4"/>
      <c r="CE6" s="4">
        <f t="shared" ca="1" si="19"/>
        <v>92</v>
      </c>
      <c r="CF6" s="4" t="str">
        <f t="shared" ca="1" si="7"/>
        <v/>
      </c>
      <c r="CG6" s="4"/>
      <c r="CH6" s="4">
        <f t="shared" ca="1" si="20"/>
        <v>79</v>
      </c>
      <c r="CI6" s="4" t="str">
        <f t="shared" ca="1" si="8"/>
        <v/>
      </c>
      <c r="CJ6" s="4"/>
      <c r="CK6" s="4">
        <f t="shared" ca="1" si="21"/>
        <v>82</v>
      </c>
      <c r="CL6" s="4" t="str">
        <f t="shared" ca="1" si="9"/>
        <v/>
      </c>
      <c r="CM6" s="4"/>
      <c r="CN6" s="4">
        <f t="shared" ca="1" si="22"/>
        <v>80</v>
      </c>
      <c r="CO6" s="4" t="str">
        <f t="shared" ca="1" si="10"/>
        <v/>
      </c>
      <c r="CP6" s="4"/>
      <c r="CQ6" s="4">
        <f t="shared" ca="1" si="23"/>
        <v>73</v>
      </c>
      <c r="CR6" s="4">
        <f t="shared" ca="1" si="11"/>
        <v>1</v>
      </c>
      <c r="CS6" s="4"/>
      <c r="CT6" s="4">
        <f t="shared" ca="1" si="24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>16 - COUNTBLANK('Week 4'!$B$4:$B$19)</f>
        <v>15</v>
      </c>
      <c r="D7" s="237">
        <f>IF('Week 4'!$E$4="","",C7)</f>
        <v>15</v>
      </c>
      <c r="E7" s="238">
        <f ca="1">IF('Week 4'!$AR$2=0,IF('Week 4'!F$4="","",'Week 4'!G$21),"")</f>
        <v>2</v>
      </c>
      <c r="F7" s="239">
        <f>IF('Week 4'!$AR$2=0,IF('Week 4'!F$4="",0,'Week 4'!H$25),"")</f>
        <v>11</v>
      </c>
      <c r="G7" s="240">
        <f ca="1">IF('Week 4'!$AR$2=0,IF('Week 4'!F$4="",0,'Week 4'!H$21),"")</f>
        <v>105</v>
      </c>
      <c r="H7" s="241">
        <f ca="1">IF('Week 4'!$AR$2=0,IF('Week 4'!I$4="","",'Week 4'!J$21),"")</f>
        <v>6</v>
      </c>
      <c r="I7" s="239">
        <f>IF('Week 4'!$AR$2=0,IF('Week 4'!I$4="",0,'Week 4'!K$25),"")</f>
        <v>10</v>
      </c>
      <c r="J7" s="240">
        <f ca="1">IF('Week 4'!$AR$2=0,IF('Week 4'!I$4="",0,'Week 4'!K$21),"")</f>
        <v>98</v>
      </c>
      <c r="K7" s="241">
        <f ca="1">IF('Week 4'!$AR$2=0,IF('Week 4'!L$4="","",'Week 4'!M$21),"")</f>
        <v>3</v>
      </c>
      <c r="L7" s="239">
        <f>IF('Week 4'!$AR$2=0,IF('Week 4'!L$4="",0,'Week 4'!N$25),"")</f>
        <v>10</v>
      </c>
      <c r="M7" s="240">
        <f ca="1">IF('Week 4'!$AR$2=0,IF('Week 4'!L$4="",0,'Week 4'!N$21),"")</f>
        <v>103</v>
      </c>
      <c r="N7" s="241">
        <f ca="1">IF('Week 4'!$AR$2=0,IF('Week 4'!O$4="","",'Week 4'!P$21),"")</f>
        <v>5</v>
      </c>
      <c r="O7" s="239">
        <f>IF('Week 4'!$AR$2=0,IF('Week 4'!O$4="",0,'Week 4'!Q$25),"")</f>
        <v>10</v>
      </c>
      <c r="P7" s="240">
        <f ca="1">IF('Week 4'!$AR$2=0,IF('Week 4'!O$4="",0,'Week 4'!Q$21),"")</f>
        <v>100</v>
      </c>
      <c r="Q7" s="241">
        <f ca="1">IF('Week 4'!$AR$2=0,IF('Week 4'!R$4="","",'Week 4'!S$21),"")</f>
        <v>11</v>
      </c>
      <c r="R7" s="239">
        <f>IF('Week 4'!$AR$2=0,IF('Week 4'!R$4="",0,'Week 4'!T$25),"")</f>
        <v>9</v>
      </c>
      <c r="S7" s="240">
        <f ca="1">IF('Week 4'!$AR$2=0,IF('Week 4'!R$4="",0,'Week 4'!T$21),"")</f>
        <v>87</v>
      </c>
      <c r="T7" s="241" t="str">
        <f>IF('Week 4'!$AR$2=0,IF('Week 4'!U$4="","",'Week 4'!V$21),"")</f>
        <v/>
      </c>
      <c r="U7" s="239">
        <f>IF('Week 4'!$AR$2=0,IF('Week 4'!U$4="",0,'Week 4'!W$25),"")</f>
        <v>0</v>
      </c>
      <c r="V7" s="240">
        <f>IF('Week 4'!$AR$2=0,IF('Week 4'!U$4="",0,'Week 4'!W$21),"")</f>
        <v>0</v>
      </c>
      <c r="W7" s="241">
        <f ca="1">IF('Week 4'!$AR$2=0,IF('Week 4'!X$4="","",'Week 4'!Y$21),"")</f>
        <v>9</v>
      </c>
      <c r="X7" s="239">
        <f>IF('Week 4'!$AR$2=0,IF('Week 4'!X$4="",0,'Week 4'!Z$25),"")</f>
        <v>9</v>
      </c>
      <c r="Y7" s="240">
        <f ca="1">IF('Week 4'!$AR$2=0,IF('Week 4'!X$4="",0,'Week 4'!Z$21),"")</f>
        <v>94</v>
      </c>
      <c r="Z7" s="241">
        <f ca="1">IF('Week 4'!$AR$2=0,IF('Week 4'!AA$4="","",'Week 4'!AB$21),"")</f>
        <v>8</v>
      </c>
      <c r="AA7" s="239">
        <f>IF('Week 4'!$AR$2=0,IF('Week 4'!AA$4="",0,'Week 4'!AC$25),"")</f>
        <v>9</v>
      </c>
      <c r="AB7" s="240">
        <f ca="1">IF('Week 4'!$AR$2=0,IF('Week 4'!AA$4="",0,'Week 4'!AC$21),"")</f>
        <v>96</v>
      </c>
      <c r="AC7" s="241">
        <f ca="1">IF('Week 4'!$AR$2=0,IF('Week 4'!AD$4="","",'Week 4'!AE$21),"")</f>
        <v>3</v>
      </c>
      <c r="AD7" s="239">
        <f>IF('Week 4'!$AR$2=0,IF('Week 4'!AD$4="",0,'Week 4'!AF$25),"")</f>
        <v>10</v>
      </c>
      <c r="AE7" s="240">
        <f ca="1">IF('Week 4'!$AR$2=0,IF('Week 4'!AD$4="",0,'Week 4'!AF$21),"")</f>
        <v>103</v>
      </c>
      <c r="AF7" s="241">
        <f ca="1">IF('Week 4'!$AR$2=0,IF('Week 4'!AG$4="","",'Week 4'!AH$21),"")</f>
        <v>7</v>
      </c>
      <c r="AG7" s="239">
        <f>IF('Week 4'!$AR$2=0,IF('Week 4'!AG$4="",0,'Week 4'!AI$25),"")</f>
        <v>10</v>
      </c>
      <c r="AH7" s="240">
        <f ca="1">IF('Week 4'!$AR$2=0,IF('Week 4'!AG$4="",0,'Week 4'!AI$21),"")</f>
        <v>97</v>
      </c>
      <c r="AI7" s="241">
        <f ca="1">IF('Week 4'!$AR$2=0,IF('Week 4'!AJ$4="","",'Week 4'!AK$21),"")</f>
        <v>10</v>
      </c>
      <c r="AJ7" s="239">
        <f>IF('Week 4'!$AR$2=0,IF('Week 4'!AJ$4="",0,'Week 4'!AL$25),"")</f>
        <v>10</v>
      </c>
      <c r="AK7" s="240">
        <f ca="1">IF('Week 4'!$AR$2=0,IF('Week 4'!AJ$4="",0,'Week 4'!AL$21),"")</f>
        <v>92</v>
      </c>
      <c r="AL7" s="241">
        <f ca="1">IF('Week 4'!$AR$2=0,IF('Week 4'!AM$4="","",'Week 4'!AN$21),"")</f>
        <v>1</v>
      </c>
      <c r="AM7" s="239">
        <f>IF('Week 4'!$AR$2=0,IF('Week 4'!AM$4="",0,'Week 4'!AO$25),"")</f>
        <v>11</v>
      </c>
      <c r="AN7" s="242">
        <f ca="1">IF('Week 4'!$AR$2=0,IF('Week 4'!AM$4="",0,'Week 4'!AO$21),"")</f>
        <v>110</v>
      </c>
      <c r="AO7" s="46"/>
      <c r="AP7" s="47"/>
      <c r="AQ7" s="46"/>
      <c r="AR7" s="47"/>
      <c r="AS7" s="4">
        <f t="shared" si="12"/>
        <v>15</v>
      </c>
      <c r="BJ7" s="4"/>
      <c r="BK7" s="4" t="str">
        <f t="shared" ca="1" si="0"/>
        <v/>
      </c>
      <c r="BL7" s="4"/>
      <c r="BM7" s="4">
        <f t="shared" ca="1" si="13"/>
        <v>105</v>
      </c>
      <c r="BN7" s="4" t="str">
        <f t="shared" ca="1" si="1"/>
        <v/>
      </c>
      <c r="BO7" s="4"/>
      <c r="BP7" s="4">
        <f t="shared" ca="1" si="14"/>
        <v>98</v>
      </c>
      <c r="BQ7" s="4" t="str">
        <f t="shared" ca="1" si="2"/>
        <v/>
      </c>
      <c r="BR7" s="4"/>
      <c r="BS7" s="4">
        <f t="shared" ca="1" si="15"/>
        <v>103</v>
      </c>
      <c r="BT7" s="4" t="str">
        <f t="shared" ca="1" si="3"/>
        <v/>
      </c>
      <c r="BU7" s="4"/>
      <c r="BV7" s="4">
        <f t="shared" ca="1" si="16"/>
        <v>100</v>
      </c>
      <c r="BW7" s="4">
        <f t="shared" ca="1" si="4"/>
        <v>1</v>
      </c>
      <c r="BX7" s="4"/>
      <c r="BY7" s="4">
        <f t="shared" ca="1" si="17"/>
        <v>87</v>
      </c>
      <c r="BZ7" s="4" t="str">
        <f t="shared" ca="1" si="5"/>
        <v/>
      </c>
      <c r="CA7" s="4"/>
      <c r="CB7" s="4" t="str">
        <f t="shared" si="18"/>
        <v/>
      </c>
      <c r="CC7" s="4" t="str">
        <f t="shared" ca="1" si="6"/>
        <v/>
      </c>
      <c r="CD7" s="4"/>
      <c r="CE7" s="4">
        <f t="shared" ca="1" si="19"/>
        <v>94</v>
      </c>
      <c r="CF7" s="4" t="str">
        <f t="shared" ca="1" si="7"/>
        <v/>
      </c>
      <c r="CG7" s="4"/>
      <c r="CH7" s="4">
        <f t="shared" ca="1" si="20"/>
        <v>96</v>
      </c>
      <c r="CI7" s="4" t="str">
        <f t="shared" ca="1" si="8"/>
        <v/>
      </c>
      <c r="CJ7" s="4"/>
      <c r="CK7" s="4">
        <f t="shared" ca="1" si="21"/>
        <v>103</v>
      </c>
      <c r="CL7" s="4" t="str">
        <f t="shared" ca="1" si="9"/>
        <v/>
      </c>
      <c r="CM7" s="4"/>
      <c r="CN7" s="4">
        <f t="shared" ca="1" si="22"/>
        <v>97</v>
      </c>
      <c r="CO7" s="4" t="str">
        <f t="shared" ca="1" si="10"/>
        <v/>
      </c>
      <c r="CP7" s="4"/>
      <c r="CQ7" s="4">
        <f t="shared" ca="1" si="23"/>
        <v>92</v>
      </c>
      <c r="CR7" s="4" t="str">
        <f t="shared" ca="1" si="11"/>
        <v/>
      </c>
      <c r="CS7" s="4"/>
      <c r="CT7" s="4">
        <f t="shared" ca="1" si="24"/>
        <v>110</v>
      </c>
      <c r="CU7" s="4"/>
      <c r="CV7" s="324"/>
    </row>
    <row r="8" spans="2:101" ht="18" customHeight="1" x14ac:dyDescent="0.2">
      <c r="B8" s="236">
        <v>5</v>
      </c>
      <c r="C8" s="201">
        <f>16 - COUNTBLANK('Week 5'!$B$4:$B$19)</f>
        <v>14</v>
      </c>
      <c r="D8" s="237">
        <f>IF('Week 5'!$E$4="","",C8)</f>
        <v>14</v>
      </c>
      <c r="E8" s="238">
        <f ca="1">IF('Week 5'!$AR$2=0,IF('Week 5'!F$4="","",'Week 5'!G$21),"")</f>
        <v>7</v>
      </c>
      <c r="F8" s="239">
        <f>IF('Week 5'!$AR$2=0,IF('Week 5'!F$4="",0,'Week 5'!H$25),"")</f>
        <v>9</v>
      </c>
      <c r="G8" s="240">
        <f ca="1">IF('Week 5'!$AR$2=0,IF('Week 5'!F$4="",0,'Week 5'!H$21),"")</f>
        <v>87</v>
      </c>
      <c r="H8" s="241">
        <f ca="1">IF('Week 5'!$AR$2=0,IF('Week 5'!I$4="","",'Week 5'!J$21),"")</f>
        <v>4</v>
      </c>
      <c r="I8" s="239">
        <f>IF('Week 5'!$AR$2=0,IF('Week 5'!I$4="",0,'Week 5'!K$25),"")</f>
        <v>9</v>
      </c>
      <c r="J8" s="240">
        <f ca="1">IF('Week 5'!$AR$2=0,IF('Week 5'!I$4="",0,'Week 5'!K$21),"")</f>
        <v>97</v>
      </c>
      <c r="K8" s="241">
        <f ca="1">IF('Week 5'!$AR$2=0,IF('Week 5'!L$4="","",'Week 5'!M$21),"")</f>
        <v>5</v>
      </c>
      <c r="L8" s="239">
        <f>IF('Week 5'!$AR$2=0,IF('Week 5'!L$4="",0,'Week 5'!N$25),"")</f>
        <v>9</v>
      </c>
      <c r="M8" s="240">
        <f ca="1">IF('Week 5'!$AR$2=0,IF('Week 5'!L$4="",0,'Week 5'!N$21),"")</f>
        <v>96</v>
      </c>
      <c r="N8" s="241">
        <f ca="1">IF('Week 5'!$AR$2=0,IF('Week 5'!O$4="","",'Week 5'!P$21),"")</f>
        <v>7</v>
      </c>
      <c r="O8" s="239">
        <f>IF('Week 5'!$AR$2=0,IF('Week 5'!O$4="",0,'Week 5'!Q$25),"")</f>
        <v>9</v>
      </c>
      <c r="P8" s="240">
        <f ca="1">IF('Week 5'!$AR$2=0,IF('Week 5'!O$4="",0,'Week 5'!Q$21),"")</f>
        <v>87</v>
      </c>
      <c r="Q8" s="241">
        <f ca="1">IF('Week 5'!$AR$2=0,IF('Week 5'!R$4="","",'Week 5'!S$21),"")</f>
        <v>9</v>
      </c>
      <c r="R8" s="239">
        <f>IF('Week 5'!$AR$2=0,IF('Week 5'!R$4="",0,'Week 5'!T$25),"")</f>
        <v>8</v>
      </c>
      <c r="S8" s="240">
        <f ca="1">IF('Week 5'!$AR$2=0,IF('Week 5'!R$4="",0,'Week 5'!T$21),"")</f>
        <v>86</v>
      </c>
      <c r="T8" s="241">
        <f ca="1">IF('Week 5'!$AR$2=0,IF('Week 5'!U$4="","",'Week 5'!V$21),"")</f>
        <v>10</v>
      </c>
      <c r="U8" s="239">
        <f>IF('Week 5'!$AR$2=0,IF('Week 5'!U$4="",0,'Week 5'!W$25),"")</f>
        <v>7</v>
      </c>
      <c r="V8" s="240">
        <f ca="1">IF('Week 5'!$AR$2=0,IF('Week 5'!U$4="",0,'Week 5'!W$21),"")</f>
        <v>82</v>
      </c>
      <c r="W8" s="241">
        <f ca="1">IF('Week 5'!$AR$2=0,IF('Week 5'!X$4="","",'Week 5'!Y$21),"")</f>
        <v>1</v>
      </c>
      <c r="X8" s="239">
        <f>IF('Week 5'!$AR$2=0,IF('Week 5'!X$4="",0,'Week 5'!Z$25),"")</f>
        <v>11</v>
      </c>
      <c r="Y8" s="240">
        <f ca="1">IF('Week 5'!$AR$2=0,IF('Week 5'!X$4="",0,'Week 5'!Z$21),"")</f>
        <v>107</v>
      </c>
      <c r="Z8" s="241">
        <f ca="1">IF('Week 5'!$AR$2=0,IF('Week 5'!AA$4="","",'Week 5'!AB$21),"")</f>
        <v>2</v>
      </c>
      <c r="AA8" s="239">
        <f>IF('Week 5'!$AR$2=0,IF('Week 5'!AA$4="",0,'Week 5'!AC$25),"")</f>
        <v>10</v>
      </c>
      <c r="AB8" s="240">
        <f ca="1">IF('Week 5'!$AR$2=0,IF('Week 5'!AA$4="",0,'Week 5'!AC$21),"")</f>
        <v>102</v>
      </c>
      <c r="AC8" s="241">
        <f ca="1">IF('Week 5'!$AR$2=0,IF('Week 5'!AD$4="","",'Week 5'!AE$21),"")</f>
        <v>6</v>
      </c>
      <c r="AD8" s="239">
        <f>IF('Week 5'!$AR$2=0,IF('Week 5'!AD$4="",0,'Week 5'!AF$25),"")</f>
        <v>9</v>
      </c>
      <c r="AE8" s="240">
        <f ca="1">IF('Week 5'!$AR$2=0,IF('Week 5'!AD$4="",0,'Week 5'!AF$21),"")</f>
        <v>95</v>
      </c>
      <c r="AF8" s="241">
        <f ca="1">IF('Week 5'!$AR$2=0,IF('Week 5'!AG$4="","",'Week 5'!AH$21),"")</f>
        <v>3</v>
      </c>
      <c r="AG8" s="239">
        <f>IF('Week 5'!$AR$2=0,IF('Week 5'!AG$4="",0,'Week 5'!AI$25),"")</f>
        <v>10</v>
      </c>
      <c r="AH8" s="240">
        <f ca="1">IF('Week 5'!$AR$2=0,IF('Week 5'!AG$4="",0,'Week 5'!AI$21),"")</f>
        <v>100</v>
      </c>
      <c r="AI8" s="241">
        <f ca="1">IF('Week 5'!$AR$2=0,IF('Week 5'!AJ$4="","",'Week 5'!AK$21),"")</f>
        <v>12</v>
      </c>
      <c r="AJ8" s="239">
        <f>IF('Week 5'!$AR$2=0,IF('Week 5'!AJ$4="",0,'Week 5'!AL$25),"")</f>
        <v>8</v>
      </c>
      <c r="AK8" s="240">
        <f ca="1">IF('Week 5'!$AR$2=0,IF('Week 5'!AJ$4="",0,'Week 5'!AL$21),"")</f>
        <v>69</v>
      </c>
      <c r="AL8" s="241">
        <f ca="1">IF('Week 5'!$AR$2=0,IF('Week 5'!AM$4="","",'Week 5'!AN$21),"")</f>
        <v>11</v>
      </c>
      <c r="AM8" s="239">
        <f>IF('Week 5'!$AR$2=0,IF('Week 5'!AM$4="",0,'Week 5'!AO$25),"")</f>
        <v>8</v>
      </c>
      <c r="AN8" s="242">
        <f ca="1">IF('Week 5'!$AR$2=0,IF('Week 5'!AM$4="",0,'Week 5'!AO$21),"")</f>
        <v>79</v>
      </c>
      <c r="AO8" s="224">
        <v>2020</v>
      </c>
      <c r="AP8" s="225" t="s">
        <v>620</v>
      </c>
      <c r="AQ8" s="46"/>
      <c r="AS8" s="4">
        <f t="shared" si="12"/>
        <v>14</v>
      </c>
      <c r="BJ8" s="4"/>
      <c r="BK8" s="4" t="str">
        <f t="shared" ca="1" si="0"/>
        <v/>
      </c>
      <c r="BL8" s="4"/>
      <c r="BM8" s="4">
        <f t="shared" ca="1" si="13"/>
        <v>87</v>
      </c>
      <c r="BN8" s="4" t="str">
        <f t="shared" ca="1" si="1"/>
        <v/>
      </c>
      <c r="BO8" s="4"/>
      <c r="BP8" s="4">
        <f t="shared" ca="1" si="14"/>
        <v>97</v>
      </c>
      <c r="BQ8" s="4" t="str">
        <f t="shared" ca="1" si="2"/>
        <v/>
      </c>
      <c r="BR8" s="4"/>
      <c r="BS8" s="4">
        <f t="shared" ca="1" si="15"/>
        <v>96</v>
      </c>
      <c r="BT8" s="4" t="str">
        <f t="shared" ca="1" si="3"/>
        <v/>
      </c>
      <c r="BU8" s="4"/>
      <c r="BV8" s="4">
        <f t="shared" ca="1" si="16"/>
        <v>87</v>
      </c>
      <c r="BW8" s="4" t="str">
        <f t="shared" ca="1" si="4"/>
        <v/>
      </c>
      <c r="BX8" s="4"/>
      <c r="BY8" s="4">
        <f t="shared" ca="1" si="17"/>
        <v>86</v>
      </c>
      <c r="BZ8" s="4" t="str">
        <f t="shared" ca="1" si="5"/>
        <v/>
      </c>
      <c r="CA8" s="4"/>
      <c r="CB8" s="4">
        <f t="shared" ca="1" si="18"/>
        <v>82</v>
      </c>
      <c r="CC8" s="4" t="str">
        <f t="shared" ca="1" si="6"/>
        <v/>
      </c>
      <c r="CD8" s="4"/>
      <c r="CE8" s="4">
        <f t="shared" ca="1" si="19"/>
        <v>107</v>
      </c>
      <c r="CF8" s="4" t="str">
        <f t="shared" ca="1" si="7"/>
        <v/>
      </c>
      <c r="CG8" s="4"/>
      <c r="CH8" s="4">
        <f t="shared" ca="1" si="20"/>
        <v>102</v>
      </c>
      <c r="CI8" s="4" t="str">
        <f t="shared" ca="1" si="8"/>
        <v/>
      </c>
      <c r="CJ8" s="4"/>
      <c r="CK8" s="4">
        <f t="shared" ca="1" si="21"/>
        <v>95</v>
      </c>
      <c r="CL8" s="4" t="str">
        <f t="shared" ca="1" si="9"/>
        <v/>
      </c>
      <c r="CM8" s="4"/>
      <c r="CN8" s="4">
        <f t="shared" ca="1" si="22"/>
        <v>100</v>
      </c>
      <c r="CO8" s="4">
        <f t="shared" ca="1" si="10"/>
        <v>1</v>
      </c>
      <c r="CP8" s="4"/>
      <c r="CQ8" s="4">
        <f t="shared" ca="1" si="23"/>
        <v>69</v>
      </c>
      <c r="CR8" s="4" t="str">
        <f t="shared" ca="1" si="11"/>
        <v/>
      </c>
      <c r="CS8" s="4"/>
      <c r="CT8" s="4">
        <f t="shared" ca="1" si="24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>16 - COUNTBLANK('Week 6'!$B$4:$B$19)</f>
        <v>14</v>
      </c>
      <c r="D9" s="237">
        <f>IF('Week 6'!$E$4="","",C9)</f>
        <v>14</v>
      </c>
      <c r="E9" s="238">
        <f ca="1">IF('Week 6'!$AR$2=0,IF('Week 6'!F$4="","",'Week 6'!G$21),"")</f>
        <v>9</v>
      </c>
      <c r="F9" s="239">
        <f>IF('Week 6'!$AR$2=0,IF('Week 6'!F$4="",0,'Week 6'!H$25),"")</f>
        <v>8</v>
      </c>
      <c r="G9" s="240">
        <f ca="1">IF('Week 6'!$AR$2=0,IF('Week 6'!F$4="",0,'Week 6'!H$21),"")</f>
        <v>82</v>
      </c>
      <c r="H9" s="241" t="str">
        <f>IF('Week 6'!$AR$2=0,IF('Week 6'!I$4="","",'Week 6'!J$21),"")</f>
        <v/>
      </c>
      <c r="I9" s="239">
        <f>IF('Week 6'!$AR$2=0,IF('Week 6'!I$4="",0,'Week 6'!K$25),"")</f>
        <v>0</v>
      </c>
      <c r="J9" s="240">
        <f>IF('Week 6'!$AR$2=0,IF('Week 6'!I$4="",0,'Week 6'!K$21),"")</f>
        <v>0</v>
      </c>
      <c r="K9" s="241">
        <f ca="1">IF('Week 6'!$AR$2=0,IF('Week 6'!L$4="","",'Week 6'!M$21),"")</f>
        <v>8</v>
      </c>
      <c r="L9" s="239">
        <f>IF('Week 6'!$AR$2=0,IF('Week 6'!L$4="",0,'Week 6'!N$25),"")</f>
        <v>8</v>
      </c>
      <c r="M9" s="240">
        <f ca="1">IF('Week 6'!$AR$2=0,IF('Week 6'!L$4="",0,'Week 6'!N$21),"")</f>
        <v>84</v>
      </c>
      <c r="N9" s="241">
        <f ca="1">IF('Week 6'!$AR$2=0,IF('Week 6'!O$4="","",'Week 6'!P$21),"")</f>
        <v>5</v>
      </c>
      <c r="O9" s="239">
        <f>IF('Week 6'!$AR$2=0,IF('Week 6'!O$4="",0,'Week 6'!Q$25),"")</f>
        <v>8</v>
      </c>
      <c r="P9" s="240">
        <f ca="1">IF('Week 6'!$AR$2=0,IF('Week 6'!O$4="",0,'Week 6'!Q$21),"")</f>
        <v>88</v>
      </c>
      <c r="Q9" s="241">
        <f ca="1">IF('Week 6'!$AR$2=0,IF('Week 6'!R$4="","",'Week 6'!S$21),"")</f>
        <v>11</v>
      </c>
      <c r="R9" s="239">
        <f>IF('Week 6'!$AR$2=0,IF('Week 6'!R$4="",0,'Week 6'!T$25),"")</f>
        <v>8</v>
      </c>
      <c r="S9" s="240">
        <f ca="1">IF('Week 6'!$AR$2=0,IF('Week 6'!R$4="",0,'Week 6'!T$21),"")</f>
        <v>74</v>
      </c>
      <c r="T9" s="241">
        <f ca="1">IF('Week 6'!$AR$2=0,IF('Week 6'!U$4="","",'Week 6'!V$21),"")</f>
        <v>1</v>
      </c>
      <c r="U9" s="239">
        <f>IF('Week 6'!$AR$2=0,IF('Week 6'!U$4="",0,'Week 6'!W$25),"")</f>
        <v>11</v>
      </c>
      <c r="V9" s="240">
        <f ca="1">IF('Week 6'!$AR$2=0,IF('Week 6'!U$4="",0,'Week 6'!W$21),"")</f>
        <v>102</v>
      </c>
      <c r="W9" s="241">
        <f ca="1">IF('Week 6'!$AR$2=0,IF('Week 6'!X$4="","",'Week 6'!Y$21),"")</f>
        <v>3</v>
      </c>
      <c r="X9" s="239">
        <f>IF('Week 6'!$AR$2=0,IF('Week 6'!X$4="",0,'Week 6'!Z$25),"")</f>
        <v>10</v>
      </c>
      <c r="Y9" s="240">
        <f ca="1">IF('Week 6'!$AR$2=0,IF('Week 6'!X$4="",0,'Week 6'!Z$21),"")</f>
        <v>90</v>
      </c>
      <c r="Z9" s="241">
        <f ca="1">IF('Week 6'!$AR$2=0,IF('Week 6'!AA$4="","",'Week 6'!AB$21),"")</f>
        <v>6</v>
      </c>
      <c r="AA9" s="239">
        <f>IF('Week 6'!$AR$2=0,IF('Week 6'!AA$4="",0,'Week 6'!AC$25),"")</f>
        <v>9</v>
      </c>
      <c r="AB9" s="240">
        <f ca="1">IF('Week 6'!$AR$2=0,IF('Week 6'!AA$4="",0,'Week 6'!AC$21),"")</f>
        <v>86</v>
      </c>
      <c r="AC9" s="241">
        <f ca="1">IF('Week 6'!$AR$2=0,IF('Week 6'!AD$4="","",'Week 6'!AE$21),"")</f>
        <v>2</v>
      </c>
      <c r="AD9" s="239">
        <f>IF('Week 6'!$AR$2=0,IF('Week 6'!AD$4="",0,'Week 6'!AF$25),"")</f>
        <v>9</v>
      </c>
      <c r="AE9" s="240">
        <f ca="1">IF('Week 6'!$AR$2=0,IF('Week 6'!AD$4="",0,'Week 6'!AF$21),"")</f>
        <v>95</v>
      </c>
      <c r="AF9" s="241">
        <f ca="1">IF('Week 6'!$AR$2=0,IF('Week 6'!AG$4="","",'Week 6'!AH$21),"")</f>
        <v>3</v>
      </c>
      <c r="AG9" s="239">
        <f>IF('Week 6'!$AR$2=0,IF('Week 6'!AG$4="",0,'Week 6'!AI$25),"")</f>
        <v>9</v>
      </c>
      <c r="AH9" s="240">
        <f ca="1">IF('Week 6'!$AR$2=0,IF('Week 6'!AG$4="",0,'Week 6'!AI$21),"")</f>
        <v>90</v>
      </c>
      <c r="AI9" s="241">
        <f ca="1">IF('Week 6'!$AR$2=0,IF('Week 6'!AJ$4="","",'Week 6'!AK$21),"")</f>
        <v>6</v>
      </c>
      <c r="AJ9" s="239">
        <f>IF('Week 6'!$AR$2=0,IF('Week 6'!AJ$4="",0,'Week 6'!AL$25),"")</f>
        <v>10</v>
      </c>
      <c r="AK9" s="240">
        <f ca="1">IF('Week 6'!$AR$2=0,IF('Week 6'!AJ$4="",0,'Week 6'!AL$21),"")</f>
        <v>86</v>
      </c>
      <c r="AL9" s="241">
        <f ca="1">IF('Week 6'!$AR$2=0,IF('Week 6'!AM$4="","",'Week 6'!AN$21),"")</f>
        <v>10</v>
      </c>
      <c r="AM9" s="239">
        <f>IF('Week 6'!$AR$2=0,IF('Week 6'!AM$4="",0,'Week 6'!AO$25),"")</f>
        <v>8</v>
      </c>
      <c r="AN9" s="242">
        <f ca="1">IF('Week 6'!$AR$2=0,IF('Week 6'!AM$4="",0,'Week 6'!AO$21),"")</f>
        <v>75</v>
      </c>
      <c r="AO9" s="46"/>
      <c r="AQ9" s="46"/>
      <c r="AR9" s="48" t="str">
        <f>CONCATENATE("'Week ",$AQ$2,"'!$B$2")</f>
        <v>'Week 8'!$B$2</v>
      </c>
      <c r="AS9" s="4">
        <f t="shared" si="12"/>
        <v>14</v>
      </c>
      <c r="BJ9" s="4"/>
      <c r="BK9" s="4" t="str">
        <f t="shared" ca="1" si="0"/>
        <v/>
      </c>
      <c r="BL9" s="4"/>
      <c r="BM9" s="4">
        <f t="shared" ca="1" si="13"/>
        <v>82</v>
      </c>
      <c r="BN9" s="4" t="str">
        <f t="shared" ca="1" si="1"/>
        <v/>
      </c>
      <c r="BO9" s="4"/>
      <c r="BP9" s="4" t="str">
        <f t="shared" si="14"/>
        <v/>
      </c>
      <c r="BQ9" s="4" t="str">
        <f t="shared" ca="1" si="2"/>
        <v/>
      </c>
      <c r="BR9" s="4"/>
      <c r="BS9" s="4">
        <f t="shared" ca="1" si="15"/>
        <v>84</v>
      </c>
      <c r="BT9" s="4" t="str">
        <f t="shared" ca="1" si="3"/>
        <v/>
      </c>
      <c r="BU9" s="4"/>
      <c r="BV9" s="4">
        <f t="shared" ca="1" si="16"/>
        <v>88</v>
      </c>
      <c r="BW9" s="4">
        <f t="shared" ca="1" si="4"/>
        <v>1</v>
      </c>
      <c r="BX9" s="4"/>
      <c r="BY9" s="4">
        <f t="shared" ca="1" si="17"/>
        <v>74</v>
      </c>
      <c r="BZ9" s="4" t="str">
        <f t="shared" ca="1" si="5"/>
        <v/>
      </c>
      <c r="CA9" s="4"/>
      <c r="CB9" s="4">
        <f t="shared" ca="1" si="18"/>
        <v>102</v>
      </c>
      <c r="CC9" s="4" t="str">
        <f t="shared" ca="1" si="6"/>
        <v/>
      </c>
      <c r="CD9" s="4"/>
      <c r="CE9" s="4">
        <f t="shared" ca="1" si="19"/>
        <v>90</v>
      </c>
      <c r="CF9" s="4" t="str">
        <f t="shared" ca="1" si="7"/>
        <v/>
      </c>
      <c r="CG9" s="4"/>
      <c r="CH9" s="4">
        <f t="shared" ca="1" si="20"/>
        <v>86</v>
      </c>
      <c r="CI9" s="4" t="str">
        <f t="shared" ca="1" si="8"/>
        <v/>
      </c>
      <c r="CJ9" s="4"/>
      <c r="CK9" s="4">
        <f t="shared" ca="1" si="21"/>
        <v>95</v>
      </c>
      <c r="CL9" s="4" t="str">
        <f t="shared" ca="1" si="9"/>
        <v/>
      </c>
      <c r="CM9" s="4"/>
      <c r="CN9" s="4">
        <f t="shared" ca="1" si="22"/>
        <v>90</v>
      </c>
      <c r="CO9" s="4" t="str">
        <f t="shared" ca="1" si="10"/>
        <v/>
      </c>
      <c r="CP9" s="4"/>
      <c r="CQ9" s="4">
        <f t="shared" ca="1" si="23"/>
        <v>86</v>
      </c>
      <c r="CR9" s="4" t="str">
        <f t="shared" ca="1" si="11"/>
        <v/>
      </c>
      <c r="CS9" s="4"/>
      <c r="CT9" s="4">
        <f t="shared" ca="1" si="24"/>
        <v>75</v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>16 - COUNTBLANK('Week 7'!$B$4:$B$19)</f>
        <v>14</v>
      </c>
      <c r="D10" s="237">
        <f>IF('Week 7'!$E$4="","",C10)</f>
        <v>14</v>
      </c>
      <c r="E10" s="238">
        <f ca="1">IF('Week 7'!$AR$2=0,IF('Week 7'!F$4="","",'Week 7'!G$21),"")</f>
        <v>10</v>
      </c>
      <c r="F10" s="239">
        <f>IF('Week 7'!$AR$2=0,IF('Week 7'!F$4="",0,'Week 7'!H$25),"")</f>
        <v>9</v>
      </c>
      <c r="G10" s="240">
        <f ca="1">IF('Week 7'!$AR$2=0,IF('Week 7'!F$4="",0,'Week 7'!H$21),"")</f>
        <v>105</v>
      </c>
      <c r="H10" s="241">
        <f ca="1">IF('Week 7'!$AR$2=0,IF('Week 7'!I$4="","",'Week 7'!J$21),"")</f>
        <v>12</v>
      </c>
      <c r="I10" s="239">
        <f>IF('Week 7'!$AR$2=0,IF('Week 7'!I$4="",0,'Week 7'!K$25),"")</f>
        <v>7</v>
      </c>
      <c r="J10" s="240">
        <f ca="1">IF('Week 7'!$AR$2=0,IF('Week 7'!I$4="",0,'Week 7'!K$21),"")</f>
        <v>75</v>
      </c>
      <c r="K10" s="241">
        <f ca="1">IF('Week 7'!$AR$2=0,IF('Week 7'!L$4="","",'Week 7'!M$21),"")</f>
        <v>4</v>
      </c>
      <c r="L10" s="239">
        <f>IF('Week 7'!$AR$2=0,IF('Week 7'!L$4="",0,'Week 7'!N$25),"")</f>
        <v>10</v>
      </c>
      <c r="M10" s="240">
        <f ca="1">IF('Week 7'!$AR$2=0,IF('Week 7'!L$4="",0,'Week 7'!N$21),"")</f>
        <v>110</v>
      </c>
      <c r="N10" s="241">
        <f ca="1">IF('Week 7'!$AR$2=0,IF('Week 7'!O$4="","",'Week 7'!P$21),"")</f>
        <v>7</v>
      </c>
      <c r="O10" s="239">
        <f>IF('Week 7'!$AR$2=0,IF('Week 7'!O$4="",0,'Week 7'!Q$25),"")</f>
        <v>9</v>
      </c>
      <c r="P10" s="240">
        <f ca="1">IF('Week 7'!$AR$2=0,IF('Week 7'!O$4="",0,'Week 7'!Q$21),"")</f>
        <v>106</v>
      </c>
      <c r="Q10" s="241">
        <f ca="1">IF('Week 7'!$AR$2=0,IF('Week 7'!R$4="","",'Week 7'!S$21),"")</f>
        <v>6</v>
      </c>
      <c r="R10" s="239">
        <f>IF('Week 7'!$AR$2=0,IF('Week 7'!R$4="",0,'Week 7'!T$25),"")</f>
        <v>9</v>
      </c>
      <c r="S10" s="240">
        <f ca="1">IF('Week 7'!$AR$2=0,IF('Week 7'!R$4="",0,'Week 7'!T$21),"")</f>
        <v>107</v>
      </c>
      <c r="T10" s="241">
        <f ca="1">IF('Week 7'!$AR$2=0,IF('Week 7'!U$4="","",'Week 7'!V$21),"")</f>
        <v>1</v>
      </c>
      <c r="U10" s="239">
        <f>IF('Week 7'!$AR$2=0,IF('Week 7'!U$4="",0,'Week 7'!W$25),"")</f>
        <v>13</v>
      </c>
      <c r="V10" s="240">
        <f ca="1">IF('Week 7'!$AR$2=0,IF('Week 7'!U$4="",0,'Week 7'!W$21),"")</f>
        <v>129</v>
      </c>
      <c r="W10" s="241">
        <f ca="1">IF('Week 7'!$AR$2=0,IF('Week 7'!X$4="","",'Week 7'!Y$21),"")</f>
        <v>4</v>
      </c>
      <c r="X10" s="239">
        <f>IF('Week 7'!$AR$2=0,IF('Week 7'!X$4="",0,'Week 7'!Z$25),"")</f>
        <v>11</v>
      </c>
      <c r="Y10" s="240">
        <f ca="1">IF('Week 7'!$AR$2=0,IF('Week 7'!X$4="",0,'Week 7'!Z$21),"")</f>
        <v>110</v>
      </c>
      <c r="Z10" s="241">
        <f ca="1">IF('Week 7'!$AR$2=0,IF('Week 7'!AA$4="","",'Week 7'!AB$21),"")</f>
        <v>2</v>
      </c>
      <c r="AA10" s="239">
        <f>IF('Week 7'!$AR$2=0,IF('Week 7'!AA$4="",0,'Week 7'!AC$25),"")</f>
        <v>12</v>
      </c>
      <c r="AB10" s="240">
        <f ca="1">IF('Week 7'!$AR$2=0,IF('Week 7'!AA$4="",0,'Week 7'!AC$21),"")</f>
        <v>119</v>
      </c>
      <c r="AC10" s="241">
        <f ca="1">IF('Week 7'!$AR$2=0,IF('Week 7'!AD$4="","",'Week 7'!AE$21),"")</f>
        <v>7</v>
      </c>
      <c r="AD10" s="239">
        <f>IF('Week 7'!$AR$2=0,IF('Week 7'!AD$4="",0,'Week 7'!AF$25),"")</f>
        <v>9</v>
      </c>
      <c r="AE10" s="240">
        <f ca="1">IF('Week 7'!$AR$2=0,IF('Week 7'!AD$4="",0,'Week 7'!AF$21),"")</f>
        <v>106</v>
      </c>
      <c r="AF10" s="241">
        <f ca="1">IF('Week 7'!$AR$2=0,IF('Week 7'!AG$4="","",'Week 7'!AH$21),"")</f>
        <v>11</v>
      </c>
      <c r="AG10" s="239">
        <f>IF('Week 7'!$AR$2=0,IF('Week 7'!AG$4="",0,'Week 7'!AI$25),"")</f>
        <v>9</v>
      </c>
      <c r="AH10" s="240">
        <f ca="1">IF('Week 7'!$AR$2=0,IF('Week 7'!AG$4="",0,'Week 7'!AI$21),"")</f>
        <v>99</v>
      </c>
      <c r="AI10" s="241">
        <f ca="1">IF('Week 7'!$AR$2=0,IF('Week 7'!AJ$4="","",'Week 7'!AK$21),"")</f>
        <v>3</v>
      </c>
      <c r="AJ10" s="239">
        <f>IF('Week 7'!$AR$2=0,IF('Week 7'!AJ$4="",0,'Week 7'!AL$25),"")</f>
        <v>10</v>
      </c>
      <c r="AK10" s="240">
        <f ca="1">IF('Week 7'!$AR$2=0,IF('Week 7'!AJ$4="",0,'Week 7'!AL$21),"")</f>
        <v>111</v>
      </c>
      <c r="AL10" s="241">
        <f ca="1">IF('Week 7'!$AR$2=0,IF('Week 7'!AM$4="","",'Week 7'!AN$21),"")</f>
        <v>7</v>
      </c>
      <c r="AM10" s="239">
        <f>IF('Week 7'!$AR$2=0,IF('Week 7'!AM$4="",0,'Week 7'!AO$25),"")</f>
        <v>9</v>
      </c>
      <c r="AN10" s="242">
        <f ca="1">IF('Week 7'!$AR$2=0,IF('Week 7'!AM$4="",0,'Week 7'!AO$21),"")</f>
        <v>106</v>
      </c>
      <c r="AO10" s="46"/>
      <c r="AQ10" s="46"/>
      <c r="AR10" s="48" t="str">
        <f>CONCATENATE("'Week ",$AQ$2,"'!$C$2")</f>
        <v>'Week 8'!$C$2</v>
      </c>
      <c r="AS10" s="4">
        <f t="shared" si="12"/>
        <v>14</v>
      </c>
      <c r="BJ10" s="4"/>
      <c r="BK10" s="4" t="str">
        <f t="shared" ca="1" si="0"/>
        <v/>
      </c>
      <c r="BL10" s="4"/>
      <c r="BM10" s="4">
        <f t="shared" ca="1" si="13"/>
        <v>105</v>
      </c>
      <c r="BN10" s="4">
        <f t="shared" ca="1" si="1"/>
        <v>1</v>
      </c>
      <c r="BO10" s="4"/>
      <c r="BP10" s="4">
        <f t="shared" ca="1" si="14"/>
        <v>75</v>
      </c>
      <c r="BQ10" s="4" t="str">
        <f t="shared" ca="1" si="2"/>
        <v/>
      </c>
      <c r="BR10" s="4"/>
      <c r="BS10" s="4">
        <f t="shared" ca="1" si="15"/>
        <v>110</v>
      </c>
      <c r="BT10" s="4" t="str">
        <f t="shared" ca="1" si="3"/>
        <v/>
      </c>
      <c r="BU10" s="4"/>
      <c r="BV10" s="4">
        <f t="shared" ca="1" si="16"/>
        <v>106</v>
      </c>
      <c r="BW10" s="4" t="str">
        <f t="shared" ca="1" si="4"/>
        <v/>
      </c>
      <c r="BX10" s="4"/>
      <c r="BY10" s="4">
        <f t="shared" ca="1" si="17"/>
        <v>107</v>
      </c>
      <c r="BZ10" s="4" t="str">
        <f t="shared" ca="1" si="5"/>
        <v/>
      </c>
      <c r="CA10" s="4"/>
      <c r="CB10" s="4">
        <f t="shared" ca="1" si="18"/>
        <v>129</v>
      </c>
      <c r="CC10" s="4" t="str">
        <f t="shared" ca="1" si="6"/>
        <v/>
      </c>
      <c r="CD10" s="4"/>
      <c r="CE10" s="4">
        <f t="shared" ca="1" si="19"/>
        <v>110</v>
      </c>
      <c r="CF10" s="4" t="str">
        <f t="shared" ca="1" si="7"/>
        <v/>
      </c>
      <c r="CG10" s="4"/>
      <c r="CH10" s="4">
        <f t="shared" ca="1" si="20"/>
        <v>119</v>
      </c>
      <c r="CI10" s="4" t="str">
        <f t="shared" ca="1" si="8"/>
        <v/>
      </c>
      <c r="CJ10" s="4"/>
      <c r="CK10" s="4">
        <f t="shared" ca="1" si="21"/>
        <v>106</v>
      </c>
      <c r="CL10" s="4" t="str">
        <f t="shared" ca="1" si="9"/>
        <v/>
      </c>
      <c r="CM10" s="4"/>
      <c r="CN10" s="4">
        <f t="shared" ca="1" si="22"/>
        <v>99</v>
      </c>
      <c r="CO10" s="4" t="str">
        <f t="shared" ca="1" si="10"/>
        <v/>
      </c>
      <c r="CP10" s="4"/>
      <c r="CQ10" s="4">
        <f t="shared" ca="1" si="23"/>
        <v>111</v>
      </c>
      <c r="CR10" s="4" t="str">
        <f t="shared" ca="1" si="11"/>
        <v/>
      </c>
      <c r="CS10" s="4"/>
      <c r="CT10" s="4">
        <f t="shared" ca="1" si="24"/>
        <v>106</v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>16 - COUNTBLANK('Week 8'!$B$4:$B$19)</f>
        <v>14</v>
      </c>
      <c r="D11" s="237">
        <f>IF('Week 8'!$E$4="","",C11)</f>
        <v>14</v>
      </c>
      <c r="E11" s="238">
        <f ca="1">IF('Week 8'!$AR$2=0,IF('Week 8'!F$4="","",'Week 8'!G$21),"")</f>
        <v>3</v>
      </c>
      <c r="F11" s="239">
        <f>IF('Week 8'!$AR$2=0,IF('Week 8'!F$4="",0,'Week 8'!H$25),"")</f>
        <v>7</v>
      </c>
      <c r="G11" s="240">
        <f ca="1">IF('Week 8'!$AR$2=0,IF('Week 8'!F$4="",0,'Week 8'!H$21),"")</f>
        <v>80</v>
      </c>
      <c r="H11" s="241">
        <f ca="1">IF('Week 8'!$AR$2=0,IF('Week 8'!I$4="","",'Week 8'!J$21),"")</f>
        <v>8</v>
      </c>
      <c r="I11" s="239">
        <f>IF('Week 8'!$AR$2=0,IF('Week 8'!I$4="",0,'Week 8'!K$25),"")</f>
        <v>8</v>
      </c>
      <c r="J11" s="240">
        <f ca="1">IF('Week 8'!$AR$2=0,IF('Week 8'!I$4="",0,'Week 8'!K$21),"")</f>
        <v>77</v>
      </c>
      <c r="K11" s="241">
        <f ca="1">IF('Week 8'!$AR$2=0,IF('Week 8'!L$4="","",'Week 8'!M$21),"")</f>
        <v>3</v>
      </c>
      <c r="L11" s="239">
        <f>IF('Week 8'!$AR$2=0,IF('Week 8'!L$4="",0,'Week 8'!N$25),"")</f>
        <v>8</v>
      </c>
      <c r="M11" s="240">
        <f ca="1">IF('Week 8'!$AR$2=0,IF('Week 8'!L$4="",0,'Week 8'!N$21),"")</f>
        <v>80</v>
      </c>
      <c r="N11" s="241">
        <f ca="1">IF('Week 8'!$AR$2=0,IF('Week 8'!O$4="","",'Week 8'!P$21),"")</f>
        <v>2</v>
      </c>
      <c r="O11" s="239">
        <f>IF('Week 8'!$AR$2=0,IF('Week 8'!O$4="",0,'Week 8'!Q$25),"")</f>
        <v>8</v>
      </c>
      <c r="P11" s="240">
        <f ca="1">IF('Week 8'!$AR$2=0,IF('Week 8'!O$4="",0,'Week 8'!Q$21),"")</f>
        <v>83</v>
      </c>
      <c r="Q11" s="241">
        <f ca="1">IF('Week 8'!$AR$2=0,IF('Week 8'!R$4="","",'Week 8'!S$21),"")</f>
        <v>10</v>
      </c>
      <c r="R11" s="239">
        <f>IF('Week 8'!$AR$2=0,IF('Week 8'!R$4="",0,'Week 8'!T$25),"")</f>
        <v>8</v>
      </c>
      <c r="S11" s="240">
        <f ca="1">IF('Week 8'!$AR$2=0,IF('Week 8'!R$4="",0,'Week 8'!T$21),"")</f>
        <v>75</v>
      </c>
      <c r="T11" s="241">
        <f ca="1">IF('Week 8'!$AR$2=0,IF('Week 8'!U$4="","",'Week 8'!V$21),"")</f>
        <v>1</v>
      </c>
      <c r="U11" s="239">
        <f>IF('Week 8'!$AR$2=0,IF('Week 8'!U$4="",0,'Week 8'!W$25),"")</f>
        <v>8</v>
      </c>
      <c r="V11" s="240">
        <f ca="1">IF('Week 8'!$AR$2=0,IF('Week 8'!U$4="",0,'Week 8'!W$21),"")</f>
        <v>85</v>
      </c>
      <c r="W11" s="241">
        <f ca="1">IF('Week 8'!$AR$2=0,IF('Week 8'!X$4="","",'Week 8'!Y$21),"")</f>
        <v>6</v>
      </c>
      <c r="X11" s="239">
        <f>IF('Week 8'!$AR$2=0,IF('Week 8'!X$4="",0,'Week 8'!Z$25),"")</f>
        <v>8</v>
      </c>
      <c r="Y11" s="240">
        <f ca="1">IF('Week 8'!$AR$2=0,IF('Week 8'!X$4="",0,'Week 8'!Z$21),"")</f>
        <v>78</v>
      </c>
      <c r="Z11" s="241">
        <f ca="1">IF('Week 8'!$AR$2=0,IF('Week 8'!AA$4="","",'Week 8'!AB$21),"")</f>
        <v>12</v>
      </c>
      <c r="AA11" s="239">
        <f>IF('Week 8'!$AR$2=0,IF('Week 8'!AA$4="",0,'Week 8'!AC$25),"")</f>
        <v>7</v>
      </c>
      <c r="AB11" s="240">
        <f ca="1">IF('Week 8'!$AR$2=0,IF('Week 8'!AA$4="",0,'Week 8'!AC$21),"")</f>
        <v>71</v>
      </c>
      <c r="AC11" s="241">
        <f ca="1">IF('Week 8'!$AR$2=0,IF('Week 8'!AD$4="","",'Week 8'!AE$21),"")</f>
        <v>8</v>
      </c>
      <c r="AD11" s="239">
        <f>IF('Week 8'!$AR$2=0,IF('Week 8'!AD$4="",0,'Week 8'!AF$25),"")</f>
        <v>7</v>
      </c>
      <c r="AE11" s="240">
        <f ca="1">IF('Week 8'!$AR$2=0,IF('Week 8'!AD$4="",0,'Week 8'!AF$21),"")</f>
        <v>77</v>
      </c>
      <c r="AF11" s="241">
        <f ca="1">IF('Week 8'!$AR$2=0,IF('Week 8'!AG$4="","",'Week 8'!AH$21),"")</f>
        <v>11</v>
      </c>
      <c r="AG11" s="239">
        <f>IF('Week 8'!$AR$2=0,IF('Week 8'!AG$4="",0,'Week 8'!AI$25),"")</f>
        <v>7</v>
      </c>
      <c r="AH11" s="240">
        <f ca="1">IF('Week 8'!$AR$2=0,IF('Week 8'!AG$4="",0,'Week 8'!AI$21),"")</f>
        <v>72</v>
      </c>
      <c r="AI11" s="241">
        <f ca="1">IF('Week 8'!$AR$2=0,IF('Week 8'!AJ$4="","",'Week 8'!AK$21),"")</f>
        <v>3</v>
      </c>
      <c r="AJ11" s="239">
        <f>IF('Week 8'!$AR$2=0,IF('Week 8'!AJ$4="",0,'Week 8'!AL$25),"")</f>
        <v>8</v>
      </c>
      <c r="AK11" s="240">
        <f ca="1">IF('Week 8'!$AR$2=0,IF('Week 8'!AJ$4="",0,'Week 8'!AL$21),"")</f>
        <v>80</v>
      </c>
      <c r="AL11" s="241">
        <f ca="1">IF('Week 8'!$AR$2=0,IF('Week 8'!AM$4="","",'Week 8'!AN$21),"")</f>
        <v>6</v>
      </c>
      <c r="AM11" s="239">
        <f>IF('Week 8'!$AR$2=0,IF('Week 8'!AM$4="",0,'Week 8'!AO$25),"")</f>
        <v>7</v>
      </c>
      <c r="AN11" s="242">
        <f ca="1">IF('Week 8'!$AR$2=0,IF('Week 8'!AM$4="",0,'Week 8'!AO$21),"")</f>
        <v>78</v>
      </c>
      <c r="AO11" s="46"/>
      <c r="AP11" s="47"/>
      <c r="AQ11" s="46"/>
      <c r="AR11" s="48" t="str">
        <f>CONCATENATE("'Week ",$AQ$2,"'!$D$2")</f>
        <v>'Week 8'!$D$2</v>
      </c>
      <c r="AS11" s="4">
        <f t="shared" si="12"/>
        <v>14</v>
      </c>
      <c r="BJ11" s="4"/>
      <c r="BK11" s="4" t="str">
        <f t="shared" ca="1" si="0"/>
        <v/>
      </c>
      <c r="BL11" s="4"/>
      <c r="BM11" s="4">
        <f t="shared" ca="1" si="13"/>
        <v>80</v>
      </c>
      <c r="BN11" s="4" t="str">
        <f t="shared" ca="1" si="1"/>
        <v/>
      </c>
      <c r="BO11" s="4"/>
      <c r="BP11" s="4">
        <f t="shared" ca="1" si="14"/>
        <v>77</v>
      </c>
      <c r="BQ11" s="4" t="str">
        <f t="shared" ca="1" si="2"/>
        <v/>
      </c>
      <c r="BR11" s="4"/>
      <c r="BS11" s="4">
        <f t="shared" ca="1" si="15"/>
        <v>80</v>
      </c>
      <c r="BT11" s="4" t="str">
        <f t="shared" ca="1" si="3"/>
        <v/>
      </c>
      <c r="BU11" s="4"/>
      <c r="BV11" s="4">
        <f t="shared" ca="1" si="16"/>
        <v>83</v>
      </c>
      <c r="BW11" s="4" t="str">
        <f t="shared" ca="1" si="4"/>
        <v/>
      </c>
      <c r="BX11" s="4"/>
      <c r="BY11" s="4">
        <f t="shared" ca="1" si="17"/>
        <v>75</v>
      </c>
      <c r="BZ11" s="4" t="str">
        <f t="shared" ca="1" si="5"/>
        <v/>
      </c>
      <c r="CA11" s="4"/>
      <c r="CB11" s="4">
        <f t="shared" ca="1" si="18"/>
        <v>85</v>
      </c>
      <c r="CC11" s="4" t="str">
        <f t="shared" ca="1" si="6"/>
        <v/>
      </c>
      <c r="CD11" s="4"/>
      <c r="CE11" s="4">
        <f t="shared" ca="1" si="19"/>
        <v>78</v>
      </c>
      <c r="CF11" s="4">
        <f t="shared" ca="1" si="7"/>
        <v>1</v>
      </c>
      <c r="CG11" s="4"/>
      <c r="CH11" s="4">
        <f t="shared" ca="1" si="20"/>
        <v>71</v>
      </c>
      <c r="CI11" s="4" t="str">
        <f t="shared" ca="1" si="8"/>
        <v/>
      </c>
      <c r="CJ11" s="4"/>
      <c r="CK11" s="4">
        <f t="shared" ca="1" si="21"/>
        <v>77</v>
      </c>
      <c r="CL11" s="4" t="str">
        <f t="shared" ca="1" si="9"/>
        <v/>
      </c>
      <c r="CM11" s="4"/>
      <c r="CN11" s="4">
        <f t="shared" ca="1" si="22"/>
        <v>72</v>
      </c>
      <c r="CO11" s="4" t="str">
        <f t="shared" ca="1" si="10"/>
        <v/>
      </c>
      <c r="CP11" s="4"/>
      <c r="CQ11" s="4">
        <f t="shared" ca="1" si="23"/>
        <v>80</v>
      </c>
      <c r="CR11" s="4" t="str">
        <f t="shared" ca="1" si="11"/>
        <v/>
      </c>
      <c r="CS11" s="4"/>
      <c r="CT11" s="4">
        <f t="shared" ca="1" si="24"/>
        <v>78</v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>16 - COUNTBLANK('Week 9'!$B$4:$B$19)</f>
        <v>14</v>
      </c>
      <c r="D12" s="237" t="str">
        <f>IF('Week 9'!$E$4="","",C12)</f>
        <v/>
      </c>
      <c r="E12" s="238" t="str">
        <f>IF('Week 9'!$AR$2=0,IF('Week 9'!F$4="","",'Week 9'!G$21),"")</f>
        <v/>
      </c>
      <c r="F12" s="239" t="str">
        <f>IF('Week 9'!$AR$2=0,IF('Week 9'!F$4="",0,'Week 9'!H$25),"")</f>
        <v/>
      </c>
      <c r="G12" s="240" t="str">
        <f>IF('Week 9'!$AR$2=0,IF('Week 9'!F$4="",0,'Week 9'!H$21),"")</f>
        <v/>
      </c>
      <c r="H12" s="241" t="str">
        <f>IF('Week 9'!$AR$2=0,IF('Week 9'!I$4="","",'Week 9'!J$21),"")</f>
        <v/>
      </c>
      <c r="I12" s="239" t="str">
        <f>IF('Week 9'!$AR$2=0,IF('Week 9'!I$4="",0,'Week 9'!K$25),"")</f>
        <v/>
      </c>
      <c r="J12" s="240" t="str">
        <f>IF('Week 9'!$AR$2=0,IF('Week 9'!I$4="",0,'Week 9'!K$21),"")</f>
        <v/>
      </c>
      <c r="K12" s="241" t="str">
        <f>IF('Week 9'!$AR$2=0,IF('Week 9'!L$4="","",'Week 9'!M$21),"")</f>
        <v/>
      </c>
      <c r="L12" s="239" t="str">
        <f>IF('Week 9'!$AR$2=0,IF('Week 9'!L$4="",0,'Week 9'!N$25),"")</f>
        <v/>
      </c>
      <c r="M12" s="240" t="str">
        <f>IF('Week 9'!$AR$2=0,IF('Week 9'!L$4="",0,'Week 9'!N$21),"")</f>
        <v/>
      </c>
      <c r="N12" s="241" t="str">
        <f>IF('Week 9'!$AR$2=0,IF('Week 9'!O$4="","",'Week 9'!P$21),"")</f>
        <v/>
      </c>
      <c r="O12" s="239" t="str">
        <f>IF('Week 9'!$AR$2=0,IF('Week 9'!O$4="",0,'Week 9'!Q$25),"")</f>
        <v/>
      </c>
      <c r="P12" s="240" t="str">
        <f>IF('Week 9'!$AR$2=0,IF('Week 9'!O$4="",0,'Week 9'!Q$21),"")</f>
        <v/>
      </c>
      <c r="Q12" s="241" t="str">
        <f>IF('Week 9'!$AR$2=0,IF('Week 9'!R$4="","",'Week 9'!S$21),"")</f>
        <v/>
      </c>
      <c r="R12" s="239" t="str">
        <f>IF('Week 9'!$AR$2=0,IF('Week 9'!R$4="",0,'Week 9'!T$25),"")</f>
        <v/>
      </c>
      <c r="S12" s="240" t="str">
        <f>IF('Week 9'!$AR$2=0,IF('Week 9'!R$4="",0,'Week 9'!T$21),"")</f>
        <v/>
      </c>
      <c r="T12" s="241" t="str">
        <f>IF('Week 9'!$AR$2=0,IF('Week 9'!U$4="","",'Week 9'!V$21),"")</f>
        <v/>
      </c>
      <c r="U12" s="239" t="str">
        <f>IF('Week 9'!$AR$2=0,IF('Week 9'!U$4="",0,'Week 9'!W$25),"")</f>
        <v/>
      </c>
      <c r="V12" s="240" t="str">
        <f>IF('Week 9'!$AR$2=0,IF('Week 9'!U$4="",0,'Week 9'!W$21),"")</f>
        <v/>
      </c>
      <c r="W12" s="241" t="str">
        <f>IF('Week 9'!$AR$2=0,IF('Week 9'!X$4="","",'Week 9'!Y$21),"")</f>
        <v/>
      </c>
      <c r="X12" s="239" t="str">
        <f>IF('Week 9'!$AR$2=0,IF('Week 9'!X$4="",0,'Week 9'!Z$25),"")</f>
        <v/>
      </c>
      <c r="Y12" s="240" t="str">
        <f>IF('Week 9'!$AR$2=0,IF('Week 9'!X$4="",0,'Week 9'!Z$21),"")</f>
        <v/>
      </c>
      <c r="Z12" s="241" t="str">
        <f>IF('Week 9'!$AR$2=0,IF('Week 9'!AA$4="","",'Week 9'!AB$21),"")</f>
        <v/>
      </c>
      <c r="AA12" s="239" t="str">
        <f>IF('Week 9'!$AR$2=0,IF('Week 9'!AA$4="",0,'Week 9'!AC$25),"")</f>
        <v/>
      </c>
      <c r="AB12" s="240" t="str">
        <f>IF('Week 9'!$AR$2=0,IF('Week 9'!AA$4="",0,'Week 9'!AC$21),"")</f>
        <v/>
      </c>
      <c r="AC12" s="241" t="str">
        <f>IF('Week 9'!$AR$2=0,IF('Week 9'!AD$4="","",'Week 9'!AE$21),"")</f>
        <v/>
      </c>
      <c r="AD12" s="239" t="str">
        <f>IF('Week 9'!$AR$2=0,IF('Week 9'!AD$4="",0,'Week 9'!AF$25),"")</f>
        <v/>
      </c>
      <c r="AE12" s="240" t="str">
        <f>IF('Week 9'!$AR$2=0,IF('Week 9'!AD$4="",0,'Week 9'!AF$21),"")</f>
        <v/>
      </c>
      <c r="AF12" s="241" t="str">
        <f>IF('Week 9'!$AR$2=0,IF('Week 9'!AG$4="","",'Week 9'!AH$21),"")</f>
        <v/>
      </c>
      <c r="AG12" s="239" t="str">
        <f>IF('Week 9'!$AR$2=0,IF('Week 9'!AG$4="",0,'Week 9'!AI$25),"")</f>
        <v/>
      </c>
      <c r="AH12" s="240" t="str">
        <f>IF('Week 9'!$AR$2=0,IF('Week 9'!AG$4="",0,'Week 9'!AI$21),"")</f>
        <v/>
      </c>
      <c r="AI12" s="241" t="str">
        <f>IF('Week 9'!$AR$2=0,IF('Week 9'!AJ$4="","",'Week 9'!AK$21),"")</f>
        <v/>
      </c>
      <c r="AJ12" s="239" t="str">
        <f>IF('Week 9'!$AR$2=0,IF('Week 9'!AJ$4="",0,'Week 9'!AL$25),"")</f>
        <v/>
      </c>
      <c r="AK12" s="240" t="str">
        <f>IF('Week 9'!$AR$2=0,IF('Week 9'!AJ$4="",0,'Week 9'!AL$21),"")</f>
        <v/>
      </c>
      <c r="AL12" s="241" t="str">
        <f>IF('Week 9'!$AR$2=0,IF('Week 9'!AM$4="","",'Week 9'!AN$21),"")</f>
        <v/>
      </c>
      <c r="AM12" s="239" t="str">
        <f>IF('Week 9'!$AR$2=0,IF('Week 9'!AM$4="",0,'Week 9'!AO$25),"")</f>
        <v/>
      </c>
      <c r="AN12" s="242" t="str">
        <f>IF('Week 9'!$AR$2=0,IF('Week 9'!AM$4="",0,'Week 9'!AO$21),"")</f>
        <v/>
      </c>
      <c r="AO12" s="46"/>
      <c r="AP12" s="47"/>
      <c r="AQ12" s="46"/>
      <c r="AR12" s="48" t="str">
        <f ca="1">IF($AQ$2=0,"",CONCATENATE(INDIRECT($AR$9),INDIRECT($AR$10),INDIRECT($AR$11)))</f>
        <v>Week 8 Final</v>
      </c>
      <c r="AS12" s="4">
        <f t="shared" si="12"/>
        <v>14</v>
      </c>
      <c r="BJ12" s="4"/>
      <c r="BK12" s="4" t="str">
        <f t="shared" si="0"/>
        <v/>
      </c>
      <c r="BL12" s="4"/>
      <c r="BM12" s="4" t="str">
        <f t="shared" si="13"/>
        <v/>
      </c>
      <c r="BN12" s="4" t="str">
        <f t="shared" si="1"/>
        <v/>
      </c>
      <c r="BO12" s="4"/>
      <c r="BP12" s="4" t="str">
        <f t="shared" si="14"/>
        <v/>
      </c>
      <c r="BQ12" s="4" t="str">
        <f t="shared" si="2"/>
        <v/>
      </c>
      <c r="BR12" s="4"/>
      <c r="BS12" s="4" t="str">
        <f t="shared" si="15"/>
        <v/>
      </c>
      <c r="BT12" s="4" t="str">
        <f t="shared" si="3"/>
        <v/>
      </c>
      <c r="BU12" s="4"/>
      <c r="BV12" s="4" t="str">
        <f t="shared" si="16"/>
        <v/>
      </c>
      <c r="BW12" s="4" t="str">
        <f t="shared" si="4"/>
        <v/>
      </c>
      <c r="BX12" s="4"/>
      <c r="BY12" s="4" t="str">
        <f t="shared" si="17"/>
        <v/>
      </c>
      <c r="BZ12" s="4" t="str">
        <f t="shared" si="5"/>
        <v/>
      </c>
      <c r="CA12" s="4"/>
      <c r="CB12" s="4" t="str">
        <f t="shared" si="18"/>
        <v/>
      </c>
      <c r="CC12" s="4" t="str">
        <f t="shared" si="6"/>
        <v/>
      </c>
      <c r="CD12" s="4"/>
      <c r="CE12" s="4" t="str">
        <f t="shared" si="19"/>
        <v/>
      </c>
      <c r="CF12" s="4" t="str">
        <f t="shared" si="7"/>
        <v/>
      </c>
      <c r="CG12" s="4"/>
      <c r="CH12" s="4" t="str">
        <f t="shared" si="20"/>
        <v/>
      </c>
      <c r="CI12" s="4" t="str">
        <f t="shared" si="8"/>
        <v/>
      </c>
      <c r="CJ12" s="4"/>
      <c r="CK12" s="4" t="str">
        <f t="shared" si="21"/>
        <v/>
      </c>
      <c r="CL12" s="4" t="str">
        <f t="shared" si="9"/>
        <v/>
      </c>
      <c r="CM12" s="4"/>
      <c r="CN12" s="4" t="str">
        <f t="shared" si="22"/>
        <v/>
      </c>
      <c r="CO12" s="4" t="str">
        <f t="shared" si="10"/>
        <v/>
      </c>
      <c r="CP12" s="4"/>
      <c r="CQ12" s="4" t="str">
        <f t="shared" si="23"/>
        <v/>
      </c>
      <c r="CR12" s="4" t="str">
        <f t="shared" si="11"/>
        <v/>
      </c>
      <c r="CS12" s="4"/>
      <c r="CT12" s="4" t="str">
        <f t="shared" si="24"/>
        <v/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>16 - COUNTBLANK('Week 10'!$B$4:$B$19)</f>
        <v>14</v>
      </c>
      <c r="D13" s="237" t="str">
        <f>IF('Week 10'!$E$4="","",C13)</f>
        <v/>
      </c>
      <c r="E13" s="238" t="str">
        <f>IF('Week 10'!$AR$2=0,IF('Week 10'!F$4="","",'Week 10'!G$21),"")</f>
        <v/>
      </c>
      <c r="F13" s="239" t="str">
        <f>IF('Week 10'!$AR$2=0,IF('Week 10'!F$4="",0,'Week 10'!H$25),"")</f>
        <v/>
      </c>
      <c r="G13" s="240" t="str">
        <f>IF('Week 10'!$AR$2=0,IF('Week 10'!F$4="",0,'Week 10'!H$21),"")</f>
        <v/>
      </c>
      <c r="H13" s="241" t="str">
        <f>IF('Week 10'!$AR$2=0,IF('Week 10'!I$4="","",'Week 10'!J$21),"")</f>
        <v/>
      </c>
      <c r="I13" s="239" t="str">
        <f>IF('Week 10'!$AR$2=0,IF('Week 10'!I$4="",0,'Week 10'!K$25),"")</f>
        <v/>
      </c>
      <c r="J13" s="240" t="str">
        <f>IF('Week 10'!$AR$2=0,IF('Week 10'!I$4="",0,'Week 10'!K$21),"")</f>
        <v/>
      </c>
      <c r="K13" s="241" t="str">
        <f>IF('Week 10'!$AR$2=0,IF('Week 10'!L$4="","",'Week 10'!M$21),"")</f>
        <v/>
      </c>
      <c r="L13" s="239" t="str">
        <f>IF('Week 10'!$AR$2=0,IF('Week 10'!L$4="",0,'Week 10'!N$25),"")</f>
        <v/>
      </c>
      <c r="M13" s="240" t="str">
        <f>IF('Week 10'!$AR$2=0,IF('Week 10'!L$4="",0,'Week 10'!N$21),"")</f>
        <v/>
      </c>
      <c r="N13" s="241" t="str">
        <f>IF('Week 10'!$AR$2=0,IF('Week 10'!O$4="","",'Week 10'!P$21),"")</f>
        <v/>
      </c>
      <c r="O13" s="239" t="str">
        <f>IF('Week 10'!$AR$2=0,IF('Week 10'!O$4="",0,'Week 10'!Q$25),"")</f>
        <v/>
      </c>
      <c r="P13" s="240" t="str">
        <f>IF('Week 10'!$AR$2=0,IF('Week 10'!O$4="",0,'Week 10'!Q$21),"")</f>
        <v/>
      </c>
      <c r="Q13" s="241" t="str">
        <f>IF('Week 10'!$AR$2=0,IF('Week 10'!R$4="","",'Week 10'!S$21),"")</f>
        <v/>
      </c>
      <c r="R13" s="239" t="str">
        <f>IF('Week 10'!$AR$2=0,IF('Week 10'!R$4="",0,'Week 10'!T$25),"")</f>
        <v/>
      </c>
      <c r="S13" s="240" t="str">
        <f>IF('Week 10'!$AR$2=0,IF('Week 10'!R$4="",0,'Week 10'!T$21),"")</f>
        <v/>
      </c>
      <c r="T13" s="241" t="str">
        <f>IF('Week 10'!$AR$2=0,IF('Week 10'!U$4="","",'Week 10'!V$21),"")</f>
        <v/>
      </c>
      <c r="U13" s="239" t="str">
        <f>IF('Week 10'!$AR$2=0,IF('Week 10'!U$4="",0,'Week 10'!W$25),"")</f>
        <v/>
      </c>
      <c r="V13" s="240" t="str">
        <f>IF('Week 10'!$AR$2=0,IF('Week 10'!U$4="",0,'Week 10'!W$21),"")</f>
        <v/>
      </c>
      <c r="W13" s="241" t="str">
        <f>IF('Week 10'!$AR$2=0,IF('Week 10'!X$4="","",'Week 10'!Y$21),"")</f>
        <v/>
      </c>
      <c r="X13" s="239" t="str">
        <f>IF('Week 10'!$AR$2=0,IF('Week 10'!X$4="",0,'Week 10'!Z$25),"")</f>
        <v/>
      </c>
      <c r="Y13" s="240" t="str">
        <f>IF('Week 10'!$AR$2=0,IF('Week 10'!X$4="",0,'Week 10'!Z$21),"")</f>
        <v/>
      </c>
      <c r="Z13" s="241" t="str">
        <f>IF('Week 10'!$AR$2=0,IF('Week 10'!AA$4="","",'Week 10'!AB$21),"")</f>
        <v/>
      </c>
      <c r="AA13" s="239" t="str">
        <f>IF('Week 10'!$AR$2=0,IF('Week 10'!AA$4="",0,'Week 10'!AC$25),"")</f>
        <v/>
      </c>
      <c r="AB13" s="240" t="str">
        <f>IF('Week 10'!$AR$2=0,IF('Week 10'!AA$4="",0,'Week 10'!AC$21),"")</f>
        <v/>
      </c>
      <c r="AC13" s="241" t="str">
        <f>IF('Week 10'!$AR$2=0,IF('Week 10'!AD$4="","",'Week 10'!AE$21),"")</f>
        <v/>
      </c>
      <c r="AD13" s="239" t="str">
        <f>IF('Week 10'!$AR$2=0,IF('Week 10'!AD$4="",0,'Week 10'!AF$25),"")</f>
        <v/>
      </c>
      <c r="AE13" s="240" t="str">
        <f>IF('Week 10'!$AR$2=0,IF('Week 10'!AD$4="",0,'Week 10'!AF$21),"")</f>
        <v/>
      </c>
      <c r="AF13" s="241" t="str">
        <f>IF('Week 10'!$AR$2=0,IF('Week 10'!AG$4="","",'Week 10'!AH$21),"")</f>
        <v/>
      </c>
      <c r="AG13" s="239" t="str">
        <f>IF('Week 10'!$AR$2=0,IF('Week 10'!AG$4="",0,'Week 10'!AI$25),"")</f>
        <v/>
      </c>
      <c r="AH13" s="240" t="str">
        <f>IF('Week 10'!$AR$2=0,IF('Week 10'!AG$4="",0,'Week 10'!AI$21),"")</f>
        <v/>
      </c>
      <c r="AI13" s="241" t="str">
        <f>IF('Week 10'!$AR$2=0,IF('Week 10'!AJ$4="","",'Week 10'!AK$21),"")</f>
        <v/>
      </c>
      <c r="AJ13" s="239" t="str">
        <f>IF('Week 10'!$AR$2=0,IF('Week 10'!AJ$4="",0,'Week 10'!AL$25),"")</f>
        <v/>
      </c>
      <c r="AK13" s="240" t="str">
        <f>IF('Week 10'!$AR$2=0,IF('Week 10'!AJ$4="",0,'Week 10'!AL$21),"")</f>
        <v/>
      </c>
      <c r="AL13" s="241" t="str">
        <f>IF('Week 10'!$AR$2=0,IF('Week 10'!AM$4="","",'Week 10'!AN$21),"")</f>
        <v/>
      </c>
      <c r="AM13" s="239" t="str">
        <f>IF('Week 10'!$AR$2=0,IF('Week 10'!AM$4="",0,'Week 10'!AO$25),"")</f>
        <v/>
      </c>
      <c r="AN13" s="242" t="str">
        <f>IF('Week 10'!$AR$2=0,IF('Week 10'!AM$4="",0,'Week 10'!AO$21),"")</f>
        <v/>
      </c>
      <c r="AO13" s="46"/>
      <c r="AP13" s="47"/>
      <c r="AQ13" s="46"/>
      <c r="AR13" s="243" t="str">
        <f>CONCATENATE($AO$8," Football Pool")</f>
        <v>2020 Football Pool</v>
      </c>
      <c r="AS13" s="4">
        <f t="shared" si="12"/>
        <v>14</v>
      </c>
      <c r="BJ13" s="4"/>
      <c r="BK13" s="4" t="str">
        <f t="shared" si="0"/>
        <v/>
      </c>
      <c r="BL13" s="4"/>
      <c r="BM13" s="4" t="str">
        <f t="shared" si="13"/>
        <v/>
      </c>
      <c r="BN13" s="4" t="str">
        <f t="shared" si="1"/>
        <v/>
      </c>
      <c r="BO13" s="4"/>
      <c r="BP13" s="4" t="str">
        <f t="shared" si="14"/>
        <v/>
      </c>
      <c r="BQ13" s="4" t="str">
        <f t="shared" si="2"/>
        <v/>
      </c>
      <c r="BR13" s="4"/>
      <c r="BS13" s="4" t="str">
        <f t="shared" si="15"/>
        <v/>
      </c>
      <c r="BT13" s="4" t="str">
        <f t="shared" si="3"/>
        <v/>
      </c>
      <c r="BU13" s="4"/>
      <c r="BV13" s="4" t="str">
        <f t="shared" si="16"/>
        <v/>
      </c>
      <c r="BW13" s="4" t="str">
        <f t="shared" si="4"/>
        <v/>
      </c>
      <c r="BX13" s="4"/>
      <c r="BY13" s="4" t="str">
        <f t="shared" si="17"/>
        <v/>
      </c>
      <c r="BZ13" s="4" t="str">
        <f t="shared" si="5"/>
        <v/>
      </c>
      <c r="CA13" s="4"/>
      <c r="CB13" s="4" t="str">
        <f t="shared" si="18"/>
        <v/>
      </c>
      <c r="CC13" s="4" t="str">
        <f t="shared" si="6"/>
        <v/>
      </c>
      <c r="CD13" s="4"/>
      <c r="CE13" s="4" t="str">
        <f t="shared" si="19"/>
        <v/>
      </c>
      <c r="CF13" s="4" t="str">
        <f t="shared" si="7"/>
        <v/>
      </c>
      <c r="CG13" s="4"/>
      <c r="CH13" s="4" t="str">
        <f t="shared" si="20"/>
        <v/>
      </c>
      <c r="CI13" s="4" t="str">
        <f t="shared" si="8"/>
        <v/>
      </c>
      <c r="CJ13" s="4"/>
      <c r="CK13" s="4" t="str">
        <f t="shared" si="21"/>
        <v/>
      </c>
      <c r="CL13" s="4" t="str">
        <f t="shared" si="9"/>
        <v/>
      </c>
      <c r="CM13" s="4"/>
      <c r="CN13" s="4" t="str">
        <f t="shared" si="22"/>
        <v/>
      </c>
      <c r="CO13" s="4" t="str">
        <f t="shared" si="10"/>
        <v/>
      </c>
      <c r="CP13" s="4"/>
      <c r="CQ13" s="4" t="str">
        <f t="shared" si="23"/>
        <v/>
      </c>
      <c r="CR13" s="4" t="str">
        <f t="shared" si="11"/>
        <v/>
      </c>
      <c r="CS13" s="4"/>
      <c r="CT13" s="4" t="str">
        <f t="shared" si="24"/>
        <v/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>16 - COUNTBLANK('Week 11'!$B$4:$B$19)</f>
        <v>14</v>
      </c>
      <c r="D14" s="237" t="str">
        <f>IF('Week 11'!$E$4="","",C14)</f>
        <v/>
      </c>
      <c r="E14" s="238" t="str">
        <f>IF('Week 11'!$AR$2=0,IF('Week 11'!F$4="","",'Week 11'!G$21),"")</f>
        <v/>
      </c>
      <c r="F14" s="239" t="str">
        <f>IF('Week 11'!$AR$2=0,IF('Week 11'!F$4="",0,'Week 11'!H$25),"")</f>
        <v/>
      </c>
      <c r="G14" s="240" t="str">
        <f>IF('Week 11'!$AR$2=0,IF('Week 11'!F$4="",0,'Week 11'!H$21),"")</f>
        <v/>
      </c>
      <c r="H14" s="241" t="str">
        <f>IF('Week 11'!$AR$2=0,IF('Week 11'!I$4="","",'Week 11'!J$21),"")</f>
        <v/>
      </c>
      <c r="I14" s="239" t="str">
        <f>IF('Week 11'!$AR$2=0,IF('Week 11'!I$4="",0,'Week 11'!K$25),"")</f>
        <v/>
      </c>
      <c r="J14" s="240" t="str">
        <f>IF('Week 11'!$AR$2=0,IF('Week 11'!I$4="",0,'Week 11'!K$21),"")</f>
        <v/>
      </c>
      <c r="K14" s="241" t="str">
        <f>IF('Week 11'!$AR$2=0,IF('Week 11'!L$4="","",'Week 11'!M$21),"")</f>
        <v/>
      </c>
      <c r="L14" s="239" t="str">
        <f>IF('Week 11'!$AR$2=0,IF('Week 11'!L$4="",0,'Week 11'!N$25),"")</f>
        <v/>
      </c>
      <c r="M14" s="240" t="str">
        <f>IF('Week 11'!$AR$2=0,IF('Week 11'!L$4="",0,'Week 11'!N$21),"")</f>
        <v/>
      </c>
      <c r="N14" s="241" t="str">
        <f>IF('Week 11'!$AR$2=0,IF('Week 11'!O$4="","",'Week 11'!P$21),"")</f>
        <v/>
      </c>
      <c r="O14" s="239" t="str">
        <f>IF('Week 11'!$AR$2=0,IF('Week 11'!O$4="",0,'Week 11'!Q$25),"")</f>
        <v/>
      </c>
      <c r="P14" s="240" t="str">
        <f>IF('Week 11'!$AR$2=0,IF('Week 11'!O$4="",0,'Week 11'!Q$21),"")</f>
        <v/>
      </c>
      <c r="Q14" s="241" t="str">
        <f>IF('Week 11'!$AR$2=0,IF('Week 11'!R$4="","",'Week 11'!S$21),"")</f>
        <v/>
      </c>
      <c r="R14" s="239" t="str">
        <f>IF('Week 11'!$AR$2=0,IF('Week 11'!R$4="",0,'Week 11'!T$25),"")</f>
        <v/>
      </c>
      <c r="S14" s="240" t="str">
        <f>IF('Week 11'!$AR$2=0,IF('Week 11'!R$4="",0,'Week 11'!T$21),"")</f>
        <v/>
      </c>
      <c r="T14" s="241" t="str">
        <f>IF('Week 11'!$AR$2=0,IF('Week 11'!U$4="","",'Week 11'!V$21),"")</f>
        <v/>
      </c>
      <c r="U14" s="239" t="str">
        <f>IF('Week 11'!$AR$2=0,IF('Week 11'!U$4="",0,'Week 11'!W$25),"")</f>
        <v/>
      </c>
      <c r="V14" s="240" t="str">
        <f>IF('Week 11'!$AR$2=0,IF('Week 11'!U$4="",0,'Week 11'!W$21),"")</f>
        <v/>
      </c>
      <c r="W14" s="241" t="str">
        <f>IF('Week 11'!$AR$2=0,IF('Week 11'!X$4="","",'Week 11'!Y$21),"")</f>
        <v/>
      </c>
      <c r="X14" s="239" t="str">
        <f>IF('Week 11'!$AR$2=0,IF('Week 11'!X$4="",0,'Week 11'!Z$25),"")</f>
        <v/>
      </c>
      <c r="Y14" s="240" t="str">
        <f>IF('Week 11'!$AR$2=0,IF('Week 11'!X$4="",0,'Week 11'!Z$21),"")</f>
        <v/>
      </c>
      <c r="Z14" s="241" t="str">
        <f>IF('Week 11'!$AR$2=0,IF('Week 11'!AA$4="","",'Week 11'!AB$21),"")</f>
        <v/>
      </c>
      <c r="AA14" s="239" t="str">
        <f>IF('Week 11'!$AR$2=0,IF('Week 11'!AA$4="",0,'Week 11'!AC$25),"")</f>
        <v/>
      </c>
      <c r="AB14" s="240" t="str">
        <f>IF('Week 11'!$AR$2=0,IF('Week 11'!AA$4="",0,'Week 11'!AC$21),"")</f>
        <v/>
      </c>
      <c r="AC14" s="241" t="str">
        <f>IF('Week 11'!$AR$2=0,IF('Week 11'!AD$4="","",'Week 11'!AE$21),"")</f>
        <v/>
      </c>
      <c r="AD14" s="239" t="str">
        <f>IF('Week 11'!$AR$2=0,IF('Week 11'!AD$4="",0,'Week 11'!AF$25),"")</f>
        <v/>
      </c>
      <c r="AE14" s="240" t="str">
        <f>IF('Week 11'!$AR$2=0,IF('Week 11'!AD$4="",0,'Week 11'!AF$21),"")</f>
        <v/>
      </c>
      <c r="AF14" s="241" t="str">
        <f>IF('Week 11'!$AR$2=0,IF('Week 11'!AG$4="","",'Week 11'!AH$21),"")</f>
        <v/>
      </c>
      <c r="AG14" s="239" t="str">
        <f>IF('Week 11'!$AR$2=0,IF('Week 11'!AG$4="",0,'Week 11'!AI$25),"")</f>
        <v/>
      </c>
      <c r="AH14" s="240" t="str">
        <f>IF('Week 11'!$AR$2=0,IF('Week 11'!AG$4="",0,'Week 11'!AI$21),"")</f>
        <v/>
      </c>
      <c r="AI14" s="241" t="str">
        <f>IF('Week 11'!$AR$2=0,IF('Week 11'!AJ$4="","",'Week 11'!AK$21),"")</f>
        <v/>
      </c>
      <c r="AJ14" s="239" t="str">
        <f>IF('Week 11'!$AR$2=0,IF('Week 11'!AJ$4="",0,'Week 11'!AL$25),"")</f>
        <v/>
      </c>
      <c r="AK14" s="240" t="str">
        <f>IF('Week 11'!$AR$2=0,IF('Week 11'!AJ$4="",0,'Week 11'!AL$21),"")</f>
        <v/>
      </c>
      <c r="AL14" s="241" t="str">
        <f>IF('Week 11'!$AR$2=0,IF('Week 11'!AM$4="","",'Week 11'!AN$21),"")</f>
        <v/>
      </c>
      <c r="AM14" s="239" t="str">
        <f>IF('Week 11'!$AR$2=0,IF('Week 11'!AM$4="",0,'Week 11'!AO$25),"")</f>
        <v/>
      </c>
      <c r="AN14" s="242" t="str">
        <f>IF('Week 11'!$AR$2=0,IF('Week 11'!AM$4="",0,'Week 11'!AO$21),"")</f>
        <v/>
      </c>
      <c r="AO14" s="46"/>
      <c r="AP14" s="47"/>
      <c r="AQ14" s="46"/>
      <c r="AR14" s="243" t="str">
        <f>CONCATENATE($AO$8," Season Summary")</f>
        <v>2020 Season Summary</v>
      </c>
      <c r="AS14" s="4">
        <f t="shared" si="12"/>
        <v>14</v>
      </c>
      <c r="BJ14" s="4"/>
      <c r="BK14" s="4" t="str">
        <f t="shared" si="0"/>
        <v/>
      </c>
      <c r="BL14" s="4"/>
      <c r="BM14" s="4" t="str">
        <f t="shared" si="13"/>
        <v/>
      </c>
      <c r="BN14" s="4" t="str">
        <f t="shared" si="1"/>
        <v/>
      </c>
      <c r="BO14" s="4"/>
      <c r="BP14" s="4" t="str">
        <f t="shared" si="14"/>
        <v/>
      </c>
      <c r="BQ14" s="4" t="str">
        <f t="shared" si="2"/>
        <v/>
      </c>
      <c r="BR14" s="4"/>
      <c r="BS14" s="4" t="str">
        <f t="shared" si="15"/>
        <v/>
      </c>
      <c r="BT14" s="4" t="str">
        <f t="shared" si="3"/>
        <v/>
      </c>
      <c r="BU14" s="4"/>
      <c r="BV14" s="4" t="str">
        <f t="shared" si="16"/>
        <v/>
      </c>
      <c r="BW14" s="4" t="str">
        <f t="shared" si="4"/>
        <v/>
      </c>
      <c r="BX14" s="4"/>
      <c r="BY14" s="4" t="str">
        <f t="shared" si="17"/>
        <v/>
      </c>
      <c r="BZ14" s="4" t="str">
        <f t="shared" si="5"/>
        <v/>
      </c>
      <c r="CA14" s="4"/>
      <c r="CB14" s="4" t="str">
        <f t="shared" si="18"/>
        <v/>
      </c>
      <c r="CC14" s="4" t="str">
        <f t="shared" si="6"/>
        <v/>
      </c>
      <c r="CD14" s="4"/>
      <c r="CE14" s="4" t="str">
        <f t="shared" si="19"/>
        <v/>
      </c>
      <c r="CF14" s="4" t="str">
        <f t="shared" si="7"/>
        <v/>
      </c>
      <c r="CG14" s="4"/>
      <c r="CH14" s="4" t="str">
        <f t="shared" si="20"/>
        <v/>
      </c>
      <c r="CI14" s="4" t="str">
        <f t="shared" si="8"/>
        <v/>
      </c>
      <c r="CJ14" s="4"/>
      <c r="CK14" s="4" t="str">
        <f t="shared" si="21"/>
        <v/>
      </c>
      <c r="CL14" s="4" t="str">
        <f t="shared" si="9"/>
        <v/>
      </c>
      <c r="CM14" s="4"/>
      <c r="CN14" s="4" t="str">
        <f t="shared" si="22"/>
        <v/>
      </c>
      <c r="CO14" s="4" t="str">
        <f t="shared" si="10"/>
        <v/>
      </c>
      <c r="CP14" s="4"/>
      <c r="CQ14" s="4" t="str">
        <f t="shared" si="23"/>
        <v/>
      </c>
      <c r="CR14" s="4" t="str">
        <f t="shared" si="11"/>
        <v/>
      </c>
      <c r="CS14" s="4"/>
      <c r="CT14" s="4" t="str">
        <f t="shared" si="24"/>
        <v/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>16 - COUNTBLANK('Week 12'!$B$4:$B$19)</f>
        <v>16</v>
      </c>
      <c r="D15" s="237" t="str">
        <f>IF('Week 12'!$E$4="","",C15)</f>
        <v/>
      </c>
      <c r="E15" s="238" t="str">
        <f>IF('Week 12'!$AR$2=0,IF('Week 12'!F$4="","",'Week 12'!G$21),"")</f>
        <v/>
      </c>
      <c r="F15" s="239" t="str">
        <f>IF('Week 12'!$AR$2=0,IF('Week 12'!F$4="",0,'Week 12'!H$25),"")</f>
        <v/>
      </c>
      <c r="G15" s="240" t="str">
        <f>IF('Week 12'!$AR$2=0,IF('Week 12'!F$4="",0,'Week 12'!H$21),"")</f>
        <v/>
      </c>
      <c r="H15" s="241" t="str">
        <f>IF('Week 12'!$AR$2=0,IF('Week 12'!I$4="","",'Week 12'!J$21),"")</f>
        <v/>
      </c>
      <c r="I15" s="239" t="str">
        <f>IF('Week 12'!$AR$2=0,IF('Week 12'!I$4="",0,'Week 12'!K$25),"")</f>
        <v/>
      </c>
      <c r="J15" s="240" t="str">
        <f>IF('Week 12'!$AR$2=0,IF('Week 12'!I$4="",0,'Week 12'!K$21),"")</f>
        <v/>
      </c>
      <c r="K15" s="241" t="str">
        <f>IF('Week 12'!$AR$2=0,IF('Week 12'!L$4="","",'Week 12'!M$21),"")</f>
        <v/>
      </c>
      <c r="L15" s="239" t="str">
        <f>IF('Week 12'!$AR$2=0,IF('Week 12'!L$4="",0,'Week 12'!N$25),"")</f>
        <v/>
      </c>
      <c r="M15" s="240" t="str">
        <f>IF('Week 12'!$AR$2=0,IF('Week 12'!L$4="",0,'Week 12'!N$21),"")</f>
        <v/>
      </c>
      <c r="N15" s="241" t="str">
        <f>IF('Week 12'!$AR$2=0,IF('Week 12'!O$4="","",'Week 12'!P$21),"")</f>
        <v/>
      </c>
      <c r="O15" s="239" t="str">
        <f>IF('Week 12'!$AR$2=0,IF('Week 12'!O$4="",0,'Week 12'!Q$25),"")</f>
        <v/>
      </c>
      <c r="P15" s="240" t="str">
        <f>IF('Week 12'!$AR$2=0,IF('Week 12'!O$4="",0,'Week 12'!Q$21),"")</f>
        <v/>
      </c>
      <c r="Q15" s="241" t="str">
        <f>IF('Week 12'!$AR$2=0,IF('Week 12'!R$4="","",'Week 12'!S$21),"")</f>
        <v/>
      </c>
      <c r="R15" s="239" t="str">
        <f>IF('Week 12'!$AR$2=0,IF('Week 12'!R$4="",0,'Week 12'!T$25),"")</f>
        <v/>
      </c>
      <c r="S15" s="240" t="str">
        <f>IF('Week 12'!$AR$2=0,IF('Week 12'!R$4="",0,'Week 12'!T$21),"")</f>
        <v/>
      </c>
      <c r="T15" s="241" t="str">
        <f>IF('Week 12'!$AR$2=0,IF('Week 12'!U$4="","",'Week 12'!V$21),"")</f>
        <v/>
      </c>
      <c r="U15" s="239" t="str">
        <f>IF('Week 12'!$AR$2=0,IF('Week 12'!U$4="",0,'Week 12'!W$25),"")</f>
        <v/>
      </c>
      <c r="V15" s="240" t="str">
        <f>IF('Week 12'!$AR$2=0,IF('Week 12'!U$4="",0,'Week 12'!W$21),"")</f>
        <v/>
      </c>
      <c r="W15" s="241" t="str">
        <f>IF('Week 12'!$AR$2=0,IF('Week 12'!X$4="","",'Week 12'!Y$21),"")</f>
        <v/>
      </c>
      <c r="X15" s="239" t="str">
        <f>IF('Week 12'!$AR$2=0,IF('Week 12'!X$4="",0,'Week 12'!Z$25),"")</f>
        <v/>
      </c>
      <c r="Y15" s="240" t="str">
        <f>IF('Week 12'!$AR$2=0,IF('Week 12'!X$4="",0,'Week 12'!Z$21),"")</f>
        <v/>
      </c>
      <c r="Z15" s="241" t="str">
        <f>IF('Week 12'!$AR$2=0,IF('Week 12'!AA$4="","",'Week 12'!AB$21),"")</f>
        <v/>
      </c>
      <c r="AA15" s="239" t="str">
        <f>IF('Week 12'!$AR$2=0,IF('Week 12'!AA$4="",0,'Week 12'!AC$25),"")</f>
        <v/>
      </c>
      <c r="AB15" s="240" t="str">
        <f>IF('Week 12'!$AR$2=0,IF('Week 12'!AA$4="",0,'Week 12'!AC$21),"")</f>
        <v/>
      </c>
      <c r="AC15" s="241" t="str">
        <f>IF('Week 12'!$AR$2=0,IF('Week 12'!AD$4="","",'Week 12'!AE$21),"")</f>
        <v/>
      </c>
      <c r="AD15" s="239" t="str">
        <f>IF('Week 12'!$AR$2=0,IF('Week 12'!AD$4="",0,'Week 12'!AF$25),"")</f>
        <v/>
      </c>
      <c r="AE15" s="240" t="str">
        <f>IF('Week 12'!$AR$2=0,IF('Week 12'!AD$4="",0,'Week 12'!AF$21),"")</f>
        <v/>
      </c>
      <c r="AF15" s="241" t="str">
        <f>IF('Week 12'!$AR$2=0,IF('Week 12'!AG$4="","",'Week 12'!AH$21),"")</f>
        <v/>
      </c>
      <c r="AG15" s="239" t="str">
        <f>IF('Week 12'!$AR$2=0,IF('Week 12'!AG$4="",0,'Week 12'!AI$25),"")</f>
        <v/>
      </c>
      <c r="AH15" s="240" t="str">
        <f>IF('Week 12'!$AR$2=0,IF('Week 12'!AG$4="",0,'Week 12'!AI$21),"")</f>
        <v/>
      </c>
      <c r="AI15" s="241" t="str">
        <f>IF('Week 12'!$AR$2=0,IF('Week 12'!AJ$4="","",'Week 12'!AK$21),"")</f>
        <v/>
      </c>
      <c r="AJ15" s="239" t="str">
        <f>IF('Week 12'!$AR$2=0,IF('Week 12'!AJ$4="",0,'Week 12'!AL$25),"")</f>
        <v/>
      </c>
      <c r="AK15" s="240" t="str">
        <f>IF('Week 12'!$AR$2=0,IF('Week 12'!AJ$4="",0,'Week 12'!AL$21),"")</f>
        <v/>
      </c>
      <c r="AL15" s="241" t="str">
        <f>IF('Week 12'!$AR$2=0,IF('Week 12'!AM$4="","",'Week 12'!AN$21),"")</f>
        <v/>
      </c>
      <c r="AM15" s="239" t="str">
        <f>IF('Week 12'!$AR$2=0,IF('Week 12'!AM$4="",0,'Week 12'!AO$25),"")</f>
        <v/>
      </c>
      <c r="AN15" s="242" t="str">
        <f>IF('Week 12'!$AR$2=0,IF('Week 12'!AM$4="",0,'Week 12'!AO$21),"")</f>
        <v/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si="12"/>
        <v>16</v>
      </c>
      <c r="BJ15" s="4"/>
      <c r="BK15" s="4" t="str">
        <f t="shared" si="0"/>
        <v/>
      </c>
      <c r="BL15" s="4"/>
      <c r="BM15" s="4" t="str">
        <f t="shared" si="13"/>
        <v/>
      </c>
      <c r="BN15" s="4" t="str">
        <f t="shared" si="1"/>
        <v/>
      </c>
      <c r="BO15" s="4"/>
      <c r="BP15" s="4" t="str">
        <f t="shared" si="14"/>
        <v/>
      </c>
      <c r="BQ15" s="4" t="str">
        <f t="shared" si="2"/>
        <v/>
      </c>
      <c r="BR15" s="4"/>
      <c r="BS15" s="4" t="str">
        <f t="shared" si="15"/>
        <v/>
      </c>
      <c r="BT15" s="4" t="str">
        <f t="shared" si="3"/>
        <v/>
      </c>
      <c r="BU15" s="4"/>
      <c r="BV15" s="4" t="str">
        <f t="shared" si="16"/>
        <v/>
      </c>
      <c r="BW15" s="4" t="str">
        <f t="shared" si="4"/>
        <v/>
      </c>
      <c r="BX15" s="4"/>
      <c r="BY15" s="4" t="str">
        <f t="shared" si="17"/>
        <v/>
      </c>
      <c r="BZ15" s="4" t="str">
        <f t="shared" si="5"/>
        <v/>
      </c>
      <c r="CA15" s="4"/>
      <c r="CB15" s="4" t="str">
        <f t="shared" si="18"/>
        <v/>
      </c>
      <c r="CC15" s="4" t="str">
        <f t="shared" si="6"/>
        <v/>
      </c>
      <c r="CD15" s="4"/>
      <c r="CE15" s="4" t="str">
        <f t="shared" si="19"/>
        <v/>
      </c>
      <c r="CF15" s="4" t="str">
        <f t="shared" si="7"/>
        <v/>
      </c>
      <c r="CG15" s="4"/>
      <c r="CH15" s="4" t="str">
        <f t="shared" si="20"/>
        <v/>
      </c>
      <c r="CI15" s="4" t="str">
        <f t="shared" si="8"/>
        <v/>
      </c>
      <c r="CJ15" s="4"/>
      <c r="CK15" s="4" t="str">
        <f t="shared" si="21"/>
        <v/>
      </c>
      <c r="CL15" s="4" t="str">
        <f t="shared" si="9"/>
        <v/>
      </c>
      <c r="CM15" s="4"/>
      <c r="CN15" s="4" t="str">
        <f t="shared" si="22"/>
        <v/>
      </c>
      <c r="CO15" s="4" t="str">
        <f t="shared" si="10"/>
        <v/>
      </c>
      <c r="CP15" s="4"/>
      <c r="CQ15" s="4" t="str">
        <f t="shared" si="23"/>
        <v/>
      </c>
      <c r="CR15" s="4" t="str">
        <f t="shared" si="11"/>
        <v/>
      </c>
      <c r="CS15" s="4"/>
      <c r="CT15" s="4" t="str">
        <f t="shared" si="24"/>
        <v/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>16 - COUNTBLANK('Week 13'!$B$4:$B$19)</f>
        <v>15</v>
      </c>
      <c r="D16" s="237" t="str">
        <f>IF('Week 13'!$E$4="","",C16)</f>
        <v/>
      </c>
      <c r="E16" s="238" t="str">
        <f>IF('Week 13'!$AR$2=0,IF('Week 13'!F$4="","",'Week 13'!G$21),"")</f>
        <v/>
      </c>
      <c r="F16" s="239" t="str">
        <f>IF('Week 13'!$AR$2=0,IF('Week 13'!F$4="",0,'Week 13'!H$25),"")</f>
        <v/>
      </c>
      <c r="G16" s="240" t="str">
        <f>IF('Week 13'!$AR$2=0,IF('Week 13'!F$4="",0,'Week 13'!H$21),"")</f>
        <v/>
      </c>
      <c r="H16" s="241" t="str">
        <f>IF('Week 13'!$AR$2=0,IF('Week 13'!I$4="","",'Week 13'!J$21),"")</f>
        <v/>
      </c>
      <c r="I16" s="239" t="str">
        <f>IF('Week 13'!$AR$2=0,IF('Week 13'!I$4="",0,'Week 13'!K$25),"")</f>
        <v/>
      </c>
      <c r="J16" s="240" t="str">
        <f>IF('Week 13'!$AR$2=0,IF('Week 13'!I$4="",0,'Week 13'!K$21),"")</f>
        <v/>
      </c>
      <c r="K16" s="241" t="str">
        <f>IF('Week 13'!$AR$2=0,IF('Week 13'!L$4="","",'Week 13'!M$21),"")</f>
        <v/>
      </c>
      <c r="L16" s="239" t="str">
        <f>IF('Week 13'!$AR$2=0,IF('Week 13'!L$4="",0,'Week 13'!N$25),"")</f>
        <v/>
      </c>
      <c r="M16" s="240" t="str">
        <f>IF('Week 13'!$AR$2=0,IF('Week 13'!L$4="",0,'Week 13'!N$21),"")</f>
        <v/>
      </c>
      <c r="N16" s="241" t="str">
        <f>IF('Week 13'!$AR$2=0,IF('Week 13'!O$4="","",'Week 13'!P$21),"")</f>
        <v/>
      </c>
      <c r="O16" s="239" t="str">
        <f>IF('Week 13'!$AR$2=0,IF('Week 13'!O$4="",0,'Week 13'!Q$25),"")</f>
        <v/>
      </c>
      <c r="P16" s="240" t="str">
        <f>IF('Week 13'!$AR$2=0,IF('Week 13'!O$4="",0,'Week 13'!Q$21),"")</f>
        <v/>
      </c>
      <c r="Q16" s="241" t="str">
        <f>IF('Week 13'!$AR$2=0,IF('Week 13'!R$4="","",'Week 13'!S$21),"")</f>
        <v/>
      </c>
      <c r="R16" s="239" t="str">
        <f>IF('Week 13'!$AR$2=0,IF('Week 13'!R$4="",0,'Week 13'!T$25),"")</f>
        <v/>
      </c>
      <c r="S16" s="240" t="str">
        <f>IF('Week 13'!$AR$2=0,IF('Week 13'!R$4="",0,'Week 13'!T$21),"")</f>
        <v/>
      </c>
      <c r="T16" s="241" t="str">
        <f>IF('Week 13'!$AR$2=0,IF('Week 13'!U$4="","",'Week 13'!V$21),"")</f>
        <v/>
      </c>
      <c r="U16" s="239" t="str">
        <f>IF('Week 13'!$AR$2=0,IF('Week 13'!U$4="",0,'Week 13'!W$25),"")</f>
        <v/>
      </c>
      <c r="V16" s="240" t="str">
        <f>IF('Week 13'!$AR$2=0,IF('Week 13'!U$4="",0,'Week 13'!W$21),"")</f>
        <v/>
      </c>
      <c r="W16" s="241" t="str">
        <f>IF('Week 13'!$AR$2=0,IF('Week 13'!X$4="","",'Week 13'!Y$21),"")</f>
        <v/>
      </c>
      <c r="X16" s="239" t="str">
        <f>IF('Week 13'!$AR$2=0,IF('Week 13'!X$4="",0,'Week 13'!Z$25),"")</f>
        <v/>
      </c>
      <c r="Y16" s="240" t="str">
        <f>IF('Week 13'!$AR$2=0,IF('Week 13'!X$4="",0,'Week 13'!Z$21),"")</f>
        <v/>
      </c>
      <c r="Z16" s="241" t="str">
        <f>IF('Week 13'!$AR$2=0,IF('Week 13'!AA$4="","",'Week 13'!AB$21),"")</f>
        <v/>
      </c>
      <c r="AA16" s="239" t="str">
        <f>IF('Week 13'!$AR$2=0,IF('Week 13'!AA$4="",0,'Week 13'!AC$25),"")</f>
        <v/>
      </c>
      <c r="AB16" s="240" t="str">
        <f>IF('Week 13'!$AR$2=0,IF('Week 13'!AA$4="",0,'Week 13'!AC$21),"")</f>
        <v/>
      </c>
      <c r="AC16" s="241" t="str">
        <f>IF('Week 13'!$AR$2=0,IF('Week 13'!AD$4="","",'Week 13'!AE$21),"")</f>
        <v/>
      </c>
      <c r="AD16" s="239" t="str">
        <f>IF('Week 13'!$AR$2=0,IF('Week 13'!AD$4="",0,'Week 13'!AF$25),"")</f>
        <v/>
      </c>
      <c r="AE16" s="240" t="str">
        <f>IF('Week 13'!$AR$2=0,IF('Week 13'!AD$4="",0,'Week 13'!AF$21),"")</f>
        <v/>
      </c>
      <c r="AF16" s="241" t="str">
        <f>IF('Week 13'!$AR$2=0,IF('Week 13'!AG$4="","",'Week 13'!AH$21),"")</f>
        <v/>
      </c>
      <c r="AG16" s="239" t="str">
        <f>IF('Week 13'!$AR$2=0,IF('Week 13'!AG$4="",0,'Week 13'!AI$25),"")</f>
        <v/>
      </c>
      <c r="AH16" s="240" t="str">
        <f>IF('Week 13'!$AR$2=0,IF('Week 13'!AG$4="",0,'Week 13'!AI$21),"")</f>
        <v/>
      </c>
      <c r="AI16" s="241" t="str">
        <f>IF('Week 13'!$AR$2=0,IF('Week 13'!AJ$4="","",'Week 13'!AK$21),"")</f>
        <v/>
      </c>
      <c r="AJ16" s="239" t="str">
        <f>IF('Week 13'!$AR$2=0,IF('Week 13'!AJ$4="",0,'Week 13'!AL$25),"")</f>
        <v/>
      </c>
      <c r="AK16" s="240" t="str">
        <f>IF('Week 13'!$AR$2=0,IF('Week 13'!AJ$4="",0,'Week 13'!AL$21),"")</f>
        <v/>
      </c>
      <c r="AL16" s="241" t="str">
        <f>IF('Week 13'!$AR$2=0,IF('Week 13'!AM$4="","",'Week 13'!AN$21),"")</f>
        <v/>
      </c>
      <c r="AM16" s="239" t="str">
        <f>IF('Week 13'!$AR$2=0,IF('Week 13'!AM$4="",0,'Week 13'!AO$25),"")</f>
        <v/>
      </c>
      <c r="AN16" s="242" t="str">
        <f>IF('Week 13'!$AR$2=0,IF('Week 13'!AM$4="",0,'Week 13'!AO$21),"")</f>
        <v/>
      </c>
      <c r="AO16" s="46"/>
      <c r="AP16" s="47"/>
      <c r="AQ16" s="46"/>
      <c r="AR16" s="47"/>
      <c r="AS16" s="4">
        <f t="shared" si="12"/>
        <v>15</v>
      </c>
      <c r="BJ16" s="4"/>
      <c r="BK16" s="4" t="str">
        <f t="shared" si="0"/>
        <v/>
      </c>
      <c r="BL16" s="4"/>
      <c r="BM16" s="4" t="str">
        <f t="shared" si="13"/>
        <v/>
      </c>
      <c r="BN16" s="4" t="str">
        <f t="shared" si="1"/>
        <v/>
      </c>
      <c r="BO16" s="4"/>
      <c r="BP16" s="4" t="str">
        <f t="shared" si="14"/>
        <v/>
      </c>
      <c r="BQ16" s="4" t="str">
        <f t="shared" si="2"/>
        <v/>
      </c>
      <c r="BR16" s="4"/>
      <c r="BS16" s="4" t="str">
        <f t="shared" si="15"/>
        <v/>
      </c>
      <c r="BT16" s="4" t="str">
        <f t="shared" si="3"/>
        <v/>
      </c>
      <c r="BU16" s="4"/>
      <c r="BV16" s="4" t="str">
        <f t="shared" si="16"/>
        <v/>
      </c>
      <c r="BW16" s="4" t="str">
        <f t="shared" si="4"/>
        <v/>
      </c>
      <c r="BX16" s="4"/>
      <c r="BY16" s="4" t="str">
        <f t="shared" si="17"/>
        <v/>
      </c>
      <c r="BZ16" s="4" t="str">
        <f t="shared" si="5"/>
        <v/>
      </c>
      <c r="CA16" s="4"/>
      <c r="CB16" s="4" t="str">
        <f t="shared" si="18"/>
        <v/>
      </c>
      <c r="CC16" s="4" t="str">
        <f t="shared" si="6"/>
        <v/>
      </c>
      <c r="CD16" s="4"/>
      <c r="CE16" s="4" t="str">
        <f t="shared" si="19"/>
        <v/>
      </c>
      <c r="CF16" s="4" t="str">
        <f t="shared" si="7"/>
        <v/>
      </c>
      <c r="CG16" s="4"/>
      <c r="CH16" s="4" t="str">
        <f t="shared" si="20"/>
        <v/>
      </c>
      <c r="CI16" s="4" t="str">
        <f t="shared" si="8"/>
        <v/>
      </c>
      <c r="CJ16" s="4"/>
      <c r="CK16" s="4" t="str">
        <f t="shared" si="21"/>
        <v/>
      </c>
      <c r="CL16" s="4" t="str">
        <f t="shared" si="9"/>
        <v/>
      </c>
      <c r="CM16" s="4"/>
      <c r="CN16" s="4" t="str">
        <f t="shared" si="22"/>
        <v/>
      </c>
      <c r="CO16" s="4" t="str">
        <f t="shared" si="10"/>
        <v/>
      </c>
      <c r="CP16" s="4"/>
      <c r="CQ16" s="4" t="str">
        <f t="shared" si="23"/>
        <v/>
      </c>
      <c r="CR16" s="4" t="str">
        <f t="shared" si="11"/>
        <v/>
      </c>
      <c r="CS16" s="4"/>
      <c r="CT16" s="4" t="str">
        <f t="shared" si="24"/>
        <v/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>16 - COUNTBLANK('Week 14'!$B$4:$B$19)</f>
        <v>16</v>
      </c>
      <c r="D17" s="237" t="str">
        <f>IF('Week 14'!$E$4="","",C17)</f>
        <v/>
      </c>
      <c r="E17" s="238" t="str">
        <f>IF('Week 14'!$AR$2=0,IF('Week 14'!F$4="","",'Week 14'!G$21),"")</f>
        <v/>
      </c>
      <c r="F17" s="239" t="str">
        <f>IF('Week 14'!$AR$2=0,IF('Week 14'!F$4="",0,'Week 14'!H$25),"")</f>
        <v/>
      </c>
      <c r="G17" s="240" t="str">
        <f>IF('Week 14'!$AR$2=0,IF('Week 14'!F$4="",0,'Week 14'!H$21),"")</f>
        <v/>
      </c>
      <c r="H17" s="241" t="str">
        <f>IF('Week 14'!$AR$2=0,IF('Week 14'!I$4="","",'Week 14'!J$21),"")</f>
        <v/>
      </c>
      <c r="I17" s="239" t="str">
        <f>IF('Week 14'!$AR$2=0,IF('Week 14'!I$4="",0,'Week 14'!K$25),"")</f>
        <v/>
      </c>
      <c r="J17" s="240" t="str">
        <f>IF('Week 14'!$AR$2=0,IF('Week 14'!I$4="",0,'Week 14'!K$21),"")</f>
        <v/>
      </c>
      <c r="K17" s="241" t="str">
        <f>IF('Week 14'!$AR$2=0,IF('Week 14'!L$4="","",'Week 14'!M$21),"")</f>
        <v/>
      </c>
      <c r="L17" s="239" t="str">
        <f>IF('Week 14'!$AR$2=0,IF('Week 14'!L$4="",0,'Week 14'!N$25),"")</f>
        <v/>
      </c>
      <c r="M17" s="240" t="str">
        <f>IF('Week 14'!$AR$2=0,IF('Week 14'!L$4="",0,'Week 14'!N$21),"")</f>
        <v/>
      </c>
      <c r="N17" s="241" t="str">
        <f>IF('Week 14'!$AR$2=0,IF('Week 14'!O$4="","",'Week 14'!P$21),"")</f>
        <v/>
      </c>
      <c r="O17" s="239" t="str">
        <f>IF('Week 14'!$AR$2=0,IF('Week 14'!O$4="",0,'Week 14'!Q$25),"")</f>
        <v/>
      </c>
      <c r="P17" s="240" t="str">
        <f>IF('Week 14'!$AR$2=0,IF('Week 14'!O$4="",0,'Week 14'!Q$21),"")</f>
        <v/>
      </c>
      <c r="Q17" s="241" t="str">
        <f>IF('Week 14'!$AR$2=0,IF('Week 14'!R$4="","",'Week 14'!S$21),"")</f>
        <v/>
      </c>
      <c r="R17" s="239" t="str">
        <f>IF('Week 14'!$AR$2=0,IF('Week 14'!R$4="",0,'Week 14'!T$25),"")</f>
        <v/>
      </c>
      <c r="S17" s="240" t="str">
        <f>IF('Week 14'!$AR$2=0,IF('Week 14'!R$4="",0,'Week 14'!T$21),"")</f>
        <v/>
      </c>
      <c r="T17" s="241" t="str">
        <f>IF('Week 14'!$AR$2=0,IF('Week 14'!U$4="","",'Week 14'!V$21),"")</f>
        <v/>
      </c>
      <c r="U17" s="239" t="str">
        <f>IF('Week 14'!$AR$2=0,IF('Week 14'!U$4="",0,'Week 14'!W$25),"")</f>
        <v/>
      </c>
      <c r="V17" s="240" t="str">
        <f>IF('Week 14'!$AR$2=0,IF('Week 14'!U$4="",0,'Week 14'!W$21),"")</f>
        <v/>
      </c>
      <c r="W17" s="241" t="str">
        <f>IF('Week 14'!$AR$2=0,IF('Week 14'!X$4="","",'Week 14'!Y$21),"")</f>
        <v/>
      </c>
      <c r="X17" s="239" t="str">
        <f>IF('Week 14'!$AR$2=0,IF('Week 14'!X$4="",0,'Week 14'!Z$25),"")</f>
        <v/>
      </c>
      <c r="Y17" s="240" t="str">
        <f>IF('Week 14'!$AR$2=0,IF('Week 14'!X$4="",0,'Week 14'!Z$21),"")</f>
        <v/>
      </c>
      <c r="Z17" s="241" t="str">
        <f>IF('Week 14'!$AR$2=0,IF('Week 14'!AA$4="","",'Week 14'!AB$21),"")</f>
        <v/>
      </c>
      <c r="AA17" s="239" t="str">
        <f>IF('Week 14'!$AR$2=0,IF('Week 14'!AA$4="",0,'Week 14'!AC$25),"")</f>
        <v/>
      </c>
      <c r="AB17" s="240" t="str">
        <f>IF('Week 14'!$AR$2=0,IF('Week 14'!AA$4="",0,'Week 14'!AC$21),"")</f>
        <v/>
      </c>
      <c r="AC17" s="241" t="str">
        <f>IF('Week 14'!$AR$2=0,IF('Week 14'!AD$4="","",'Week 14'!AE$21),"")</f>
        <v/>
      </c>
      <c r="AD17" s="239" t="str">
        <f>IF('Week 14'!$AR$2=0,IF('Week 14'!AD$4="",0,'Week 14'!AF$25),"")</f>
        <v/>
      </c>
      <c r="AE17" s="240" t="str">
        <f>IF('Week 14'!$AR$2=0,IF('Week 14'!AD$4="",0,'Week 14'!AF$21),"")</f>
        <v/>
      </c>
      <c r="AF17" s="241" t="str">
        <f>IF('Week 14'!$AR$2=0,IF('Week 14'!AG$4="","",'Week 14'!AH$21),"")</f>
        <v/>
      </c>
      <c r="AG17" s="239" t="str">
        <f>IF('Week 14'!$AR$2=0,IF('Week 14'!AG$4="",0,'Week 14'!AI$25),"")</f>
        <v/>
      </c>
      <c r="AH17" s="240" t="str">
        <f>IF('Week 14'!$AR$2=0,IF('Week 14'!AG$4="",0,'Week 14'!AI$21),"")</f>
        <v/>
      </c>
      <c r="AI17" s="241" t="str">
        <f>IF('Week 14'!$AR$2=0,IF('Week 14'!AJ$4="","",'Week 14'!AK$21),"")</f>
        <v/>
      </c>
      <c r="AJ17" s="239" t="str">
        <f>IF('Week 14'!$AR$2=0,IF('Week 14'!AJ$4="",0,'Week 14'!AL$25),"")</f>
        <v/>
      </c>
      <c r="AK17" s="240" t="str">
        <f>IF('Week 14'!$AR$2=0,IF('Week 14'!AJ$4="",0,'Week 14'!AL$21),"")</f>
        <v/>
      </c>
      <c r="AL17" s="241" t="str">
        <f>IF('Week 14'!$AR$2=0,IF('Week 14'!AM$4="","",'Week 14'!AN$21),"")</f>
        <v/>
      </c>
      <c r="AM17" s="239" t="str">
        <f>IF('Week 14'!$AR$2=0,IF('Week 14'!AM$4="",0,'Week 14'!AO$25),"")</f>
        <v/>
      </c>
      <c r="AN17" s="242" t="str">
        <f>IF('Week 14'!$AR$2=0,IF('Week 14'!AM$4="",0,'Week 14'!AO$21),"")</f>
        <v/>
      </c>
      <c r="AO17" s="46"/>
      <c r="AP17" s="47"/>
      <c r="AQ17" s="46"/>
      <c r="AR17" s="47"/>
      <c r="AS17" s="4">
        <f t="shared" si="12"/>
        <v>16</v>
      </c>
      <c r="BJ17" s="4"/>
      <c r="BK17" s="4" t="str">
        <f t="shared" si="0"/>
        <v/>
      </c>
      <c r="BL17" s="4"/>
      <c r="BM17" s="4" t="str">
        <f t="shared" si="13"/>
        <v/>
      </c>
      <c r="BN17" s="4" t="str">
        <f t="shared" si="1"/>
        <v/>
      </c>
      <c r="BO17" s="4"/>
      <c r="BP17" s="4" t="str">
        <f t="shared" si="14"/>
        <v/>
      </c>
      <c r="BQ17" s="4" t="str">
        <f t="shared" si="2"/>
        <v/>
      </c>
      <c r="BR17" s="4"/>
      <c r="BS17" s="4" t="str">
        <f t="shared" si="15"/>
        <v/>
      </c>
      <c r="BT17" s="4" t="str">
        <f t="shared" si="3"/>
        <v/>
      </c>
      <c r="BU17" s="4"/>
      <c r="BV17" s="4" t="str">
        <f t="shared" si="16"/>
        <v/>
      </c>
      <c r="BW17" s="4" t="str">
        <f t="shared" si="4"/>
        <v/>
      </c>
      <c r="BX17" s="4"/>
      <c r="BY17" s="4" t="str">
        <f t="shared" si="17"/>
        <v/>
      </c>
      <c r="BZ17" s="4" t="str">
        <f t="shared" si="5"/>
        <v/>
      </c>
      <c r="CA17" s="4"/>
      <c r="CB17" s="4" t="str">
        <f t="shared" si="18"/>
        <v/>
      </c>
      <c r="CC17" s="4" t="str">
        <f t="shared" si="6"/>
        <v/>
      </c>
      <c r="CD17" s="4"/>
      <c r="CE17" s="4" t="str">
        <f t="shared" si="19"/>
        <v/>
      </c>
      <c r="CF17" s="4" t="str">
        <f t="shared" si="7"/>
        <v/>
      </c>
      <c r="CG17" s="4"/>
      <c r="CH17" s="4" t="str">
        <f t="shared" si="20"/>
        <v/>
      </c>
      <c r="CI17" s="4" t="str">
        <f t="shared" si="8"/>
        <v/>
      </c>
      <c r="CJ17" s="4"/>
      <c r="CK17" s="4" t="str">
        <f t="shared" si="21"/>
        <v/>
      </c>
      <c r="CL17" s="4" t="str">
        <f t="shared" si="9"/>
        <v/>
      </c>
      <c r="CM17" s="4"/>
      <c r="CN17" s="4" t="str">
        <f t="shared" si="22"/>
        <v/>
      </c>
      <c r="CO17" s="4" t="str">
        <f t="shared" si="10"/>
        <v/>
      </c>
      <c r="CP17" s="4"/>
      <c r="CQ17" s="4" t="str">
        <f t="shared" si="23"/>
        <v/>
      </c>
      <c r="CR17" s="4" t="str">
        <f t="shared" si="11"/>
        <v/>
      </c>
      <c r="CS17" s="4"/>
      <c r="CT17" s="4" t="str">
        <f t="shared" si="24"/>
        <v/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>16 - COUNTBLANK('Week 15'!$B$4:$B$19)</f>
        <v>16</v>
      </c>
      <c r="D18" s="237" t="str">
        <f>IF('Week 15'!$E$4="","",C18)</f>
        <v/>
      </c>
      <c r="E18" s="238" t="str">
        <f>IF('Week 15'!$AR$2=0,IF('Week 15'!F$4="","",'Week 15'!G$21),"")</f>
        <v/>
      </c>
      <c r="F18" s="239" t="str">
        <f>IF('Week 15'!$AR$2=0,IF('Week 15'!F$4="",0,'Week 15'!H$25),"")</f>
        <v/>
      </c>
      <c r="G18" s="240" t="str">
        <f>IF('Week 15'!$AR$2=0,IF('Week 15'!F$4="",0,'Week 15'!H$21),"")</f>
        <v/>
      </c>
      <c r="H18" s="241" t="str">
        <f>IF('Week 15'!$AR$2=0,IF('Week 15'!I$4="","",'Week 15'!J$21),"")</f>
        <v/>
      </c>
      <c r="I18" s="239" t="str">
        <f>IF('Week 15'!$AR$2=0,IF('Week 15'!I$4="",0,'Week 15'!K$25),"")</f>
        <v/>
      </c>
      <c r="J18" s="240" t="str">
        <f>IF('Week 15'!$AR$2=0,IF('Week 15'!I$4="",0,'Week 15'!K$21),"")</f>
        <v/>
      </c>
      <c r="K18" s="241" t="str">
        <f>IF('Week 15'!$AR$2=0,IF('Week 15'!L$4="","",'Week 15'!M$21),"")</f>
        <v/>
      </c>
      <c r="L18" s="239" t="str">
        <f>IF('Week 15'!$AR$2=0,IF('Week 15'!L$4="",0,'Week 15'!N$25),"")</f>
        <v/>
      </c>
      <c r="M18" s="240" t="str">
        <f>IF('Week 15'!$AR$2=0,IF('Week 15'!L$4="",0,'Week 15'!N$21),"")</f>
        <v/>
      </c>
      <c r="N18" s="241" t="str">
        <f>IF('Week 15'!$AR$2=0,IF('Week 15'!O$4="","",'Week 15'!P$21),"")</f>
        <v/>
      </c>
      <c r="O18" s="239" t="str">
        <f>IF('Week 15'!$AR$2=0,IF('Week 15'!O$4="",0,'Week 15'!Q$25),"")</f>
        <v/>
      </c>
      <c r="P18" s="240" t="str">
        <f>IF('Week 15'!$AR$2=0,IF('Week 15'!O$4="",0,'Week 15'!Q$21),"")</f>
        <v/>
      </c>
      <c r="Q18" s="241" t="str">
        <f>IF('Week 15'!$AR$2=0,IF('Week 15'!R$4="","",'Week 15'!S$21),"")</f>
        <v/>
      </c>
      <c r="R18" s="239" t="str">
        <f>IF('Week 15'!$AR$2=0,IF('Week 15'!R$4="",0,'Week 15'!T$25),"")</f>
        <v/>
      </c>
      <c r="S18" s="240" t="str">
        <f>IF('Week 15'!$AR$2=0,IF('Week 15'!R$4="",0,'Week 15'!T$21),"")</f>
        <v/>
      </c>
      <c r="T18" s="241" t="str">
        <f>IF('Week 15'!$AR$2=0,IF('Week 15'!U$4="","",'Week 15'!V$21),"")</f>
        <v/>
      </c>
      <c r="U18" s="239" t="str">
        <f>IF('Week 15'!$AR$2=0,IF('Week 15'!U$4="",0,'Week 15'!W$25),"")</f>
        <v/>
      </c>
      <c r="V18" s="240" t="str">
        <f>IF('Week 15'!$AR$2=0,IF('Week 15'!U$4="",0,'Week 15'!W$21),"")</f>
        <v/>
      </c>
      <c r="W18" s="241" t="str">
        <f>IF('Week 15'!$AR$2=0,IF('Week 15'!X$4="","",'Week 15'!Y$21),"")</f>
        <v/>
      </c>
      <c r="X18" s="239" t="str">
        <f>IF('Week 15'!$AR$2=0,IF('Week 15'!X$4="",0,'Week 15'!Z$25),"")</f>
        <v/>
      </c>
      <c r="Y18" s="240" t="str">
        <f>IF('Week 15'!$AR$2=0,IF('Week 15'!X$4="",0,'Week 15'!Z$21),"")</f>
        <v/>
      </c>
      <c r="Z18" s="241" t="str">
        <f>IF('Week 15'!$AR$2=0,IF('Week 15'!AA$4="","",'Week 15'!AB$21),"")</f>
        <v/>
      </c>
      <c r="AA18" s="239" t="str">
        <f>IF('Week 15'!$AR$2=0,IF('Week 15'!AA$4="",0,'Week 15'!AC$25),"")</f>
        <v/>
      </c>
      <c r="AB18" s="240" t="str">
        <f>IF('Week 15'!$AR$2=0,IF('Week 15'!AA$4="",0,'Week 15'!AC$21),"")</f>
        <v/>
      </c>
      <c r="AC18" s="241" t="str">
        <f>IF('Week 15'!$AR$2=0,IF('Week 15'!AD$4="","",'Week 15'!AE$21),"")</f>
        <v/>
      </c>
      <c r="AD18" s="239" t="str">
        <f>IF('Week 15'!$AR$2=0,IF('Week 15'!AD$4="",0,'Week 15'!AF$25),"")</f>
        <v/>
      </c>
      <c r="AE18" s="240" t="str">
        <f>IF('Week 15'!$AR$2=0,IF('Week 15'!AD$4="",0,'Week 15'!AF$21),"")</f>
        <v/>
      </c>
      <c r="AF18" s="241" t="str">
        <f>IF('Week 15'!$AR$2=0,IF('Week 15'!AG$4="","",'Week 15'!AH$21),"")</f>
        <v/>
      </c>
      <c r="AG18" s="239" t="str">
        <f>IF('Week 15'!$AR$2=0,IF('Week 15'!AG$4="",0,'Week 15'!AI$25),"")</f>
        <v/>
      </c>
      <c r="AH18" s="240" t="str">
        <f>IF('Week 15'!$AR$2=0,IF('Week 15'!AG$4="",0,'Week 15'!AI$21),"")</f>
        <v/>
      </c>
      <c r="AI18" s="241" t="str">
        <f>IF('Week 15'!$AR$2=0,IF('Week 15'!AJ$4="","",'Week 15'!AK$21),"")</f>
        <v/>
      </c>
      <c r="AJ18" s="239" t="str">
        <f>IF('Week 15'!$AR$2=0,IF('Week 15'!AJ$4="",0,'Week 15'!AL$25),"")</f>
        <v/>
      </c>
      <c r="AK18" s="240" t="str">
        <f>IF('Week 15'!$AR$2=0,IF('Week 15'!AJ$4="",0,'Week 15'!AL$21),"")</f>
        <v/>
      </c>
      <c r="AL18" s="241" t="str">
        <f>IF('Week 15'!$AR$2=0,IF('Week 15'!AM$4="","",'Week 15'!AN$21),"")</f>
        <v/>
      </c>
      <c r="AM18" s="239" t="str">
        <f>IF('Week 15'!$AR$2=0,IF('Week 15'!AM$4="",0,'Week 15'!AO$25),"")</f>
        <v/>
      </c>
      <c r="AN18" s="242" t="str">
        <f>IF('Week 15'!$AR$2=0,IF('Week 15'!AM$4="",0,'Week 15'!AO$21),"")</f>
        <v/>
      </c>
      <c r="AO18" s="46"/>
      <c r="AP18" s="47"/>
      <c r="AQ18" s="46"/>
      <c r="AR18" s="47"/>
      <c r="AS18" s="4">
        <f t="shared" si="12"/>
        <v>16</v>
      </c>
      <c r="BJ18" s="4"/>
      <c r="BK18" s="4" t="str">
        <f t="shared" si="0"/>
        <v/>
      </c>
      <c r="BL18" s="4"/>
      <c r="BM18" s="4" t="str">
        <f t="shared" si="13"/>
        <v/>
      </c>
      <c r="BN18" s="4" t="str">
        <f t="shared" si="1"/>
        <v/>
      </c>
      <c r="BO18" s="4"/>
      <c r="BP18" s="4" t="str">
        <f t="shared" si="14"/>
        <v/>
      </c>
      <c r="BQ18" s="4" t="str">
        <f t="shared" si="2"/>
        <v/>
      </c>
      <c r="BR18" s="4"/>
      <c r="BS18" s="4" t="str">
        <f t="shared" si="15"/>
        <v/>
      </c>
      <c r="BT18" s="4" t="str">
        <f t="shared" si="3"/>
        <v/>
      </c>
      <c r="BU18" s="4"/>
      <c r="BV18" s="4" t="str">
        <f t="shared" si="16"/>
        <v/>
      </c>
      <c r="BW18" s="4" t="str">
        <f t="shared" si="4"/>
        <v/>
      </c>
      <c r="BX18" s="4"/>
      <c r="BY18" s="4" t="str">
        <f t="shared" si="17"/>
        <v/>
      </c>
      <c r="BZ18" s="4" t="str">
        <f t="shared" si="5"/>
        <v/>
      </c>
      <c r="CA18" s="4"/>
      <c r="CB18" s="4" t="str">
        <f t="shared" si="18"/>
        <v/>
      </c>
      <c r="CC18" s="4" t="str">
        <f t="shared" si="6"/>
        <v/>
      </c>
      <c r="CD18" s="4"/>
      <c r="CE18" s="4" t="str">
        <f t="shared" si="19"/>
        <v/>
      </c>
      <c r="CF18" s="4" t="str">
        <f t="shared" si="7"/>
        <v/>
      </c>
      <c r="CG18" s="4"/>
      <c r="CH18" s="4" t="str">
        <f t="shared" si="20"/>
        <v/>
      </c>
      <c r="CI18" s="4" t="str">
        <f t="shared" si="8"/>
        <v/>
      </c>
      <c r="CJ18" s="4"/>
      <c r="CK18" s="4" t="str">
        <f t="shared" si="21"/>
        <v/>
      </c>
      <c r="CL18" s="4" t="str">
        <f t="shared" si="9"/>
        <v/>
      </c>
      <c r="CM18" s="4"/>
      <c r="CN18" s="4" t="str">
        <f t="shared" si="22"/>
        <v/>
      </c>
      <c r="CO18" s="4" t="str">
        <f t="shared" si="10"/>
        <v/>
      </c>
      <c r="CP18" s="4"/>
      <c r="CQ18" s="4" t="str">
        <f t="shared" si="23"/>
        <v/>
      </c>
      <c r="CR18" s="4" t="str">
        <f t="shared" si="11"/>
        <v/>
      </c>
      <c r="CS18" s="4"/>
      <c r="CT18" s="4" t="str">
        <f t="shared" si="24"/>
        <v/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>16 - COUNTBLANK('Week 16'!$B$4:$B$19)</f>
        <v>16</v>
      </c>
      <c r="D19" s="237" t="str">
        <f>IF('Week 16'!$E$4="","",C19)</f>
        <v/>
      </c>
      <c r="E19" s="238" t="str">
        <f>IF('Week 16'!$AR$2=0,IF('Week 16'!F$4="","",'Week 16'!G$21),"")</f>
        <v/>
      </c>
      <c r="F19" s="239" t="str">
        <f>IF('Week 16'!$AR$2=0,IF('Week 16'!F$4="",0,'Week 16'!H$25),"")</f>
        <v/>
      </c>
      <c r="G19" s="240" t="str">
        <f>IF('Week 16'!$AR$2=0,IF('Week 16'!F$4="",0,'Week 16'!H$21),"")</f>
        <v/>
      </c>
      <c r="H19" s="241" t="str">
        <f>IF('Week 16'!$AR$2=0,IF('Week 16'!I$4="","",'Week 16'!J$21),"")</f>
        <v/>
      </c>
      <c r="I19" s="239" t="str">
        <f>IF('Week 16'!$AR$2=0,IF('Week 16'!I$4="",0,'Week 16'!K$25),"")</f>
        <v/>
      </c>
      <c r="J19" s="240" t="str">
        <f>IF('Week 16'!$AR$2=0,IF('Week 16'!I$4="",0,'Week 16'!K$21),"")</f>
        <v/>
      </c>
      <c r="K19" s="241" t="str">
        <f>IF('Week 16'!$AR$2=0,IF('Week 16'!L$4="","",'Week 16'!M$21),"")</f>
        <v/>
      </c>
      <c r="L19" s="239" t="str">
        <f>IF('Week 16'!$AR$2=0,IF('Week 16'!L$4="",0,'Week 16'!N$25),"")</f>
        <v/>
      </c>
      <c r="M19" s="240" t="str">
        <f>IF('Week 16'!$AR$2=0,IF('Week 16'!L$4="",0,'Week 16'!N$21),"")</f>
        <v/>
      </c>
      <c r="N19" s="241" t="str">
        <f>IF('Week 16'!$AR$2=0,IF('Week 16'!O$4="","",'Week 16'!P$21),"")</f>
        <v/>
      </c>
      <c r="O19" s="239" t="str">
        <f>IF('Week 16'!$AR$2=0,IF('Week 16'!O$4="",0,'Week 16'!Q$25),"")</f>
        <v/>
      </c>
      <c r="P19" s="240" t="str">
        <f>IF('Week 16'!$AR$2=0,IF('Week 16'!O$4="",0,'Week 16'!Q$21),"")</f>
        <v/>
      </c>
      <c r="Q19" s="241" t="str">
        <f>IF('Week 16'!$AR$2=0,IF('Week 16'!R$4="","",'Week 16'!S$21),"")</f>
        <v/>
      </c>
      <c r="R19" s="239" t="str">
        <f>IF('Week 16'!$AR$2=0,IF('Week 16'!R$4="",0,'Week 16'!T$25),"")</f>
        <v/>
      </c>
      <c r="S19" s="240" t="str">
        <f>IF('Week 16'!$AR$2=0,IF('Week 16'!R$4="",0,'Week 16'!T$21),"")</f>
        <v/>
      </c>
      <c r="T19" s="241" t="str">
        <f>IF('Week 16'!$AR$2=0,IF('Week 16'!U$4="","",'Week 16'!V$21),"")</f>
        <v/>
      </c>
      <c r="U19" s="239" t="str">
        <f>IF('Week 16'!$AR$2=0,IF('Week 16'!U$4="",0,'Week 16'!W$25),"")</f>
        <v/>
      </c>
      <c r="V19" s="240" t="str">
        <f>IF('Week 16'!$AR$2=0,IF('Week 16'!U$4="",0,'Week 16'!W$21),"")</f>
        <v/>
      </c>
      <c r="W19" s="241" t="str">
        <f>IF('Week 16'!$AR$2=0,IF('Week 16'!X$4="","",'Week 16'!Y$21),"")</f>
        <v/>
      </c>
      <c r="X19" s="239" t="str">
        <f>IF('Week 16'!$AR$2=0,IF('Week 16'!X$4="",0,'Week 16'!Z$25),"")</f>
        <v/>
      </c>
      <c r="Y19" s="240" t="str">
        <f>IF('Week 16'!$AR$2=0,IF('Week 16'!X$4="",0,'Week 16'!Z$21),"")</f>
        <v/>
      </c>
      <c r="Z19" s="241" t="str">
        <f>IF('Week 16'!$AR$2=0,IF('Week 16'!AA$4="","",'Week 16'!AB$21),"")</f>
        <v/>
      </c>
      <c r="AA19" s="239" t="str">
        <f>IF('Week 16'!$AR$2=0,IF('Week 16'!AA$4="",0,'Week 16'!AC$25),"")</f>
        <v/>
      </c>
      <c r="AB19" s="240" t="str">
        <f>IF('Week 16'!$AR$2=0,IF('Week 16'!AA$4="",0,'Week 16'!AC$21),"")</f>
        <v/>
      </c>
      <c r="AC19" s="241" t="str">
        <f>IF('Week 16'!$AR$2=0,IF('Week 16'!AD$4="","",'Week 16'!AE$21),"")</f>
        <v/>
      </c>
      <c r="AD19" s="239" t="str">
        <f>IF('Week 16'!$AR$2=0,IF('Week 16'!AD$4="",0,'Week 16'!AF$25),"")</f>
        <v/>
      </c>
      <c r="AE19" s="240" t="str">
        <f>IF('Week 16'!$AR$2=0,IF('Week 16'!AD$4="",0,'Week 16'!AF$21),"")</f>
        <v/>
      </c>
      <c r="AF19" s="241" t="str">
        <f>IF('Week 16'!$AR$2=0,IF('Week 16'!AG$4="","",'Week 16'!AH$21),"")</f>
        <v/>
      </c>
      <c r="AG19" s="239" t="str">
        <f>IF('Week 16'!$AR$2=0,IF('Week 16'!AG$4="",0,'Week 16'!AI$25),"")</f>
        <v/>
      </c>
      <c r="AH19" s="240" t="str">
        <f>IF('Week 16'!$AR$2=0,IF('Week 16'!AG$4="",0,'Week 16'!AI$21),"")</f>
        <v/>
      </c>
      <c r="AI19" s="241" t="str">
        <f>IF('Week 16'!$AR$2=0,IF('Week 16'!AJ$4="","",'Week 16'!AK$21),"")</f>
        <v/>
      </c>
      <c r="AJ19" s="239" t="str">
        <f>IF('Week 16'!$AR$2=0,IF('Week 16'!AJ$4="",0,'Week 16'!AL$25),"")</f>
        <v/>
      </c>
      <c r="AK19" s="240" t="str">
        <f>IF('Week 16'!$AR$2=0,IF('Week 16'!AJ$4="",0,'Week 16'!AL$21),"")</f>
        <v/>
      </c>
      <c r="AL19" s="241" t="str">
        <f>IF('Week 16'!$AR$2=0,IF('Week 16'!AM$4="","",'Week 16'!AN$21),"")</f>
        <v/>
      </c>
      <c r="AM19" s="239" t="str">
        <f>IF('Week 16'!$AR$2=0,IF('Week 16'!AM$4="",0,'Week 16'!AO$25),"")</f>
        <v/>
      </c>
      <c r="AN19" s="242" t="str">
        <f>IF('Week 16'!$AR$2=0,IF('Week 16'!AM$4="",0,'Week 16'!AO$21),"")</f>
        <v/>
      </c>
      <c r="AO19" s="46"/>
      <c r="AP19" s="47"/>
      <c r="AQ19" s="46"/>
      <c r="AR19" s="47"/>
      <c r="AS19" s="4">
        <f t="shared" si="12"/>
        <v>16</v>
      </c>
      <c r="BJ19" s="4"/>
      <c r="BK19" s="4" t="str">
        <f t="shared" si="0"/>
        <v/>
      </c>
      <c r="BL19" s="4"/>
      <c r="BM19" s="4" t="str">
        <f t="shared" si="13"/>
        <v/>
      </c>
      <c r="BN19" s="4" t="str">
        <f t="shared" si="1"/>
        <v/>
      </c>
      <c r="BO19" s="4"/>
      <c r="BP19" s="4" t="str">
        <f t="shared" si="14"/>
        <v/>
      </c>
      <c r="BQ19" s="4" t="str">
        <f t="shared" si="2"/>
        <v/>
      </c>
      <c r="BR19" s="4"/>
      <c r="BS19" s="4" t="str">
        <f t="shared" si="15"/>
        <v/>
      </c>
      <c r="BT19" s="4" t="str">
        <f t="shared" si="3"/>
        <v/>
      </c>
      <c r="BU19" s="4"/>
      <c r="BV19" s="4" t="str">
        <f t="shared" si="16"/>
        <v/>
      </c>
      <c r="BW19" s="4" t="str">
        <f t="shared" si="4"/>
        <v/>
      </c>
      <c r="BX19" s="4"/>
      <c r="BY19" s="4" t="str">
        <f t="shared" si="17"/>
        <v/>
      </c>
      <c r="BZ19" s="4" t="str">
        <f t="shared" si="5"/>
        <v/>
      </c>
      <c r="CA19" s="4"/>
      <c r="CB19" s="4" t="str">
        <f t="shared" si="18"/>
        <v/>
      </c>
      <c r="CC19" s="4" t="str">
        <f t="shared" si="6"/>
        <v/>
      </c>
      <c r="CD19" s="4"/>
      <c r="CE19" s="4" t="str">
        <f t="shared" si="19"/>
        <v/>
      </c>
      <c r="CF19" s="4" t="str">
        <f t="shared" si="7"/>
        <v/>
      </c>
      <c r="CG19" s="4"/>
      <c r="CH19" s="4" t="str">
        <f t="shared" si="20"/>
        <v/>
      </c>
      <c r="CI19" s="4" t="str">
        <f t="shared" si="8"/>
        <v/>
      </c>
      <c r="CJ19" s="4"/>
      <c r="CK19" s="4" t="str">
        <f t="shared" si="21"/>
        <v/>
      </c>
      <c r="CL19" s="4" t="str">
        <f t="shared" si="9"/>
        <v/>
      </c>
      <c r="CM19" s="4"/>
      <c r="CN19" s="4" t="str">
        <f t="shared" si="22"/>
        <v/>
      </c>
      <c r="CO19" s="4" t="str">
        <f t="shared" si="10"/>
        <v/>
      </c>
      <c r="CP19" s="4"/>
      <c r="CQ19" s="4" t="str">
        <f t="shared" si="23"/>
        <v/>
      </c>
      <c r="CR19" s="4" t="str">
        <f t="shared" si="11"/>
        <v/>
      </c>
      <c r="CS19" s="4"/>
      <c r="CT19" s="4" t="str">
        <f t="shared" si="24"/>
        <v/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>16 - COUNTBLANK('Week 17'!$B$4:$B$19)</f>
        <v>16</v>
      </c>
      <c r="D20" s="246" t="str">
        <f>IF('Week 17'!$E$4="","",C20)</f>
        <v/>
      </c>
      <c r="E20" s="247" t="str">
        <f>IF('Week 17'!$AR$2=0,IF('Week 17'!F$4="","",'Week 17'!G$21),"")</f>
        <v/>
      </c>
      <c r="F20" s="248" t="str">
        <f>IF('Week 17'!$AR$2=0,IF('Week 17'!F$4="",0,'Week 17'!H$25),"")</f>
        <v/>
      </c>
      <c r="G20" s="249" t="str">
        <f>IF('Week 17'!$AR$2=0,IF('Week 17'!F$4="",0,'Week 17'!H$21),"")</f>
        <v/>
      </c>
      <c r="H20" s="250" t="str">
        <f>IF('Week 17'!$AR$2=0,IF('Week 17'!I$4="","",'Week 17'!J$21),"")</f>
        <v/>
      </c>
      <c r="I20" s="248" t="str">
        <f>IF('Week 17'!$AR$2=0,IF('Week 17'!I$4="",0,'Week 17'!K$25),"")</f>
        <v/>
      </c>
      <c r="J20" s="249" t="str">
        <f>IF('Week 17'!$AR$2=0,IF('Week 17'!I$4="",0,'Week 17'!K$21),"")</f>
        <v/>
      </c>
      <c r="K20" s="250" t="str">
        <f>IF('Week 17'!$AR$2=0,IF('Week 17'!L$4="","",'Week 17'!M$21),"")</f>
        <v/>
      </c>
      <c r="L20" s="248" t="str">
        <f>IF('Week 17'!$AR$2=0,IF('Week 17'!L$4="",0,'Week 17'!N$25),"")</f>
        <v/>
      </c>
      <c r="M20" s="249" t="str">
        <f>IF('Week 17'!$AR$2=0,IF('Week 17'!L$4="",0,'Week 17'!N$21),"")</f>
        <v/>
      </c>
      <c r="N20" s="250" t="str">
        <f>IF('Week 17'!$AR$2=0,IF('Week 17'!O$4="","",'Week 17'!P$21),"")</f>
        <v/>
      </c>
      <c r="O20" s="248" t="str">
        <f>IF('Week 17'!$AR$2=0,IF('Week 17'!O$4="",0,'Week 17'!Q$25),"")</f>
        <v/>
      </c>
      <c r="P20" s="249" t="str">
        <f>IF('Week 17'!$AR$2=0,IF('Week 17'!O$4="",0,'Week 17'!Q$21),"")</f>
        <v/>
      </c>
      <c r="Q20" s="250" t="str">
        <f>IF('Week 17'!$AR$2=0,IF('Week 17'!R$4="","",'Week 17'!S$21),"")</f>
        <v/>
      </c>
      <c r="R20" s="248" t="str">
        <f>IF('Week 17'!$AR$2=0,IF('Week 17'!R$4="",0,'Week 17'!T$25),"")</f>
        <v/>
      </c>
      <c r="S20" s="249" t="str">
        <f>IF('Week 17'!$AR$2=0,IF('Week 17'!R$4="",0,'Week 17'!T$21),"")</f>
        <v/>
      </c>
      <c r="T20" s="250" t="str">
        <f>IF('Week 17'!$AR$2=0,IF('Week 17'!U$4="","",'Week 17'!V$21),"")</f>
        <v/>
      </c>
      <c r="U20" s="248" t="str">
        <f>IF('Week 17'!$AR$2=0,IF('Week 17'!U$4="",0,'Week 17'!W$25),"")</f>
        <v/>
      </c>
      <c r="V20" s="249" t="str">
        <f>IF('Week 17'!$AR$2=0,IF('Week 17'!U$4="",0,'Week 17'!W$21),"")</f>
        <v/>
      </c>
      <c r="W20" s="250" t="str">
        <f>IF('Week 17'!$AR$2=0,IF('Week 17'!X$4="","",'Week 17'!Y$21),"")</f>
        <v/>
      </c>
      <c r="X20" s="248" t="str">
        <f>IF('Week 17'!$AR$2=0,IF('Week 17'!X$4="",0,'Week 17'!Z$25),"")</f>
        <v/>
      </c>
      <c r="Y20" s="249" t="str">
        <f>IF('Week 17'!$AR$2=0,IF('Week 17'!X$4="",0,'Week 17'!Z$21),"")</f>
        <v/>
      </c>
      <c r="Z20" s="250" t="str">
        <f>IF('Week 17'!$AR$2=0,IF('Week 17'!AA$4="","",'Week 17'!AB$21),"")</f>
        <v/>
      </c>
      <c r="AA20" s="248" t="str">
        <f>IF('Week 17'!$AR$2=0,IF('Week 17'!AA$4="",0,'Week 17'!AC$25),"")</f>
        <v/>
      </c>
      <c r="AB20" s="249" t="str">
        <f>IF('Week 17'!$AR$2=0,IF('Week 17'!AA$4="",0,'Week 17'!AC$21),"")</f>
        <v/>
      </c>
      <c r="AC20" s="250" t="str">
        <f>IF('Week 17'!$AR$2=0,IF('Week 17'!AD$4="","",'Week 17'!AE$21),"")</f>
        <v/>
      </c>
      <c r="AD20" s="248" t="str">
        <f>IF('Week 17'!$AR$2=0,IF('Week 17'!AD$4="",0,'Week 17'!AF$25),"")</f>
        <v/>
      </c>
      <c r="AE20" s="249" t="str">
        <f>IF('Week 17'!$AR$2=0,IF('Week 17'!AD$4="",0,'Week 17'!AF$21),"")</f>
        <v/>
      </c>
      <c r="AF20" s="250" t="str">
        <f>IF('Week 17'!$AR$2=0,IF('Week 17'!AG$4="","",'Week 17'!AH$21),"")</f>
        <v/>
      </c>
      <c r="AG20" s="248" t="str">
        <f>IF('Week 17'!$AR$2=0,IF('Week 17'!AG$4="",0,'Week 17'!AI$25),"")</f>
        <v/>
      </c>
      <c r="AH20" s="249" t="str">
        <f>IF('Week 17'!$AR$2=0,IF('Week 17'!AG$4="",0,'Week 17'!AI$21),"")</f>
        <v/>
      </c>
      <c r="AI20" s="250" t="str">
        <f>IF('Week 17'!$AR$2=0,IF('Week 17'!AJ$4="","",'Week 17'!AK$21),"")</f>
        <v/>
      </c>
      <c r="AJ20" s="248" t="str">
        <f>IF('Week 17'!$AR$2=0,IF('Week 17'!AJ$4="",0,'Week 17'!AL$25),"")</f>
        <v/>
      </c>
      <c r="AK20" s="249" t="str">
        <f>IF('Week 17'!$AR$2=0,IF('Week 17'!AJ$4="",0,'Week 17'!AL$21),"")</f>
        <v/>
      </c>
      <c r="AL20" s="250" t="str">
        <f>IF('Week 17'!$AR$2=0,IF('Week 17'!AM$4="","",'Week 17'!AN$21),"")</f>
        <v/>
      </c>
      <c r="AM20" s="248" t="str">
        <f>IF('Week 17'!$AR$2=0,IF('Week 17'!AM$4="",0,'Week 17'!AO$25),"")</f>
        <v/>
      </c>
      <c r="AN20" s="251" t="str">
        <f>IF('Week 17'!$AR$2=0,IF('Week 17'!AM$4="",0,'Week 17'!AO$21),"")</f>
        <v/>
      </c>
      <c r="AO20" s="46"/>
      <c r="AP20" s="47"/>
      <c r="AQ20" s="46"/>
      <c r="AR20" s="47"/>
      <c r="AS20" s="4">
        <f t="shared" si="12"/>
        <v>16</v>
      </c>
      <c r="BJ20" s="4"/>
      <c r="BK20" s="4" t="str">
        <f t="shared" si="0"/>
        <v/>
      </c>
      <c r="BL20" s="4"/>
      <c r="BM20" s="4" t="str">
        <f t="shared" si="13"/>
        <v/>
      </c>
      <c r="BN20" s="4" t="str">
        <f t="shared" si="1"/>
        <v/>
      </c>
      <c r="BO20" s="4"/>
      <c r="BP20" s="4" t="str">
        <f t="shared" si="14"/>
        <v/>
      </c>
      <c r="BQ20" s="4" t="str">
        <f t="shared" si="2"/>
        <v/>
      </c>
      <c r="BR20" s="4"/>
      <c r="BS20" s="4" t="str">
        <f t="shared" si="15"/>
        <v/>
      </c>
      <c r="BT20" s="4" t="str">
        <f t="shared" si="3"/>
        <v/>
      </c>
      <c r="BU20" s="4"/>
      <c r="BV20" s="4" t="str">
        <f t="shared" si="16"/>
        <v/>
      </c>
      <c r="BW20" s="4" t="str">
        <f t="shared" si="4"/>
        <v/>
      </c>
      <c r="BX20" s="4"/>
      <c r="BY20" s="4" t="str">
        <f t="shared" si="17"/>
        <v/>
      </c>
      <c r="BZ20" s="4" t="str">
        <f t="shared" si="5"/>
        <v/>
      </c>
      <c r="CA20" s="4"/>
      <c r="CB20" s="4" t="str">
        <f t="shared" si="18"/>
        <v/>
      </c>
      <c r="CC20" s="4" t="str">
        <f t="shared" si="6"/>
        <v/>
      </c>
      <c r="CD20" s="4"/>
      <c r="CE20" s="4" t="str">
        <f t="shared" si="19"/>
        <v/>
      </c>
      <c r="CF20" s="4" t="str">
        <f t="shared" si="7"/>
        <v/>
      </c>
      <c r="CG20" s="4"/>
      <c r="CH20" s="4" t="str">
        <f t="shared" si="20"/>
        <v/>
      </c>
      <c r="CI20" s="4" t="str">
        <f t="shared" si="8"/>
        <v/>
      </c>
      <c r="CJ20" s="4"/>
      <c r="CK20" s="4" t="str">
        <f t="shared" si="21"/>
        <v/>
      </c>
      <c r="CL20" s="4" t="str">
        <f t="shared" si="9"/>
        <v/>
      </c>
      <c r="CM20" s="4"/>
      <c r="CN20" s="4" t="str">
        <f t="shared" si="22"/>
        <v/>
      </c>
      <c r="CO20" s="4" t="str">
        <f t="shared" si="10"/>
        <v/>
      </c>
      <c r="CP20" s="4"/>
      <c r="CQ20" s="4" t="str">
        <f t="shared" si="23"/>
        <v/>
      </c>
      <c r="CR20" s="4" t="str">
        <f t="shared" si="11"/>
        <v/>
      </c>
      <c r="CS20" s="4"/>
      <c r="CT20" s="4" t="str">
        <f t="shared" si="24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>SUM(D4:D20)</f>
        <v>119</v>
      </c>
      <c r="E21" s="256">
        <f ca="1">IF($AQ$2=0,"",RANK(G21,$BM21:$CT21,0))</f>
        <v>8</v>
      </c>
      <c r="F21" s="257">
        <f>IF($AQ$2=0,"",SUM(F4:F20))</f>
        <v>74</v>
      </c>
      <c r="G21" s="258">
        <f ca="1">IF($AQ$2=0,"",IF($AQ$2=1,SUM(G4:G20),SUM(G4:G20)-MIN(G4:G20)))</f>
        <v>670</v>
      </c>
      <c r="H21" s="259">
        <f ca="1">IF($AQ$2=0,"",RANK(J21,$BM21:$CT21,0))</f>
        <v>12</v>
      </c>
      <c r="I21" s="257">
        <f>IF($AQ$2=0,"",SUM(I4:I20))</f>
        <v>51</v>
      </c>
      <c r="J21" s="258">
        <f ca="1">IF($AQ$2=0,"",IF($AQ$2=1,SUM(J4:J20),SUM(J4:J20)-MIN(J4:J20)))</f>
        <v>519</v>
      </c>
      <c r="K21" s="259">
        <f ca="1">IF($AQ$2=0,"",RANK(M21,$BM21:$CT21,0))</f>
        <v>3</v>
      </c>
      <c r="L21" s="257">
        <f>IF($AQ$2=0,"",SUM(L4:L20))</f>
        <v>78</v>
      </c>
      <c r="M21" s="258">
        <f ca="1">IF($AQ$2=0,"",IF($AQ$2=1,SUM(M4:M20),SUM(M4:M20)-MIN(M4:M20)))</f>
        <v>688</v>
      </c>
      <c r="N21" s="259">
        <f ca="1">IF($AQ$2=0,"",RANK(P21,$BM21:$CT21,0))</f>
        <v>7</v>
      </c>
      <c r="O21" s="257">
        <f>IF($AQ$2=0,"",SUM(O4:O20))</f>
        <v>72</v>
      </c>
      <c r="P21" s="258">
        <f ca="1">IF($AQ$2=0,"",IF($AQ$2=1,SUM(P4:P20),SUM(P4:P20)-MIN(P4:P20)))</f>
        <v>671</v>
      </c>
      <c r="Q21" s="259">
        <f ca="1">IF($AQ$2=0,"",RANK(S21,$BM21:$CT21,0))</f>
        <v>11</v>
      </c>
      <c r="R21" s="257">
        <f>IF($AQ$2=0,"",SUM(R4:R20))</f>
        <v>72</v>
      </c>
      <c r="S21" s="258">
        <f ca="1">IF($AQ$2=0,"",IF($AQ$2=1,SUM(S4:S20),SUM(S4:S20)-MIN(S4:S20)))</f>
        <v>625</v>
      </c>
      <c r="T21" s="259">
        <f ca="1">IF($AQ$2=0,"",RANK(V21,$BM21:$CT21,0))</f>
        <v>6</v>
      </c>
      <c r="U21" s="257">
        <f>IF($AQ$2=0,"",SUM(U4:U20))</f>
        <v>69</v>
      </c>
      <c r="V21" s="258">
        <f ca="1">IF($AQ$2=0,"",IF($AQ$2=1,SUM(V4:V20),SUM(V4:V20)-MIN(V4:V20)))</f>
        <v>672</v>
      </c>
      <c r="W21" s="259">
        <f ca="1">IF($AQ$2=0,"",RANK(Y21,$BM21:$CT21,0))</f>
        <v>1</v>
      </c>
      <c r="X21" s="257">
        <f>IF($AQ$2=0,"",SUM(X4:X20))</f>
        <v>83</v>
      </c>
      <c r="Y21" s="258">
        <f ca="1">IF($AQ$2=0,"",IF($AQ$2=1,SUM(Y4:Y20),SUM(Y4:Y20)-MIN(Y4:Y20)))</f>
        <v>699</v>
      </c>
      <c r="Z21" s="259">
        <f ca="1">IF($AQ$2=0,"",RANK(AB21,$BM21:$CT21,0))</f>
        <v>5</v>
      </c>
      <c r="AA21" s="257">
        <f>IF($AQ$2=0,"",SUM(AA4:AA20))</f>
        <v>78</v>
      </c>
      <c r="AB21" s="258">
        <f ca="1">IF($AQ$2=0,"",IF($AQ$2=1,SUM(AB4:AB20),SUM(AB4:AB20)-MIN(AB4:AB20)))</f>
        <v>673</v>
      </c>
      <c r="AC21" s="259">
        <f ca="1">IF($AQ$2=0,"",RANK(AE21,$BM21:$CT21,0))</f>
        <v>2</v>
      </c>
      <c r="AD21" s="257">
        <f>IF($AQ$2=0,"",SUM(AD4:AD20))</f>
        <v>77</v>
      </c>
      <c r="AE21" s="258">
        <f ca="1">IF($AQ$2=0,"",IF($AQ$2=1,SUM(AE4:AE20),SUM(AE4:AE20)-MIN(AE4:AE20)))</f>
        <v>698</v>
      </c>
      <c r="AF21" s="259">
        <f ca="1">IF($AQ$2=0,"",RANK(AH21,$BM21:$CT21,0))</f>
        <v>4</v>
      </c>
      <c r="AG21" s="257">
        <f>IF($AQ$2=0,"",SUM(AG4:AG20))</f>
        <v>81</v>
      </c>
      <c r="AH21" s="258">
        <f ca="1">IF($AQ$2=0,"",IF($AQ$2=1,SUM(AH4:AH20),SUM(AH4:AH20)-MIN(AH4:AH20)))</f>
        <v>687</v>
      </c>
      <c r="AI21" s="259">
        <f ca="1">IF($AQ$2=0,"",RANK(AK21,$BM21:$CT21,0))</f>
        <v>10</v>
      </c>
      <c r="AJ21" s="257">
        <f>IF($AQ$2=0,"",SUM(AJ4:AJ20))</f>
        <v>78</v>
      </c>
      <c r="AK21" s="258">
        <f ca="1">IF($AQ$2=0,"",IF($AQ$2=1,SUM(AK4:AK20),SUM(AK4:AK20)-MIN(AK4:AK20)))</f>
        <v>667</v>
      </c>
      <c r="AL21" s="259">
        <f ca="1">IF($AQ$2=0,"",RANK(AN21,$BM21:$CT21,0))</f>
        <v>9</v>
      </c>
      <c r="AM21" s="257">
        <f>IF($AQ$2=0,"",SUM(AM4:AM20))</f>
        <v>73</v>
      </c>
      <c r="AN21" s="260">
        <f ca="1">IF($AQ$2=0,"",IF($AQ$2=1,SUM(AN4:AN20),SUM(AN4:AN20)-MIN(AN4:AN20)))</f>
        <v>669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670</v>
      </c>
      <c r="BN21" s="4"/>
      <c r="BO21" s="4"/>
      <c r="BP21" s="4">
        <f ca="1">J21</f>
        <v>519</v>
      </c>
      <c r="BQ21" s="4"/>
      <c r="BR21" s="4"/>
      <c r="BS21" s="4">
        <f ca="1">M21</f>
        <v>688</v>
      </c>
      <c r="BT21" s="4"/>
      <c r="BU21" s="4"/>
      <c r="BV21" s="4">
        <f ca="1">P21</f>
        <v>671</v>
      </c>
      <c r="BW21" s="4"/>
      <c r="BX21" s="4"/>
      <c r="BY21" s="4">
        <f ca="1">S21</f>
        <v>625</v>
      </c>
      <c r="BZ21" s="4"/>
      <c r="CA21" s="4"/>
      <c r="CB21" s="4">
        <f ca="1">V21</f>
        <v>672</v>
      </c>
      <c r="CC21" s="4"/>
      <c r="CD21" s="4"/>
      <c r="CE21" s="4">
        <f ca="1">Y21</f>
        <v>699</v>
      </c>
      <c r="CF21" s="4"/>
      <c r="CG21" s="4"/>
      <c r="CH21" s="4">
        <f ca="1">AB21</f>
        <v>673</v>
      </c>
      <c r="CI21" s="4"/>
      <c r="CJ21" s="4"/>
      <c r="CK21" s="4">
        <f ca="1">AE21</f>
        <v>698</v>
      </c>
      <c r="CL21" s="4"/>
      <c r="CM21" s="4"/>
      <c r="CN21" s="4">
        <f ca="1">AH21</f>
        <v>687</v>
      </c>
      <c r="CO21" s="4"/>
      <c r="CP21" s="4"/>
      <c r="CQ21" s="4">
        <f ca="1">AK21</f>
        <v>667</v>
      </c>
      <c r="CR21" s="4"/>
      <c r="CS21" s="4"/>
      <c r="CT21" s="4">
        <f ca="1">AN21</f>
        <v>669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6.125</v>
      </c>
      <c r="F22" s="265">
        <f ca="1">IF($AQ$2=0,"",F21/(COUNTIF($D$4:OFFSET($D$4,$AQ$2-1,0),"&lt;&gt;""")))</f>
        <v>9.25</v>
      </c>
      <c r="G22" s="266">
        <f ca="1">IF($AQ$2=0,"",IF($AQ$2=1,G21/((COUNTIF($D$4:OFFSET($D$4,$AQ$2-1,0),"&lt;&gt;"""))),G21/((COUNTIF($D$4:OFFSET($D$4,$AQ$2-1,0),"&lt;&gt;"""))-1)))</f>
        <v>95.714285714285708</v>
      </c>
      <c r="H22" s="267">
        <f ca="1">IF(COUNTIF(H4:H20,"&gt;0")&gt;0,SUM(H4:H20)/COUNTIF(H4:H20,"&gt;0"),"")</f>
        <v>6.666666666666667</v>
      </c>
      <c r="I22" s="265">
        <f ca="1">IF($AQ$2=0,"",I21/(COUNTIF($D$4:OFFSET($D$4,$AQ$2-1,0),"&lt;&gt;""")))</f>
        <v>6.375</v>
      </c>
      <c r="J22" s="266">
        <f ca="1">IF($AQ$2=0,"",IF($AQ$2=1,J21/((COUNTIF($D$4:OFFSET($D$4,$AQ$2-1,0),"&lt;&gt;"""))),J21/((COUNTIF($D$4:OFFSET($D$4,$AQ$2-1,0),"&lt;&gt;"""))-1)))</f>
        <v>74.142857142857139</v>
      </c>
      <c r="K22" s="267">
        <f ca="1">IF(COUNTIF(K4:K20,"&gt;0")&gt;0,SUM(K4:K20)/COUNTIF(K4:K20,"&gt;0"),"")</f>
        <v>4.75</v>
      </c>
      <c r="L22" s="265">
        <f ca="1">IF($AQ$2=0,"",L21/(COUNTIF($D$4:OFFSET($D$4,$AQ$2-1,0),"&lt;&gt;""")))</f>
        <v>9.75</v>
      </c>
      <c r="M22" s="266">
        <f ca="1">IF($AQ$2=0,"",IF($AQ$2=1,M21/((COUNTIF($D$4:OFFSET($D$4,$AQ$2-1,0),"&lt;&gt;"""))),M21/((COUNTIF($D$4:OFFSET($D$4,$AQ$2-1,0),"&lt;&gt;"""))-1)))</f>
        <v>98.285714285714292</v>
      </c>
      <c r="N22" s="267">
        <f ca="1">IF(COUNTIF(N4:N20,"&gt;0")&gt;0,SUM(N4:N20)/COUNTIF(N4:N20,"&gt;0"),"")</f>
        <v>5.25</v>
      </c>
      <c r="O22" s="265">
        <f ca="1">IF($AQ$2=0,"",O21/(COUNTIF($D$4:OFFSET($D$4,$AQ$2-1,0),"&lt;&gt;""")))</f>
        <v>9</v>
      </c>
      <c r="P22" s="266">
        <f ca="1">IF($AQ$2=0,"",IF($AQ$2=1,P21/((COUNTIF($D$4:OFFSET($D$4,$AQ$2-1,0),"&lt;&gt;"""))),P21/((COUNTIF($D$4:OFFSET($D$4,$AQ$2-1,0),"&lt;&gt;"""))-1)))</f>
        <v>95.857142857142861</v>
      </c>
      <c r="Q22" s="267">
        <f ca="1">IF(COUNTIF(Q4:Q20,"&gt;0")&gt;0,SUM(Q4:Q20)/COUNTIF(Q4:Q20,"&gt;0"),"")</f>
        <v>9.375</v>
      </c>
      <c r="R22" s="265">
        <f ca="1">IF($AQ$2=0,"",R21/(COUNTIF($D$4:OFFSET($D$4,$AQ$2-1,0),"&lt;&gt;""")))</f>
        <v>9</v>
      </c>
      <c r="S22" s="266">
        <f ca="1">IF($AQ$2=0,"",IF($AQ$2=1,S21/((COUNTIF($D$4:OFFSET($D$4,$AQ$2-1,0),"&lt;&gt;"""))),S21/((COUNTIF($D$4:OFFSET($D$4,$AQ$2-1,0),"&lt;&gt;"""))-1)))</f>
        <v>89.285714285714292</v>
      </c>
      <c r="T22" s="267">
        <f ca="1">IF(COUNTIF(T4:T20,"&gt;0")&gt;0,SUM(T4:T20)/COUNTIF(T4:T20,"&gt;0"),"")</f>
        <v>4.8571428571428568</v>
      </c>
      <c r="U22" s="265">
        <f ca="1">IF($AQ$2=0,"",U21/(COUNTIF($D$4:OFFSET($D$4,$AQ$2-1,0),"&lt;&gt;""")))</f>
        <v>8.625</v>
      </c>
      <c r="V22" s="266">
        <f ca="1">IF($AQ$2=0,"",IF($AQ$2=1,V21/((COUNTIF($D$4:OFFSET($D$4,$AQ$2-1,0),"&lt;&gt;"""))),V21/((COUNTIF($D$4:OFFSET($D$4,$AQ$2-1,0),"&lt;&gt;"""))-1)))</f>
        <v>96</v>
      </c>
      <c r="W22" s="267">
        <f ca="1">IF(COUNTIF(W4:W20,"&gt;0")&gt;0,SUM(W4:W20)/COUNTIF(W4:W20,"&gt;0"),"")</f>
        <v>4.875</v>
      </c>
      <c r="X22" s="265">
        <f ca="1">IF($AQ$2=0,"",X21/(COUNTIF($D$4:OFFSET($D$4,$AQ$2-1,0),"&lt;&gt;""")))</f>
        <v>10.375</v>
      </c>
      <c r="Y22" s="266">
        <f ca="1">IF($AQ$2=0,"",IF($AQ$2=1,Y21/((COUNTIF($D$4:OFFSET($D$4,$AQ$2-1,0),"&lt;&gt;"""))),Y21/((COUNTIF($D$4:OFFSET($D$4,$AQ$2-1,0),"&lt;&gt;"""))-1)))</f>
        <v>99.857142857142861</v>
      </c>
      <c r="Z22" s="267">
        <f ca="1">IF(COUNTIF(Z4:Z20,"&gt;0")&gt;0,SUM(Z4:Z20)/COUNTIF(Z4:Z20,"&gt;0"),"")</f>
        <v>7.125</v>
      </c>
      <c r="AA22" s="265">
        <f ca="1">IF($AQ$2=0,"",AA21/(COUNTIF($D$4:OFFSET($D$4,$AQ$2-1,0),"&lt;&gt;""")))</f>
        <v>9.75</v>
      </c>
      <c r="AB22" s="266">
        <f ca="1">IF($AQ$2=0,"",IF($AQ$2=1,AB21/((COUNTIF($D$4:OFFSET($D$4,$AQ$2-1,0),"&lt;&gt;"""))),AB21/((COUNTIF($D$4:OFFSET($D$4,$AQ$2-1,0),"&lt;&gt;"""))-1)))</f>
        <v>96.142857142857139</v>
      </c>
      <c r="AC22" s="267">
        <f ca="1">IF(COUNTIF(AC4:AC20,"&gt;0")&gt;0,SUM(AC4:AC20)/COUNTIF(AC4:AC20,"&gt;0"),"")</f>
        <v>4.625</v>
      </c>
      <c r="AD22" s="265">
        <f ca="1">IF($AQ$2=0,"",AD21/(COUNTIF($D$4:OFFSET($D$4,$AQ$2-1,0),"&lt;&gt;""")))</f>
        <v>9.625</v>
      </c>
      <c r="AE22" s="266">
        <f ca="1">IF($AQ$2=0,"",IF($AQ$2=1,AE21/((COUNTIF($D$4:OFFSET($D$4,$AQ$2-1,0),"&lt;&gt;"""))),AE21/((COUNTIF($D$4:OFFSET($D$4,$AQ$2-1,0),"&lt;&gt;"""))-1)))</f>
        <v>99.714285714285708</v>
      </c>
      <c r="AF22" s="267">
        <f ca="1">IF(COUNTIF(AF4:AF20,"&gt;0")&gt;0,SUM(AF4:AF20)/COUNTIF(AF4:AF20,"&gt;0"),"")</f>
        <v>6.375</v>
      </c>
      <c r="AG22" s="265">
        <f ca="1">IF($AQ$2=0,"",AG21/(COUNTIF($D$4:OFFSET($D$4,$AQ$2-1,0),"&lt;&gt;""")))</f>
        <v>10.125</v>
      </c>
      <c r="AH22" s="266">
        <f ca="1">IF($AQ$2=0,"",IF($AQ$2=1,AH21/((COUNTIF($D$4:OFFSET($D$4,$AQ$2-1,0),"&lt;&gt;"""))),AH21/((COUNTIF($D$4:OFFSET($D$4,$AQ$2-1,0),"&lt;&gt;"""))-1)))</f>
        <v>98.142857142857139</v>
      </c>
      <c r="AI22" s="267">
        <f ca="1">IF(COUNTIF(AI4:AI20,"&gt;0")&gt;0,SUM(AI4:AI20)/COUNTIF(AI4:AI20,"&gt;0"),"")</f>
        <v>6.125</v>
      </c>
      <c r="AJ22" s="265">
        <f ca="1">IF($AQ$2=0,"",AJ21/(COUNTIF($D$4:OFFSET($D$4,$AQ$2-1,0),"&lt;&gt;""")))</f>
        <v>9.75</v>
      </c>
      <c r="AK22" s="266">
        <f ca="1">IF($AQ$2=0,"",IF($AQ$2=1,AK21/((COUNTIF($D$4:OFFSET($D$4,$AQ$2-1,0),"&lt;&gt;"""))),AK21/((COUNTIF($D$4:OFFSET($D$4,$AQ$2-1,0),"&lt;&gt;"""))-1)))</f>
        <v>95.285714285714292</v>
      </c>
      <c r="AL22" s="267">
        <f ca="1">IF(COUNTIF(AL4:AL20,"&gt;0")&gt;0,SUM(AL4:AL20)/COUNTIF(AL4:AL20,"&gt;0"),"")</f>
        <v>7</v>
      </c>
      <c r="AM22" s="265">
        <f ca="1">IF($AQ$2=0,"",AM21/(COUNTIF($D$4:OFFSET($D$4,$AQ$2-1,0),"&lt;&gt;""")))</f>
        <v>9.125</v>
      </c>
      <c r="AN22" s="268">
        <f ca="1">IF($AQ$2=0,"",IF($AQ$2=1,AN21/((COUNTIF($D$4:OFFSET($D$4,$AQ$2-1,0),"&lt;&gt;"""))),AN21/((COUNTIF($D$4:OFFSET($D$4,$AQ$2-1,0),"&lt;&gt;"""))-1)))</f>
        <v>95.571428571428569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1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 t="str">
        <f ca="1">IF(COUNTIF(Q4:Q20,"=1")&gt;0,COUNTIF(Q4:Q20,"=1"),"")</f>
        <v/>
      </c>
      <c r="R23" s="275"/>
      <c r="S23" s="276"/>
      <c r="T23" s="277">
        <f ca="1">IF(COUNTIF(T4:T20,"=1")&gt;0,COUNTIF(T4:T20,"=1"),"")</f>
        <v>3</v>
      </c>
      <c r="U23" s="275"/>
      <c r="V23" s="276"/>
      <c r="W23" s="277">
        <f ca="1">IF(COUNTIF(W4:W20,"=1")&gt;0,COUNTIF(W4:W20,"=1"),"")</f>
        <v>2</v>
      </c>
      <c r="X23" s="275"/>
      <c r="Y23" s="276"/>
      <c r="Z23" s="277" t="str">
        <f ca="1">IF(COUNTIF(Z4:Z20,"=1")&gt;0,COUNTIF(Z4:Z20,"=1"),"")</f>
        <v/>
      </c>
      <c r="AA23" s="275"/>
      <c r="AB23" s="276"/>
      <c r="AC23" s="277" t="str">
        <f ca="1">IF(COUNTIF(AC4:AC20,"=1")&gt;0,COUNTIF(AC4:AC20,"=1"),"")</f>
        <v/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 t="str">
        <f ca="1">IF(COUNTIF(AI4:AI20,"=1")&gt;0,COUNTIF(AI4:AI20,"=1"),"")</f>
        <v/>
      </c>
      <c r="AJ23" s="275"/>
      <c r="AK23" s="276"/>
      <c r="AL23" s="277">
        <f ca="1">IF(COUNTIF(AL4:AL20,"=1")&gt;0,COUNTIF(AL4:AL20,"=1"),"")</f>
        <v>1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 t="str">
        <f ca="1">IF(COUNTIF(K4:K20,"=2")&gt;0,COUNTIF(K4:K20,"=2"),"")</f>
        <v/>
      </c>
      <c r="L24" s="282"/>
      <c r="M24" s="283"/>
      <c r="N24" s="284">
        <f ca="1">IF(COUNTIF(N4:N20,"=2")&gt;0,COUNTIF(N4:N20,"=2"),"")</f>
        <v>2</v>
      </c>
      <c r="O24" s="282"/>
      <c r="P24" s="283"/>
      <c r="Q24" s="284" t="str">
        <f ca="1">IF(COUNTIF(Q4:Q20,"=2")&gt;0,COUNTIF(Q4:Q20,"=2"),"")</f>
        <v/>
      </c>
      <c r="R24" s="282"/>
      <c r="S24" s="283"/>
      <c r="T24" s="284" t="str">
        <f ca="1">IF(COUNTIF(T4:T20,"=2")&gt;0,COUNTIF(T4:T20,"=2"),"")</f>
        <v/>
      </c>
      <c r="U24" s="282"/>
      <c r="V24" s="283"/>
      <c r="W24" s="284" t="str">
        <f ca="1">IF(COUNTIF(W4:W20,"=2")&gt;0,COUNTIF(W4:W20,"=2"),"")</f>
        <v/>
      </c>
      <c r="X24" s="282"/>
      <c r="Y24" s="283"/>
      <c r="Z24" s="284">
        <f ca="1">IF(COUNTIF(Z4:Z20,"=2")&gt;0,COUNTIF(Z4:Z20,"=2"),"")</f>
        <v>2</v>
      </c>
      <c r="AA24" s="282"/>
      <c r="AB24" s="283"/>
      <c r="AC24" s="284">
        <f ca="1">IF(COUNTIF(AC4:AC20,"=2")&gt;0,COUNTIF(AC4:AC20,"=2"),"")</f>
        <v>2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1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>F4</f>
        <v>7</v>
      </c>
      <c r="BM24" s="4"/>
      <c r="BN24" s="4"/>
      <c r="BO24" s="4">
        <f>I4</f>
        <v>10</v>
      </c>
      <c r="BP24" s="4"/>
      <c r="BQ24" s="4"/>
      <c r="BR24" s="4">
        <f>L4</f>
        <v>11</v>
      </c>
      <c r="BS24" s="4"/>
      <c r="BT24" s="4"/>
      <c r="BU24" s="4">
        <f>O4</f>
        <v>9</v>
      </c>
      <c r="BV24" s="4"/>
      <c r="BW24" s="4"/>
      <c r="BX24" s="4">
        <f>R4</f>
        <v>8</v>
      </c>
      <c r="BY24" s="4"/>
      <c r="BZ24" s="4"/>
      <c r="CA24" s="4">
        <f>U4</f>
        <v>8</v>
      </c>
      <c r="CB24" s="4"/>
      <c r="CC24" s="4"/>
      <c r="CD24" s="4">
        <f>X4</f>
        <v>12</v>
      </c>
      <c r="CE24" s="4"/>
      <c r="CF24" s="4"/>
      <c r="CG24" s="4">
        <f>AA4</f>
        <v>10</v>
      </c>
      <c r="CH24" s="4"/>
      <c r="CI24" s="4"/>
      <c r="CJ24" s="4">
        <f>AD4</f>
        <v>9</v>
      </c>
      <c r="CK24" s="4"/>
      <c r="CL24" s="4"/>
      <c r="CM24" s="4">
        <f>AG4</f>
        <v>12</v>
      </c>
      <c r="CN24" s="4"/>
      <c r="CO24" s="4"/>
      <c r="CP24" s="4">
        <f>AJ4</f>
        <v>10</v>
      </c>
      <c r="CQ24" s="4"/>
      <c r="CR24" s="4"/>
      <c r="CS24" s="4">
        <f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>
        <f ca="1">IF(COUNTIF(E4:E20,"=3")&gt;0,COUNTIF(E4:E20,"=3"),"")</f>
        <v>1</v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3</v>
      </c>
      <c r="L25" s="282"/>
      <c r="M25" s="283"/>
      <c r="N25" s="284" t="str">
        <f ca="1">IF(COUNTIF(N4:N20,"=3")&gt;0,COUNTIF(N4:N20,"=3"),"")</f>
        <v/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>
        <f ca="1">IF(COUNTIF(W4:W20,"=3")&gt;0,COUNTIF(W4:W20,"=3"),"")</f>
        <v>1</v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2</v>
      </c>
      <c r="AD25" s="282"/>
      <c r="AE25" s="283"/>
      <c r="AF25" s="284">
        <f ca="1">IF(COUNTIF(AF4:AF20,"=3")&gt;0,COUNTIF(AF4:AF20,"=3"),"")</f>
        <v>2</v>
      </c>
      <c r="AG25" s="282"/>
      <c r="AH25" s="283"/>
      <c r="AI25" s="284">
        <f ca="1">IF(COUNTIF(AI4:AI20,"=3")&gt;0,COUNTIF(AI4:AI20,"=3"),"")</f>
        <v>2</v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>F5</f>
        <v>15</v>
      </c>
      <c r="BM25" s="4"/>
      <c r="BN25" s="4"/>
      <c r="BO25" s="4">
        <f>I5</f>
        <v>0</v>
      </c>
      <c r="BP25" s="4"/>
      <c r="BQ25" s="4"/>
      <c r="BR25" s="4">
        <f>L5</f>
        <v>14</v>
      </c>
      <c r="BS25" s="4"/>
      <c r="BT25" s="4"/>
      <c r="BU25" s="4">
        <f>O5</f>
        <v>12</v>
      </c>
      <c r="BV25" s="4"/>
      <c r="BW25" s="4"/>
      <c r="BX25" s="4">
        <f>R5</f>
        <v>14</v>
      </c>
      <c r="BY25" s="4"/>
      <c r="BZ25" s="4"/>
      <c r="CA25" s="4">
        <f>U5</f>
        <v>13</v>
      </c>
      <c r="CB25" s="4"/>
      <c r="CC25" s="4"/>
      <c r="CD25" s="4">
        <f>X5</f>
        <v>11</v>
      </c>
      <c r="CE25" s="4"/>
      <c r="CF25" s="4"/>
      <c r="CG25" s="4">
        <f>AA5</f>
        <v>14</v>
      </c>
      <c r="CH25" s="4"/>
      <c r="CI25" s="4"/>
      <c r="CJ25" s="4">
        <f>AD5</f>
        <v>15</v>
      </c>
      <c r="CK25" s="4"/>
      <c r="CL25" s="4"/>
      <c r="CM25" s="4">
        <f>AG5</f>
        <v>14</v>
      </c>
      <c r="CN25" s="4"/>
      <c r="CO25" s="4"/>
      <c r="CP25" s="4">
        <f>AJ5</f>
        <v>14</v>
      </c>
      <c r="CQ25" s="4"/>
      <c r="CR25" s="4"/>
      <c r="CS25" s="4">
        <f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>
        <f ca="1">IF(SUM(BN4:BN20)=0,"",SUM(BN4:BN20))</f>
        <v>1</v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2</v>
      </c>
      <c r="R26" s="282"/>
      <c r="S26" s="283"/>
      <c r="T26" s="284" t="str">
        <f ca="1">IF(SUM(BZ4:BZ20)=0,"",SUM(BZ4:BZ20))</f>
        <v/>
      </c>
      <c r="U26" s="282"/>
      <c r="V26" s="283"/>
      <c r="W26" s="284">
        <f ca="1">IF(SUM(CC4:CC20)=0,"",SUM(CC4:CC20))</f>
        <v>1</v>
      </c>
      <c r="X26" s="282"/>
      <c r="Y26" s="283"/>
      <c r="Z26" s="284">
        <f ca="1">IF(SUM(CF4:CF20)=0,"",SUM(CF4:CF20))</f>
        <v>1</v>
      </c>
      <c r="AA26" s="282"/>
      <c r="AB26" s="283"/>
      <c r="AC26" s="284" t="str">
        <f ca="1">IF(SUM(CI4:CI20)=0,"",SUM(CI4:CI20))</f>
        <v/>
      </c>
      <c r="AD26" s="282"/>
      <c r="AE26" s="283"/>
      <c r="AF26" s="284" t="str">
        <f ca="1">IF(SUM(CL4:CL20)=0,"",SUM(CL4:CL20))</f>
        <v/>
      </c>
      <c r="AG26" s="282"/>
      <c r="AH26" s="283"/>
      <c r="AI26" s="284">
        <f ca="1">IF(SUM(CO4:CO20)=0,"",SUM(CO4:CO20))</f>
        <v>1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>F6</f>
        <v>8</v>
      </c>
      <c r="BM26" s="4"/>
      <c r="BN26" s="4"/>
      <c r="BO26" s="4">
        <f>I6</f>
        <v>7</v>
      </c>
      <c r="BP26" s="4"/>
      <c r="BQ26" s="4"/>
      <c r="BR26" s="4">
        <f>L6</f>
        <v>8</v>
      </c>
      <c r="BS26" s="4"/>
      <c r="BT26" s="4"/>
      <c r="BU26" s="4">
        <f>O6</f>
        <v>7</v>
      </c>
      <c r="BV26" s="4"/>
      <c r="BW26" s="4"/>
      <c r="BX26" s="4">
        <f>R6</f>
        <v>8</v>
      </c>
      <c r="BY26" s="4"/>
      <c r="BZ26" s="4"/>
      <c r="CA26" s="4">
        <f>U6</f>
        <v>9</v>
      </c>
      <c r="CB26" s="4"/>
      <c r="CC26" s="4"/>
      <c r="CD26" s="4">
        <f>X6</f>
        <v>11</v>
      </c>
      <c r="CE26" s="4"/>
      <c r="CF26" s="4"/>
      <c r="CG26" s="4">
        <f>AA6</f>
        <v>7</v>
      </c>
      <c r="CH26" s="4"/>
      <c r="CI26" s="4"/>
      <c r="CJ26" s="4">
        <f>AD6</f>
        <v>9</v>
      </c>
      <c r="CK26" s="4"/>
      <c r="CL26" s="4"/>
      <c r="CM26" s="4">
        <f>AG6</f>
        <v>10</v>
      </c>
      <c r="CN26" s="4"/>
      <c r="CO26" s="4"/>
      <c r="CP26" s="4">
        <f>AJ6</f>
        <v>8</v>
      </c>
      <c r="CQ26" s="4"/>
      <c r="CR26" s="4"/>
      <c r="CS26" s="4">
        <f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2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 t="str">
        <f ca="1">IF($AQ$2=0,"",IF(COUNTIF(AC4:OFFSET(AC4,$AQ$2-1,0),"")&gt;0,COUNTIF(AC4:OFFSET(AC4,$AQ$2-1,0),""),""))</f>
        <v/>
      </c>
      <c r="AD27" s="289"/>
      <c r="AE27" s="290"/>
      <c r="AF27" s="291" t="str">
        <f ca="1">IF($AQ$2=0,"",IF(COUNTIF(AF4:OFFSET(AF4,$AQ$2-1,0),"")&gt;0,COUNTIF(AF4:OFFSET(AF4,$AQ$2-1,0),""),""))</f>
        <v/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>F7</f>
        <v>11</v>
      </c>
      <c r="BM27" s="4"/>
      <c r="BN27" s="4"/>
      <c r="BO27" s="4">
        <f>I7</f>
        <v>10</v>
      </c>
      <c r="BP27" s="4"/>
      <c r="BQ27" s="4"/>
      <c r="BR27" s="4">
        <f>L7</f>
        <v>10</v>
      </c>
      <c r="BS27" s="4"/>
      <c r="BT27" s="4"/>
      <c r="BU27" s="4">
        <f>O7</f>
        <v>10</v>
      </c>
      <c r="BV27" s="4"/>
      <c r="BW27" s="4"/>
      <c r="BX27" s="4">
        <f>R7</f>
        <v>9</v>
      </c>
      <c r="BY27" s="4"/>
      <c r="BZ27" s="4"/>
      <c r="CA27" s="4">
        <f>U7</f>
        <v>0</v>
      </c>
      <c r="CB27" s="4"/>
      <c r="CC27" s="4"/>
      <c r="CD27" s="4">
        <f>X7</f>
        <v>9</v>
      </c>
      <c r="CE27" s="4"/>
      <c r="CF27" s="4"/>
      <c r="CG27" s="4">
        <f>AA7</f>
        <v>9</v>
      </c>
      <c r="CH27" s="4"/>
      <c r="CI27" s="4"/>
      <c r="CJ27" s="4">
        <f>AD7</f>
        <v>10</v>
      </c>
      <c r="CK27" s="4"/>
      <c r="CL27" s="4"/>
      <c r="CM27" s="4">
        <f>AG7</f>
        <v>10</v>
      </c>
      <c r="CN27" s="4"/>
      <c r="CO27" s="4"/>
      <c r="CP27" s="4">
        <f>AJ7</f>
        <v>10</v>
      </c>
      <c r="CQ27" s="4"/>
      <c r="CR27" s="4"/>
      <c r="CS27" s="4">
        <f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si="25">F8</f>
        <v>9</v>
      </c>
      <c r="BM28" s="4"/>
      <c r="BN28" s="4"/>
      <c r="BO28" s="4">
        <f t="shared" ref="BO28:BO41" si="26">I8</f>
        <v>9</v>
      </c>
      <c r="BP28" s="4"/>
      <c r="BQ28" s="4"/>
      <c r="BR28" s="4">
        <f t="shared" ref="BR28:BR41" si="27">L8</f>
        <v>9</v>
      </c>
      <c r="BS28" s="4"/>
      <c r="BT28" s="4"/>
      <c r="BU28" s="4">
        <f t="shared" ref="BU28:BU41" si="28">O8</f>
        <v>9</v>
      </c>
      <c r="BV28" s="4"/>
      <c r="BW28" s="4"/>
      <c r="BX28" s="4">
        <f t="shared" ref="BX28:BX41" si="29">R8</f>
        <v>8</v>
      </c>
      <c r="BY28" s="4"/>
      <c r="BZ28" s="4"/>
      <c r="CA28" s="4">
        <f t="shared" ref="CA28:CA41" si="30">U8</f>
        <v>7</v>
      </c>
      <c r="CB28" s="4"/>
      <c r="CC28" s="4"/>
      <c r="CD28" s="4">
        <f t="shared" ref="CD28:CD41" si="31">X8</f>
        <v>11</v>
      </c>
      <c r="CE28" s="4"/>
      <c r="CF28" s="4"/>
      <c r="CG28" s="4">
        <f t="shared" ref="CG28:CG41" si="32">AA8</f>
        <v>10</v>
      </c>
      <c r="CH28" s="4"/>
      <c r="CI28" s="4"/>
      <c r="CJ28" s="4">
        <f t="shared" ref="CJ28:CJ41" si="33">AD8</f>
        <v>9</v>
      </c>
      <c r="CK28" s="4"/>
      <c r="CL28" s="4"/>
      <c r="CM28" s="4">
        <f t="shared" ref="CM28:CM41" si="34">AG8</f>
        <v>10</v>
      </c>
      <c r="CN28" s="4"/>
      <c r="CO28" s="4"/>
      <c r="CP28" s="4">
        <f t="shared" ref="CP28:CP41" si="35">AJ8</f>
        <v>8</v>
      </c>
      <c r="CQ28" s="4"/>
      <c r="CR28" s="4"/>
      <c r="CS28" s="4">
        <f t="shared" ref="CS28:CS41" si="36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90" t="str">
        <f>CONCATENATE($AR$13," Results")</f>
        <v>2020 Football Pool Results</v>
      </c>
      <c r="AU29" s="391"/>
      <c r="AV29" s="391"/>
      <c r="AW29" s="391"/>
      <c r="AX29" s="391"/>
      <c r="AY29" s="391"/>
      <c r="AZ29" s="391"/>
      <c r="BA29" s="391"/>
      <c r="BB29" s="391"/>
      <c r="BC29" s="391"/>
      <c r="BD29" s="391"/>
      <c r="BE29" s="391"/>
      <c r="BF29" s="391"/>
      <c r="BG29" s="391"/>
      <c r="BH29" s="391"/>
      <c r="BI29" s="392"/>
      <c r="BJ29" s="4"/>
      <c r="BK29" s="4"/>
      <c r="BL29" s="4">
        <f t="shared" si="25"/>
        <v>8</v>
      </c>
      <c r="BM29" s="4"/>
      <c r="BN29" s="4"/>
      <c r="BO29" s="4">
        <f t="shared" si="26"/>
        <v>0</v>
      </c>
      <c r="BP29" s="4"/>
      <c r="BQ29" s="4"/>
      <c r="BR29" s="4">
        <f t="shared" si="27"/>
        <v>8</v>
      </c>
      <c r="BS29" s="4"/>
      <c r="BT29" s="4"/>
      <c r="BU29" s="4">
        <f t="shared" si="28"/>
        <v>8</v>
      </c>
      <c r="BV29" s="4"/>
      <c r="BW29" s="4"/>
      <c r="BX29" s="4">
        <f t="shared" si="29"/>
        <v>8</v>
      </c>
      <c r="BY29" s="4"/>
      <c r="BZ29" s="4"/>
      <c r="CA29" s="4">
        <f t="shared" si="30"/>
        <v>11</v>
      </c>
      <c r="CB29" s="4"/>
      <c r="CC29" s="4"/>
      <c r="CD29" s="4">
        <f t="shared" si="31"/>
        <v>10</v>
      </c>
      <c r="CE29" s="4"/>
      <c r="CF29" s="4"/>
      <c r="CG29" s="4">
        <f t="shared" si="32"/>
        <v>9</v>
      </c>
      <c r="CH29" s="4"/>
      <c r="CI29" s="4"/>
      <c r="CJ29" s="4">
        <f t="shared" si="33"/>
        <v>9</v>
      </c>
      <c r="CK29" s="4"/>
      <c r="CL29" s="4"/>
      <c r="CM29" s="4">
        <f t="shared" si="34"/>
        <v>9</v>
      </c>
      <c r="CN29" s="4"/>
      <c r="CO29" s="4"/>
      <c r="CP29" s="4">
        <f t="shared" si="35"/>
        <v>10</v>
      </c>
      <c r="CQ29" s="4"/>
      <c r="CR29" s="4"/>
      <c r="CS29" s="4">
        <f t="shared" si="36"/>
        <v>8</v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397" t="s">
        <v>13</v>
      </c>
      <c r="AU30" s="400" t="s">
        <v>78</v>
      </c>
      <c r="AV30" s="403" t="s">
        <v>79</v>
      </c>
      <c r="AW30" s="404"/>
      <c r="AX30" s="404"/>
      <c r="AY30" s="404"/>
      <c r="AZ30" s="404"/>
      <c r="BA30" s="404"/>
      <c r="BB30" s="405"/>
      <c r="BC30" s="404" t="s">
        <v>80</v>
      </c>
      <c r="BD30" s="404"/>
      <c r="BE30" s="404"/>
      <c r="BF30" s="404"/>
      <c r="BG30" s="404"/>
      <c r="BH30" s="404"/>
      <c r="BI30" s="405"/>
      <c r="BJ30" s="4"/>
      <c r="BK30" s="4"/>
      <c r="BL30" s="4">
        <f t="shared" si="25"/>
        <v>9</v>
      </c>
      <c r="BM30" s="4"/>
      <c r="BN30" s="4"/>
      <c r="BO30" s="4">
        <f t="shared" si="26"/>
        <v>7</v>
      </c>
      <c r="BP30" s="4"/>
      <c r="BQ30" s="4"/>
      <c r="BR30" s="4">
        <f t="shared" si="27"/>
        <v>10</v>
      </c>
      <c r="BS30" s="4"/>
      <c r="BT30" s="4"/>
      <c r="BU30" s="4">
        <f t="shared" si="28"/>
        <v>9</v>
      </c>
      <c r="BV30" s="4"/>
      <c r="BW30" s="4"/>
      <c r="BX30" s="4">
        <f t="shared" si="29"/>
        <v>9</v>
      </c>
      <c r="BY30" s="4"/>
      <c r="BZ30" s="4"/>
      <c r="CA30" s="4">
        <f t="shared" si="30"/>
        <v>13</v>
      </c>
      <c r="CB30" s="4"/>
      <c r="CC30" s="4"/>
      <c r="CD30" s="4">
        <f t="shared" si="31"/>
        <v>11</v>
      </c>
      <c r="CE30" s="4"/>
      <c r="CF30" s="4"/>
      <c r="CG30" s="4">
        <f t="shared" si="32"/>
        <v>12</v>
      </c>
      <c r="CH30" s="4"/>
      <c r="CI30" s="4"/>
      <c r="CJ30" s="4">
        <f t="shared" si="33"/>
        <v>9</v>
      </c>
      <c r="CK30" s="4"/>
      <c r="CL30" s="4"/>
      <c r="CM30" s="4">
        <f t="shared" si="34"/>
        <v>9</v>
      </c>
      <c r="CN30" s="4"/>
      <c r="CO30" s="4"/>
      <c r="CP30" s="4">
        <f t="shared" si="35"/>
        <v>10</v>
      </c>
      <c r="CQ30" s="4"/>
      <c r="CR30" s="4"/>
      <c r="CS30" s="4">
        <f t="shared" si="36"/>
        <v>9</v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398"/>
      <c r="AU31" s="401"/>
      <c r="AV31" s="406" t="str">
        <f>CONCATENATE("Cost to Play ($",$AO$3," per week)")</f>
        <v>Cost to Play ($3 per week)</v>
      </c>
      <c r="AW31" s="408" t="s">
        <v>65</v>
      </c>
      <c r="AX31" s="408" t="s">
        <v>71</v>
      </c>
      <c r="AY31" s="408" t="s">
        <v>66</v>
      </c>
      <c r="AZ31" s="408"/>
      <c r="BA31" s="408" t="s">
        <v>67</v>
      </c>
      <c r="BB31" s="410"/>
      <c r="BC31" s="412" t="s">
        <v>68</v>
      </c>
      <c r="BD31" s="408" t="s">
        <v>65</v>
      </c>
      <c r="BE31" s="408"/>
      <c r="BF31" s="408" t="s">
        <v>69</v>
      </c>
      <c r="BG31" s="408"/>
      <c r="BH31" s="408" t="s">
        <v>70</v>
      </c>
      <c r="BI31" s="410"/>
      <c r="BJ31" s="4"/>
      <c r="BK31" s="4"/>
      <c r="BL31" s="4">
        <f t="shared" si="25"/>
        <v>7</v>
      </c>
      <c r="BM31" s="4"/>
      <c r="BN31" s="4"/>
      <c r="BO31" s="4">
        <f t="shared" si="26"/>
        <v>8</v>
      </c>
      <c r="BP31" s="4"/>
      <c r="BQ31" s="4"/>
      <c r="BR31" s="4">
        <f t="shared" si="27"/>
        <v>8</v>
      </c>
      <c r="BS31" s="4"/>
      <c r="BT31" s="4"/>
      <c r="BU31" s="4">
        <f t="shared" si="28"/>
        <v>8</v>
      </c>
      <c r="BV31" s="4"/>
      <c r="BW31" s="4"/>
      <c r="BX31" s="4">
        <f t="shared" si="29"/>
        <v>8</v>
      </c>
      <c r="BY31" s="4"/>
      <c r="BZ31" s="4"/>
      <c r="CA31" s="4">
        <f t="shared" si="30"/>
        <v>8</v>
      </c>
      <c r="CB31" s="4"/>
      <c r="CC31" s="4"/>
      <c r="CD31" s="4">
        <f t="shared" si="31"/>
        <v>8</v>
      </c>
      <c r="CE31" s="4"/>
      <c r="CF31" s="4"/>
      <c r="CG31" s="4">
        <f t="shared" si="32"/>
        <v>7</v>
      </c>
      <c r="CH31" s="4"/>
      <c r="CI31" s="4"/>
      <c r="CJ31" s="4">
        <f t="shared" si="33"/>
        <v>7</v>
      </c>
      <c r="CK31" s="4"/>
      <c r="CL31" s="4"/>
      <c r="CM31" s="4">
        <f t="shared" si="34"/>
        <v>7</v>
      </c>
      <c r="CN31" s="4"/>
      <c r="CO31" s="4"/>
      <c r="CP31" s="4">
        <f t="shared" si="35"/>
        <v>8</v>
      </c>
      <c r="CQ31" s="4"/>
      <c r="CR31" s="4"/>
      <c r="CS31" s="4">
        <f t="shared" si="36"/>
        <v>7</v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399"/>
      <c r="AU32" s="402"/>
      <c r="AV32" s="407"/>
      <c r="AW32" s="409"/>
      <c r="AX32" s="409"/>
      <c r="AY32" s="409"/>
      <c r="AZ32" s="409"/>
      <c r="BA32" s="409"/>
      <c r="BB32" s="411"/>
      <c r="BC32" s="413"/>
      <c r="BD32" s="409"/>
      <c r="BE32" s="409"/>
      <c r="BF32" s="409"/>
      <c r="BG32" s="409"/>
      <c r="BH32" s="409"/>
      <c r="BI32" s="411"/>
      <c r="BJ32" s="4"/>
      <c r="BK32" s="4"/>
      <c r="BL32" s="4" t="str">
        <f t="shared" si="25"/>
        <v/>
      </c>
      <c r="BM32" s="4"/>
      <c r="BN32" s="4"/>
      <c r="BO32" s="4" t="str">
        <f t="shared" si="26"/>
        <v/>
      </c>
      <c r="BP32" s="4"/>
      <c r="BQ32" s="4"/>
      <c r="BR32" s="4" t="str">
        <f t="shared" si="27"/>
        <v/>
      </c>
      <c r="BS32" s="4"/>
      <c r="BT32" s="4"/>
      <c r="BU32" s="4" t="str">
        <f t="shared" si="28"/>
        <v/>
      </c>
      <c r="BV32" s="4"/>
      <c r="BW32" s="4"/>
      <c r="BX32" s="4" t="str">
        <f t="shared" si="29"/>
        <v/>
      </c>
      <c r="BY32" s="4"/>
      <c r="BZ32" s="4"/>
      <c r="CA32" s="4" t="str">
        <f t="shared" si="30"/>
        <v/>
      </c>
      <c r="CB32" s="4"/>
      <c r="CC32" s="4"/>
      <c r="CD32" s="4" t="str">
        <f t="shared" si="31"/>
        <v/>
      </c>
      <c r="CE32" s="4"/>
      <c r="CF32" s="4"/>
      <c r="CG32" s="4" t="str">
        <f t="shared" si="32"/>
        <v/>
      </c>
      <c r="CH32" s="4"/>
      <c r="CI32" s="4"/>
      <c r="CJ32" s="4" t="str">
        <f t="shared" si="33"/>
        <v/>
      </c>
      <c r="CK32" s="4"/>
      <c r="CL32" s="4"/>
      <c r="CM32" s="4" t="str">
        <f t="shared" si="34"/>
        <v/>
      </c>
      <c r="CN32" s="4"/>
      <c r="CO32" s="4"/>
      <c r="CP32" s="4" t="str">
        <f t="shared" si="35"/>
        <v/>
      </c>
      <c r="CQ32" s="4"/>
      <c r="CR32" s="4"/>
      <c r="CS32" s="4" t="str">
        <f t="shared" si="36"/>
        <v/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$T$2</f>
        <v>JG</v>
      </c>
      <c r="AU33" s="293">
        <f t="shared" ref="AU33:AU44" ca="1" si="37">SUM(AV33,AX33,AZ33,BB33,BC33,BE33,BG33,BI33)</f>
        <v>69</v>
      </c>
      <c r="AV33" s="294">
        <f t="shared" ref="AV33:AV44" si="38">$AQ$2*-$AO$3</f>
        <v>-24</v>
      </c>
      <c r="AW33" s="295">
        <f ca="1">IF($T$23&gt;0,$T$23,"")</f>
        <v>3</v>
      </c>
      <c r="AX33" s="296">
        <f t="shared" ref="AX33:AX44" ca="1" si="39">IF(AW33="","",AW33*$AO$6)</f>
        <v>93</v>
      </c>
      <c r="AY33" s="297" t="str">
        <f ca="1">IF($T$21=1,"✓","")</f>
        <v/>
      </c>
      <c r="AZ33" s="296" t="str">
        <f t="shared" ref="AZ33:AZ44" ca="1" si="40">IF(AY33="✓",IF(COUNTIF($AY$33:$AY$44,"✓")&gt;1,(($AO$4+$AO$5)*$AQ$2/COUNTIF($AY$33:$AY$44,"✓")),$AO$4*$AQ$2),"")</f>
        <v/>
      </c>
      <c r="BA33" s="298" t="str">
        <f ca="1">IF($T$21=2,"✓","")</f>
        <v/>
      </c>
      <c r="BB33" s="299" t="str">
        <f t="shared" ref="BB33:BB44" ca="1" si="41">IF(BA33="✓",($AO$5*$AQ$2/COUNTIF($BA$33:$BA$44,"✓")),"")</f>
        <v/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 t="str">
        <f t="shared" si="25"/>
        <v/>
      </c>
      <c r="BM33" s="4"/>
      <c r="BN33" s="4"/>
      <c r="BO33" s="4" t="str">
        <f t="shared" si="26"/>
        <v/>
      </c>
      <c r="BP33" s="4"/>
      <c r="BQ33" s="4"/>
      <c r="BR33" s="4" t="str">
        <f t="shared" si="27"/>
        <v/>
      </c>
      <c r="BS33" s="4"/>
      <c r="BT33" s="4"/>
      <c r="BU33" s="4" t="str">
        <f t="shared" si="28"/>
        <v/>
      </c>
      <c r="BV33" s="4"/>
      <c r="BW33" s="4"/>
      <c r="BX33" s="4" t="str">
        <f t="shared" si="29"/>
        <v/>
      </c>
      <c r="BY33" s="4"/>
      <c r="BZ33" s="4"/>
      <c r="CA33" s="4" t="str">
        <f t="shared" si="30"/>
        <v/>
      </c>
      <c r="CB33" s="4"/>
      <c r="CC33" s="4"/>
      <c r="CD33" s="4" t="str">
        <f t="shared" si="31"/>
        <v/>
      </c>
      <c r="CE33" s="4"/>
      <c r="CF33" s="4"/>
      <c r="CG33" s="4" t="str">
        <f t="shared" si="32"/>
        <v/>
      </c>
      <c r="CH33" s="4"/>
      <c r="CI33" s="4"/>
      <c r="CJ33" s="4" t="str">
        <f t="shared" si="33"/>
        <v/>
      </c>
      <c r="CK33" s="4"/>
      <c r="CL33" s="4"/>
      <c r="CM33" s="4" t="str">
        <f t="shared" si="34"/>
        <v/>
      </c>
      <c r="CN33" s="4"/>
      <c r="CO33" s="4"/>
      <c r="CP33" s="4" t="str">
        <f t="shared" si="35"/>
        <v/>
      </c>
      <c r="CQ33" s="4"/>
      <c r="CR33" s="4"/>
      <c r="CS33" s="4" t="str">
        <f t="shared" si="36"/>
        <v/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$W$2</f>
        <v>JH</v>
      </c>
      <c r="AU34" s="301">
        <f t="shared" ca="1" si="37"/>
        <v>62</v>
      </c>
      <c r="AV34" s="302">
        <f t="shared" si="38"/>
        <v>-24</v>
      </c>
      <c r="AW34" s="303">
        <f ca="1">IF($W$23&gt;0,$W$23,"")</f>
        <v>2</v>
      </c>
      <c r="AX34" s="304">
        <f t="shared" ca="1" si="39"/>
        <v>62</v>
      </c>
      <c r="AY34" s="305" t="str">
        <f ca="1">IF($W$21=1,"✓","")</f>
        <v>✓</v>
      </c>
      <c r="AZ34" s="304">
        <f t="shared" ca="1" si="40"/>
        <v>24</v>
      </c>
      <c r="BA34" s="306" t="str">
        <f ca="1">IF($W$21=2,"✓","")</f>
        <v/>
      </c>
      <c r="BB34" s="307" t="str">
        <f t="shared" ca="1" si="41"/>
        <v/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 t="str">
        <f t="shared" si="25"/>
        <v/>
      </c>
      <c r="BM34" s="4"/>
      <c r="BN34" s="4"/>
      <c r="BO34" s="4" t="str">
        <f t="shared" si="26"/>
        <v/>
      </c>
      <c r="BP34" s="4"/>
      <c r="BQ34" s="4"/>
      <c r="BR34" s="4" t="str">
        <f t="shared" si="27"/>
        <v/>
      </c>
      <c r="BS34" s="4"/>
      <c r="BT34" s="4"/>
      <c r="BU34" s="4" t="str">
        <f t="shared" si="28"/>
        <v/>
      </c>
      <c r="BV34" s="4"/>
      <c r="BW34" s="4"/>
      <c r="BX34" s="4" t="str">
        <f t="shared" si="29"/>
        <v/>
      </c>
      <c r="BY34" s="4"/>
      <c r="BZ34" s="4"/>
      <c r="CA34" s="4" t="str">
        <f t="shared" si="30"/>
        <v/>
      </c>
      <c r="CB34" s="4"/>
      <c r="CC34" s="4"/>
      <c r="CD34" s="4" t="str">
        <f t="shared" si="31"/>
        <v/>
      </c>
      <c r="CE34" s="4"/>
      <c r="CF34" s="4"/>
      <c r="CG34" s="4" t="str">
        <f t="shared" si="32"/>
        <v/>
      </c>
      <c r="CH34" s="4"/>
      <c r="CI34" s="4"/>
      <c r="CJ34" s="4" t="str">
        <f t="shared" si="33"/>
        <v/>
      </c>
      <c r="CK34" s="4"/>
      <c r="CL34" s="4"/>
      <c r="CM34" s="4" t="str">
        <f t="shared" si="34"/>
        <v/>
      </c>
      <c r="CN34" s="4"/>
      <c r="CO34" s="4"/>
      <c r="CP34" s="4" t="str">
        <f t="shared" si="35"/>
        <v/>
      </c>
      <c r="CQ34" s="4"/>
      <c r="CR34" s="4"/>
      <c r="CS34" s="4" t="str">
        <f t="shared" si="36"/>
        <v/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$E$2</f>
        <v>BM</v>
      </c>
      <c r="AU35" s="301">
        <f t="shared" ca="1" si="37"/>
        <v>7</v>
      </c>
      <c r="AV35" s="302">
        <f t="shared" si="38"/>
        <v>-24</v>
      </c>
      <c r="AW35" s="303">
        <f ca="1">IF($E$23&gt;0,$E$23,"")</f>
        <v>1</v>
      </c>
      <c r="AX35" s="304">
        <f t="shared" ca="1" si="39"/>
        <v>31</v>
      </c>
      <c r="AY35" s="305" t="str">
        <f ca="1">IF($E$21=1,"✓","")</f>
        <v/>
      </c>
      <c r="AZ35" s="304" t="str">
        <f t="shared" ca="1" si="40"/>
        <v/>
      </c>
      <c r="BA35" s="306" t="str">
        <f ca="1">IF($E$21=2,"✓","")</f>
        <v/>
      </c>
      <c r="BB35" s="307" t="str">
        <f t="shared" ca="1" si="41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 t="str">
        <f t="shared" si="25"/>
        <v/>
      </c>
      <c r="BM35" s="4"/>
      <c r="BN35" s="4"/>
      <c r="BO35" s="4" t="str">
        <f t="shared" si="26"/>
        <v/>
      </c>
      <c r="BP35" s="4"/>
      <c r="BQ35" s="4"/>
      <c r="BR35" s="4" t="str">
        <f t="shared" si="27"/>
        <v/>
      </c>
      <c r="BS35" s="4"/>
      <c r="BT35" s="4"/>
      <c r="BU35" s="4" t="str">
        <f t="shared" si="28"/>
        <v/>
      </c>
      <c r="BV35" s="4"/>
      <c r="BW35" s="4"/>
      <c r="BX35" s="4" t="str">
        <f t="shared" si="29"/>
        <v/>
      </c>
      <c r="BY35" s="4"/>
      <c r="BZ35" s="4"/>
      <c r="CA35" s="4" t="str">
        <f t="shared" si="30"/>
        <v/>
      </c>
      <c r="CB35" s="4"/>
      <c r="CC35" s="4"/>
      <c r="CD35" s="4" t="str">
        <f t="shared" si="31"/>
        <v/>
      </c>
      <c r="CE35" s="4"/>
      <c r="CF35" s="4"/>
      <c r="CG35" s="4" t="str">
        <f t="shared" si="32"/>
        <v/>
      </c>
      <c r="CH35" s="4"/>
      <c r="CI35" s="4"/>
      <c r="CJ35" s="4" t="str">
        <f t="shared" si="33"/>
        <v/>
      </c>
      <c r="CK35" s="4"/>
      <c r="CL35" s="4"/>
      <c r="CM35" s="4" t="str">
        <f t="shared" si="34"/>
        <v/>
      </c>
      <c r="CN35" s="4"/>
      <c r="CO35" s="4"/>
      <c r="CP35" s="4" t="str">
        <f t="shared" si="35"/>
        <v/>
      </c>
      <c r="CQ35" s="4"/>
      <c r="CR35" s="4"/>
      <c r="CS35" s="4" t="str">
        <f t="shared" si="36"/>
        <v/>
      </c>
      <c r="CT35" s="4"/>
      <c r="CU35" s="4"/>
      <c r="CV35" s="325"/>
    </row>
    <row r="36" spans="46:100" ht="15" customHeight="1" x14ac:dyDescent="0.2">
      <c r="AT36" s="252" t="str">
        <f>$H$2</f>
        <v>CK</v>
      </c>
      <c r="AU36" s="301">
        <f t="shared" ca="1" si="37"/>
        <v>7</v>
      </c>
      <c r="AV36" s="302">
        <f t="shared" si="38"/>
        <v>-24</v>
      </c>
      <c r="AW36" s="303">
        <f ca="1">IF($H$23&gt;0,$H$23,"")</f>
        <v>1</v>
      </c>
      <c r="AX36" s="304">
        <f t="shared" ca="1" si="39"/>
        <v>31</v>
      </c>
      <c r="AY36" s="305" t="str">
        <f ca="1">IF($H$21=1,"✓","")</f>
        <v/>
      </c>
      <c r="AZ36" s="304" t="str">
        <f t="shared" ca="1" si="40"/>
        <v/>
      </c>
      <c r="BA36" s="306" t="str">
        <f ca="1">IF($H$21=2,"✓","")</f>
        <v/>
      </c>
      <c r="BB36" s="307" t="str">
        <f t="shared" ca="1" si="41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 t="str">
        <f t="shared" si="25"/>
        <v/>
      </c>
      <c r="BM36" s="4"/>
      <c r="BN36" s="4"/>
      <c r="BO36" s="4" t="str">
        <f t="shared" si="26"/>
        <v/>
      </c>
      <c r="BP36" s="4"/>
      <c r="BQ36" s="4"/>
      <c r="BR36" s="4" t="str">
        <f t="shared" si="27"/>
        <v/>
      </c>
      <c r="BS36" s="4"/>
      <c r="BT36" s="4"/>
      <c r="BU36" s="4" t="str">
        <f t="shared" si="28"/>
        <v/>
      </c>
      <c r="BV36" s="4"/>
      <c r="BW36" s="4"/>
      <c r="BX36" s="4" t="str">
        <f t="shared" si="29"/>
        <v/>
      </c>
      <c r="BY36" s="4"/>
      <c r="BZ36" s="4"/>
      <c r="CA36" s="4" t="str">
        <f t="shared" si="30"/>
        <v/>
      </c>
      <c r="CB36" s="4"/>
      <c r="CC36" s="4"/>
      <c r="CD36" s="4" t="str">
        <f t="shared" si="31"/>
        <v/>
      </c>
      <c r="CE36" s="4"/>
      <c r="CF36" s="4"/>
      <c r="CG36" s="4" t="str">
        <f t="shared" si="32"/>
        <v/>
      </c>
      <c r="CH36" s="4"/>
      <c r="CI36" s="4"/>
      <c r="CJ36" s="4" t="str">
        <f t="shared" si="33"/>
        <v/>
      </c>
      <c r="CK36" s="4"/>
      <c r="CL36" s="4"/>
      <c r="CM36" s="4" t="str">
        <f t="shared" si="34"/>
        <v/>
      </c>
      <c r="CN36" s="4"/>
      <c r="CO36" s="4"/>
      <c r="CP36" s="4" t="str">
        <f t="shared" si="35"/>
        <v/>
      </c>
      <c r="CQ36" s="4"/>
      <c r="CR36" s="4"/>
      <c r="CS36" s="4" t="str">
        <f t="shared" si="36"/>
        <v/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$AL$2</f>
        <v>RR</v>
      </c>
      <c r="AU37" s="301">
        <f t="shared" ca="1" si="37"/>
        <v>7</v>
      </c>
      <c r="AV37" s="302">
        <f t="shared" si="38"/>
        <v>-24</v>
      </c>
      <c r="AW37" s="303">
        <f ca="1">IF($AL$23&gt;0,$AL$23,"")</f>
        <v>1</v>
      </c>
      <c r="AX37" s="304">
        <f t="shared" ca="1" si="39"/>
        <v>31</v>
      </c>
      <c r="AY37" s="305" t="str">
        <f ca="1">IF($AL$21=1,"✓","")</f>
        <v/>
      </c>
      <c r="AZ37" s="304" t="str">
        <f t="shared" ca="1" si="40"/>
        <v/>
      </c>
      <c r="BA37" s="306" t="str">
        <f ca="1">IF($AL$21=2,"✓","")</f>
        <v/>
      </c>
      <c r="BB37" s="307" t="str">
        <f t="shared" ca="1" si="41"/>
        <v/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 t="str">
        <f t="shared" si="25"/>
        <v/>
      </c>
      <c r="BM37" s="4"/>
      <c r="BN37" s="4"/>
      <c r="BO37" s="4" t="str">
        <f t="shared" si="26"/>
        <v/>
      </c>
      <c r="BP37" s="4"/>
      <c r="BQ37" s="4"/>
      <c r="BR37" s="4" t="str">
        <f t="shared" si="27"/>
        <v/>
      </c>
      <c r="BS37" s="4"/>
      <c r="BT37" s="4"/>
      <c r="BU37" s="4" t="str">
        <f t="shared" si="28"/>
        <v/>
      </c>
      <c r="BV37" s="4"/>
      <c r="BW37" s="4"/>
      <c r="BX37" s="4" t="str">
        <f t="shared" si="29"/>
        <v/>
      </c>
      <c r="BY37" s="4"/>
      <c r="BZ37" s="4"/>
      <c r="CA37" s="4" t="str">
        <f t="shared" si="30"/>
        <v/>
      </c>
      <c r="CB37" s="4"/>
      <c r="CC37" s="4"/>
      <c r="CD37" s="4" t="str">
        <f t="shared" si="31"/>
        <v/>
      </c>
      <c r="CE37" s="4"/>
      <c r="CF37" s="4"/>
      <c r="CG37" s="4" t="str">
        <f t="shared" si="32"/>
        <v/>
      </c>
      <c r="CH37" s="4"/>
      <c r="CI37" s="4"/>
      <c r="CJ37" s="4" t="str">
        <f t="shared" si="33"/>
        <v/>
      </c>
      <c r="CK37" s="4"/>
      <c r="CL37" s="4"/>
      <c r="CM37" s="4" t="str">
        <f t="shared" si="34"/>
        <v/>
      </c>
      <c r="CN37" s="4"/>
      <c r="CO37" s="4"/>
      <c r="CP37" s="4" t="str">
        <f t="shared" si="35"/>
        <v/>
      </c>
      <c r="CQ37" s="4"/>
      <c r="CR37" s="4"/>
      <c r="CS37" s="4" t="str">
        <f t="shared" si="36"/>
        <v/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$AC$2</f>
        <v>KC</v>
      </c>
      <c r="AU38" s="301">
        <f t="shared" ca="1" si="37"/>
        <v>-8</v>
      </c>
      <c r="AV38" s="302">
        <f t="shared" si="38"/>
        <v>-24</v>
      </c>
      <c r="AW38" s="303" t="str">
        <f ca="1">IF($AC$23&gt;0,$AC$23,"")</f>
        <v/>
      </c>
      <c r="AX38" s="304" t="str">
        <f t="shared" ca="1" si="39"/>
        <v/>
      </c>
      <c r="AY38" s="305" t="str">
        <f ca="1">IF($AC$21=1,"✓","")</f>
        <v/>
      </c>
      <c r="AZ38" s="304" t="str">
        <f t="shared" ca="1" si="40"/>
        <v/>
      </c>
      <c r="BA38" s="306" t="str">
        <f ca="1">IF($AC$21=2,"✓","")</f>
        <v>✓</v>
      </c>
      <c r="BB38" s="307">
        <f t="shared" ca="1" si="41"/>
        <v>16</v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 t="str">
        <f t="shared" si="25"/>
        <v/>
      </c>
      <c r="BM38" s="4"/>
      <c r="BN38" s="4"/>
      <c r="BO38" s="4" t="str">
        <f t="shared" si="26"/>
        <v/>
      </c>
      <c r="BP38" s="4"/>
      <c r="BQ38" s="4"/>
      <c r="BR38" s="4" t="str">
        <f t="shared" si="27"/>
        <v/>
      </c>
      <c r="BS38" s="4"/>
      <c r="BT38" s="4"/>
      <c r="BU38" s="4" t="str">
        <f t="shared" si="28"/>
        <v/>
      </c>
      <c r="BV38" s="4"/>
      <c r="BW38" s="4"/>
      <c r="BX38" s="4" t="str">
        <f t="shared" si="29"/>
        <v/>
      </c>
      <c r="BY38" s="4"/>
      <c r="BZ38" s="4"/>
      <c r="CA38" s="4" t="str">
        <f t="shared" si="30"/>
        <v/>
      </c>
      <c r="CB38" s="4"/>
      <c r="CC38" s="4"/>
      <c r="CD38" s="4" t="str">
        <f t="shared" si="31"/>
        <v/>
      </c>
      <c r="CE38" s="4"/>
      <c r="CF38" s="4"/>
      <c r="CG38" s="4" t="str">
        <f t="shared" si="32"/>
        <v/>
      </c>
      <c r="CH38" s="4"/>
      <c r="CI38" s="4"/>
      <c r="CJ38" s="4" t="str">
        <f t="shared" si="33"/>
        <v/>
      </c>
      <c r="CK38" s="4"/>
      <c r="CL38" s="4"/>
      <c r="CM38" s="4" t="str">
        <f t="shared" si="34"/>
        <v/>
      </c>
      <c r="CN38" s="4"/>
      <c r="CO38" s="4"/>
      <c r="CP38" s="4" t="str">
        <f t="shared" si="35"/>
        <v/>
      </c>
      <c r="CQ38" s="4"/>
      <c r="CR38" s="4"/>
      <c r="CS38" s="4" t="str">
        <f t="shared" si="36"/>
        <v/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$K$2</f>
        <v>CP</v>
      </c>
      <c r="AU39" s="301">
        <f t="shared" ca="1" si="37"/>
        <v>-24</v>
      </c>
      <c r="AV39" s="302">
        <f t="shared" si="38"/>
        <v>-24</v>
      </c>
      <c r="AW39" s="303" t="str">
        <f ca="1">IF($K$23&gt;0,$K$23,"")</f>
        <v/>
      </c>
      <c r="AX39" s="304" t="str">
        <f t="shared" ca="1" si="39"/>
        <v/>
      </c>
      <c r="AY39" s="305" t="str">
        <f ca="1">IF($K$21=1,"✓","")</f>
        <v/>
      </c>
      <c r="AZ39" s="304" t="str">
        <f t="shared" ca="1" si="40"/>
        <v/>
      </c>
      <c r="BA39" s="306" t="str">
        <f ca="1">IF($K$21=2,"✓","")</f>
        <v/>
      </c>
      <c r="BB39" s="307" t="str">
        <f t="shared" ca="1" si="41"/>
        <v/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 t="str">
        <f t="shared" si="25"/>
        <v/>
      </c>
      <c r="BM39" s="4"/>
      <c r="BN39" s="4"/>
      <c r="BO39" s="4" t="str">
        <f t="shared" si="26"/>
        <v/>
      </c>
      <c r="BP39" s="4"/>
      <c r="BQ39" s="4"/>
      <c r="BR39" s="4" t="str">
        <f t="shared" si="27"/>
        <v/>
      </c>
      <c r="BS39" s="4"/>
      <c r="BT39" s="4"/>
      <c r="BU39" s="4" t="str">
        <f t="shared" si="28"/>
        <v/>
      </c>
      <c r="BV39" s="4"/>
      <c r="BW39" s="4"/>
      <c r="BX39" s="4" t="str">
        <f t="shared" si="29"/>
        <v/>
      </c>
      <c r="BY39" s="4"/>
      <c r="BZ39" s="4"/>
      <c r="CA39" s="4" t="str">
        <f t="shared" si="30"/>
        <v/>
      </c>
      <c r="CB39" s="4"/>
      <c r="CC39" s="4"/>
      <c r="CD39" s="4" t="str">
        <f t="shared" si="31"/>
        <v/>
      </c>
      <c r="CE39" s="4"/>
      <c r="CF39" s="4"/>
      <c r="CG39" s="4" t="str">
        <f t="shared" si="32"/>
        <v/>
      </c>
      <c r="CH39" s="4"/>
      <c r="CI39" s="4"/>
      <c r="CJ39" s="4" t="str">
        <f t="shared" si="33"/>
        <v/>
      </c>
      <c r="CK39" s="4"/>
      <c r="CL39" s="4"/>
      <c r="CM39" s="4" t="str">
        <f t="shared" si="34"/>
        <v/>
      </c>
      <c r="CN39" s="4"/>
      <c r="CO39" s="4"/>
      <c r="CP39" s="4" t="str">
        <f t="shared" si="35"/>
        <v/>
      </c>
      <c r="CQ39" s="4"/>
      <c r="CR39" s="4"/>
      <c r="CS39" s="4" t="str">
        <f t="shared" si="36"/>
        <v/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$N$2</f>
        <v>DC</v>
      </c>
      <c r="AU40" s="301">
        <f t="shared" ca="1" si="37"/>
        <v>-24</v>
      </c>
      <c r="AV40" s="302">
        <f t="shared" si="38"/>
        <v>-24</v>
      </c>
      <c r="AW40" s="303" t="str">
        <f ca="1">IF($N$23&gt;0,$N$23,"")</f>
        <v/>
      </c>
      <c r="AX40" s="304" t="str">
        <f t="shared" ca="1" si="39"/>
        <v/>
      </c>
      <c r="AY40" s="305" t="str">
        <f ca="1">IF($N$21=1,"✓","")</f>
        <v/>
      </c>
      <c r="AZ40" s="304" t="str">
        <f t="shared" ca="1" si="40"/>
        <v/>
      </c>
      <c r="BA40" s="306" t="str">
        <f ca="1">IF($N$21=2,"✓","")</f>
        <v/>
      </c>
      <c r="BB40" s="307" t="str">
        <f t="shared" ca="1" si="41"/>
        <v/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si="25"/>
        <v/>
      </c>
      <c r="BM40" s="4"/>
      <c r="BN40" s="4"/>
      <c r="BO40" s="4" t="str">
        <f t="shared" si="26"/>
        <v/>
      </c>
      <c r="BP40" s="4"/>
      <c r="BQ40" s="4"/>
      <c r="BR40" s="4" t="str">
        <f t="shared" si="27"/>
        <v/>
      </c>
      <c r="BS40" s="4"/>
      <c r="BT40" s="4"/>
      <c r="BU40" s="4" t="str">
        <f t="shared" si="28"/>
        <v/>
      </c>
      <c r="BV40" s="4"/>
      <c r="BW40" s="4"/>
      <c r="BX40" s="4" t="str">
        <f t="shared" si="29"/>
        <v/>
      </c>
      <c r="BY40" s="4"/>
      <c r="BZ40" s="4"/>
      <c r="CA40" s="4" t="str">
        <f t="shared" si="30"/>
        <v/>
      </c>
      <c r="CB40" s="4"/>
      <c r="CC40" s="4"/>
      <c r="CD40" s="4" t="str">
        <f t="shared" si="31"/>
        <v/>
      </c>
      <c r="CE40" s="4"/>
      <c r="CF40" s="4"/>
      <c r="CG40" s="4" t="str">
        <f t="shared" si="32"/>
        <v/>
      </c>
      <c r="CH40" s="4"/>
      <c r="CI40" s="4"/>
      <c r="CJ40" s="4" t="str">
        <f t="shared" si="33"/>
        <v/>
      </c>
      <c r="CK40" s="4"/>
      <c r="CL40" s="4"/>
      <c r="CM40" s="4" t="str">
        <f t="shared" si="34"/>
        <v/>
      </c>
      <c r="CN40" s="4"/>
      <c r="CO40" s="4"/>
      <c r="CP40" s="4" t="str">
        <f t="shared" si="35"/>
        <v/>
      </c>
      <c r="CQ40" s="4"/>
      <c r="CR40" s="4"/>
      <c r="CS40" s="4" t="str">
        <f t="shared" si="36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$Q$2</f>
        <v>DH</v>
      </c>
      <c r="AU41" s="301">
        <f t="shared" ca="1" si="37"/>
        <v>-24</v>
      </c>
      <c r="AV41" s="302">
        <f t="shared" si="38"/>
        <v>-24</v>
      </c>
      <c r="AW41" s="303" t="str">
        <f ca="1">IF($Q$23&gt;0,$Q$23,"")</f>
        <v/>
      </c>
      <c r="AX41" s="304" t="str">
        <f t="shared" ca="1" si="39"/>
        <v/>
      </c>
      <c r="AY41" s="305" t="str">
        <f ca="1">IF($Q$21=1,"✓","")</f>
        <v/>
      </c>
      <c r="AZ41" s="304" t="str">
        <f t="shared" ca="1" si="40"/>
        <v/>
      </c>
      <c r="BA41" s="306" t="str">
        <f ca="1">IF($Q$21=2,"✓","")</f>
        <v/>
      </c>
      <c r="BB41" s="307" t="str">
        <f t="shared" ca="1" si="41"/>
        <v/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si="25"/>
        <v>74</v>
      </c>
      <c r="BM41" s="4"/>
      <c r="BN41" s="4"/>
      <c r="BO41" s="4">
        <f t="shared" si="26"/>
        <v>51</v>
      </c>
      <c r="BP41" s="4"/>
      <c r="BQ41" s="4"/>
      <c r="BR41" s="4">
        <f t="shared" si="27"/>
        <v>78</v>
      </c>
      <c r="BS41" s="4"/>
      <c r="BT41" s="4"/>
      <c r="BU41" s="4">
        <f t="shared" si="28"/>
        <v>72</v>
      </c>
      <c r="BV41" s="4"/>
      <c r="BW41" s="4"/>
      <c r="BX41" s="4">
        <f t="shared" si="29"/>
        <v>72</v>
      </c>
      <c r="BY41" s="4"/>
      <c r="BZ41" s="4"/>
      <c r="CA41" s="4">
        <f t="shared" si="30"/>
        <v>69</v>
      </c>
      <c r="CB41" s="4"/>
      <c r="CC41" s="4"/>
      <c r="CD41" s="4">
        <f t="shared" si="31"/>
        <v>83</v>
      </c>
      <c r="CE41" s="4"/>
      <c r="CF41" s="4"/>
      <c r="CG41" s="4">
        <f t="shared" si="32"/>
        <v>78</v>
      </c>
      <c r="CH41" s="4"/>
      <c r="CI41" s="4"/>
      <c r="CJ41" s="4">
        <f t="shared" si="33"/>
        <v>77</v>
      </c>
      <c r="CK41" s="4"/>
      <c r="CL41" s="4"/>
      <c r="CM41" s="4">
        <f t="shared" si="34"/>
        <v>81</v>
      </c>
      <c r="CN41" s="4"/>
      <c r="CO41" s="4"/>
      <c r="CP41" s="4">
        <f t="shared" si="35"/>
        <v>78</v>
      </c>
      <c r="CQ41" s="4"/>
      <c r="CR41" s="4"/>
      <c r="CS41" s="4">
        <f t="shared" si="36"/>
        <v>73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2" t="str">
        <f>$Z$2</f>
        <v>JL</v>
      </c>
      <c r="AU42" s="301">
        <f t="shared" ca="1" si="37"/>
        <v>-24</v>
      </c>
      <c r="AV42" s="302">
        <f t="shared" si="38"/>
        <v>-24</v>
      </c>
      <c r="AW42" s="303" t="str">
        <f ca="1">IF($Z$23&gt;0,$Z$23,"")</f>
        <v/>
      </c>
      <c r="AX42" s="304" t="str">
        <f t="shared" ca="1" si="39"/>
        <v/>
      </c>
      <c r="AY42" s="305" t="str">
        <f ca="1">IF($Z$21=1,"✓","")</f>
        <v/>
      </c>
      <c r="AZ42" s="304" t="str">
        <f t="shared" ca="1" si="40"/>
        <v/>
      </c>
      <c r="BA42" s="306" t="str">
        <f ca="1">IF($Z$21=2,"✓","")</f>
        <v/>
      </c>
      <c r="BB42" s="307" t="str">
        <f t="shared" ca="1" si="41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6.125</v>
      </c>
      <c r="BL42" s="51"/>
      <c r="BM42" s="51"/>
      <c r="BN42" s="51">
        <f ca="1">H22</f>
        <v>6.666666666666667</v>
      </c>
      <c r="BO42" s="51"/>
      <c r="BP42" s="51"/>
      <c r="BQ42" s="51">
        <f ca="1">K22</f>
        <v>4.75</v>
      </c>
      <c r="BR42" s="51"/>
      <c r="BS42" s="51"/>
      <c r="BT42" s="51">
        <f ca="1">N22</f>
        <v>5.25</v>
      </c>
      <c r="BU42" s="51"/>
      <c r="BV42" s="51"/>
      <c r="BW42" s="51">
        <f ca="1">Q22</f>
        <v>9.375</v>
      </c>
      <c r="BX42" s="51"/>
      <c r="BY42" s="51"/>
      <c r="BZ42" s="51">
        <f ca="1">T22</f>
        <v>4.8571428571428568</v>
      </c>
      <c r="CA42" s="51"/>
      <c r="CB42" s="51"/>
      <c r="CC42" s="51">
        <f ca="1">W22</f>
        <v>4.875</v>
      </c>
      <c r="CD42" s="51"/>
      <c r="CE42" s="51"/>
      <c r="CF42" s="51">
        <f ca="1">Z22</f>
        <v>7.125</v>
      </c>
      <c r="CG42" s="51"/>
      <c r="CH42" s="51"/>
      <c r="CI42" s="51">
        <f ca="1">AC22</f>
        <v>4.625</v>
      </c>
      <c r="CJ42" s="51"/>
      <c r="CK42" s="51"/>
      <c r="CL42" s="51">
        <f ca="1">AF22</f>
        <v>6.375</v>
      </c>
      <c r="CM42" s="51"/>
      <c r="CN42" s="51"/>
      <c r="CO42" s="51">
        <f ca="1">AI22</f>
        <v>6.125</v>
      </c>
      <c r="CP42" s="51"/>
      <c r="CQ42" s="51"/>
      <c r="CR42" s="51">
        <f ca="1">AL22</f>
        <v>7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$AF$2</f>
        <v>KK</v>
      </c>
      <c r="AU43" s="301">
        <f t="shared" ca="1" si="37"/>
        <v>-24</v>
      </c>
      <c r="AV43" s="302">
        <f t="shared" si="38"/>
        <v>-24</v>
      </c>
      <c r="AW43" s="303" t="str">
        <f ca="1">IF($AF$23&gt;0,$AF$23,"")</f>
        <v/>
      </c>
      <c r="AX43" s="304" t="str">
        <f t="shared" ca="1" si="39"/>
        <v/>
      </c>
      <c r="AY43" s="305" t="str">
        <f ca="1">IF($AF$21=1,"✓","")</f>
        <v/>
      </c>
      <c r="AZ43" s="304" t="str">
        <f t="shared" ca="1" si="40"/>
        <v/>
      </c>
      <c r="BA43" s="306" t="str">
        <f ca="1">IF($AF$21=2,"✓","")</f>
        <v/>
      </c>
      <c r="BB43" s="307" t="str">
        <f t="shared" ca="1" si="41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69" t="str">
        <f>$AI$2</f>
        <v>MB</v>
      </c>
      <c r="AU44" s="309">
        <f t="shared" ca="1" si="37"/>
        <v>-24</v>
      </c>
      <c r="AV44" s="310">
        <f t="shared" si="38"/>
        <v>-24</v>
      </c>
      <c r="AW44" s="311" t="str">
        <f ca="1">IF($AI$23&gt;0,$AI$23,"")</f>
        <v/>
      </c>
      <c r="AX44" s="312" t="str">
        <f t="shared" ca="1" si="39"/>
        <v/>
      </c>
      <c r="AY44" s="313" t="str">
        <f ca="1">IF($AI$21=1,"✓","")</f>
        <v/>
      </c>
      <c r="AZ44" s="312" t="str">
        <f t="shared" ca="1" si="40"/>
        <v/>
      </c>
      <c r="BA44" s="314" t="str">
        <f ca="1">IF($AI$21=2,"✓","")</f>
        <v/>
      </c>
      <c r="BB44" s="315" t="str">
        <f t="shared" ca="1" si="41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["V","H","H","H","V","H","H","V","H","H","V","H","V","H"];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["V","H","H","H","V","H","V","V","H","H","V","H","V","V"];</v>
      </c>
    </row>
    <row r="151" spans="100:100" x14ac:dyDescent="0.2">
      <c r="CV151" s="325" t="str">
        <f ca="1">'Week 6'!BY7</f>
        <v xml:space="preserve">   var w6_p4_picks         = ["V","H","H","H","V","H","H","V","H","H","V","H","V","H"];</v>
      </c>
    </row>
    <row r="152" spans="100:100" x14ac:dyDescent="0.2">
      <c r="CV152" s="325" t="str">
        <f ca="1">'Week 6'!BY8</f>
        <v xml:space="preserve">   var w6_p5_picks         = ["V","H","H","H","V","H","H","V","H","H","V","H","V","H"];</v>
      </c>
    </row>
    <row r="153" spans="100:100" x14ac:dyDescent="0.2">
      <c r="CV153" s="325" t="str">
        <f ca="1">'Week 6'!BY9</f>
        <v xml:space="preserve">   var w6_p6_picks         = ["V","H","V","H","V","V","H","V","H","H","V","H","V","V"];</v>
      </c>
    </row>
    <row r="154" spans="100:100" x14ac:dyDescent="0.2">
      <c r="CV154" s="325" t="str">
        <f ca="1">'Week 6'!BY10</f>
        <v xml:space="preserve">   var w6_p7_picks         = ["V","H","H","H","V","H","H","V","H","H","H","H","V","V"];</v>
      </c>
    </row>
    <row r="155" spans="100:100" x14ac:dyDescent="0.2">
      <c r="CV155" s="325" t="str">
        <f ca="1">'Week 6'!BY11</f>
        <v xml:space="preserve">   var w6_p8_picks         = ["V","H","V","H","V","H","H","V","V","H","V","H","V","V"];</v>
      </c>
    </row>
    <row r="156" spans="100:100" x14ac:dyDescent="0.2">
      <c r="CV156" s="325" t="str">
        <f ca="1">'Week 6'!BY12</f>
        <v xml:space="preserve">   var w6_p9_picks         = ["V","H","H","H","V","H","H","V","H","H","V","H","V","V"];</v>
      </c>
    </row>
    <row r="157" spans="100:100" x14ac:dyDescent="0.2">
      <c r="CV157" s="325" t="str">
        <f ca="1">'Week 6'!BY13</f>
        <v xml:space="preserve">   var w6_p10_picks        = ["V","H","H","H","V","H","H","V","H","H","V","H","V","V"];</v>
      </c>
    </row>
    <row r="158" spans="100:100" x14ac:dyDescent="0.2">
      <c r="CV158" s="325" t="str">
        <f ca="1">'Week 6'!BY14</f>
        <v xml:space="preserve">   var w6_p11_picks        = ["V","H","V","H","V","H","H","V","H","H","V","H","V","V"];</v>
      </c>
    </row>
    <row r="159" spans="100:100" x14ac:dyDescent="0.2">
      <c r="CV159" s="325" t="str">
        <f ca="1">'Week 6'!BY15</f>
        <v xml:space="preserve">   var w6_p12_picks        = ["V","H","H","H","V","H","V","V","H","H","V","H","V","V"];</v>
      </c>
    </row>
    <row r="160" spans="100:100" x14ac:dyDescent="0.2">
      <c r="CV160" s="325" t="str">
        <f ca="1">'Week 6'!BY16</f>
        <v xml:space="preserve">   var w6_p1_weights       = ["11","13","4","14","7","12","6","16","3","10","8","15","9","5"];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["10","15","4","13","7","12","6","14","11","8","3","16","9","5"];</v>
      </c>
    </row>
    <row r="163" spans="100:100" x14ac:dyDescent="0.2">
      <c r="CV163" s="325" t="str">
        <f ca="1">'Week 6'!BY19</f>
        <v xml:space="preserve">   var w6_p4_weights       = ["12","14","3","13","6","11","7","15","9","10","4","16","8","5"];</v>
      </c>
    </row>
    <row r="164" spans="100:100" x14ac:dyDescent="0.2">
      <c r="CV164" s="325" t="str">
        <f ca="1">'Week 6'!BY20</f>
        <v xml:space="preserve">   var w6_p5_weights       = ["3","15","10","11","9","12","6","14","8","7","5","16","13","4"];</v>
      </c>
    </row>
    <row r="165" spans="100:100" x14ac:dyDescent="0.2">
      <c r="CV165" s="325" t="str">
        <f ca="1">'Week 6'!BY21</f>
        <v xml:space="preserve">   var w6_p6_weights       = ["3","9","11","10","6","4","5","12","16","13","8","15","14","7"];</v>
      </c>
    </row>
    <row r="166" spans="100:100" x14ac:dyDescent="0.2">
      <c r="CV166" s="325" t="str">
        <f ca="1">'Week 6'!BY22</f>
        <v xml:space="preserve">   var w6_p7_weights       = ["5","16","6","13","10","12","11","15","4","7","3","14","9","8"];</v>
      </c>
    </row>
    <row r="167" spans="100:100" x14ac:dyDescent="0.2">
      <c r="CV167" s="325" t="str">
        <f ca="1">'Week 6'!BY23</f>
        <v xml:space="preserve">   var w6_p8_weights       = ["7","15","5","16","13","9","4","10","3","11","8","14","12","6"];</v>
      </c>
    </row>
    <row r="168" spans="100:100" x14ac:dyDescent="0.2">
      <c r="CV168" s="325" t="str">
        <f ca="1">'Week 6'!BY24</f>
        <v xml:space="preserve">   var w6_p9_weights       = ["12","14","3","13","7","11","8","16","9","10","4","15","6","5"];</v>
      </c>
    </row>
    <row r="169" spans="100:100" x14ac:dyDescent="0.2">
      <c r="CV169" s="325" t="str">
        <f ca="1">'Week 6'!BY25</f>
        <v xml:space="preserve">   var w6_p10_weights      = ["16","15","5","14","8","11","7","13","10","4","3","12","9","6"];</v>
      </c>
    </row>
    <row r="170" spans="100:100" x14ac:dyDescent="0.2">
      <c r="CV170" s="325" t="str">
        <f ca="1">'Week 6'!BY26</f>
        <v xml:space="preserve">   var w6_p11_weights      = ["5","16","3","11","4","15","7","14","9","8","6","13","10","12"];</v>
      </c>
    </row>
    <row r="171" spans="100:100" x14ac:dyDescent="0.2">
      <c r="CV171" s="325" t="str">
        <f ca="1">'Week 6'!BY27</f>
        <v xml:space="preserve">   var w6_p12_weights      = ["3","15","7","10","12","13","8","16","5","14","4","9","11","6"];</v>
      </c>
    </row>
    <row r="172" spans="100:100" x14ac:dyDescent="0.2">
      <c r="CV172" s="325" t="str">
        <f ca="1">'Week 6'!BY28</f>
        <v xml:space="preserve">   var w6_winners          = ["V","V","V","H","V","V","H","V","H","H","H","H","H","V"];</v>
      </c>
    </row>
    <row r="173" spans="100:100" x14ac:dyDescent="0.2">
      <c r="CV173" s="325" t="str">
        <f ca="1">'Week 6'!BY29</f>
        <v xml:space="preserve">   var w6_mn_points        = ["54","","55","42","70","38","43","50","55","55","54","44"];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["H","H","H","V","V","H","V","V","V","V","H","H","V","H"];</v>
      </c>
    </row>
    <row r="177" spans="100:100" x14ac:dyDescent="0.2">
      <c r="CV177" s="325" t="str">
        <f ca="1">'Week 7'!BY5</f>
        <v xml:space="preserve">   var w7_p2_picks         = ["H","H","H","H","V","H","V","V","V","V","H","H","H","H"];</v>
      </c>
    </row>
    <row r="178" spans="100:100" x14ac:dyDescent="0.2">
      <c r="CV178" s="325" t="str">
        <f ca="1">'Week 7'!BY6</f>
        <v xml:space="preserve">   var w7_p3_picks         = ["H","V","H","V","V","H","V","V","V","V","H","H","V","H"];</v>
      </c>
    </row>
    <row r="179" spans="100:100" x14ac:dyDescent="0.2">
      <c r="CV179" s="325" t="str">
        <f ca="1">'Week 7'!BY7</f>
        <v xml:space="preserve">   var w7_p4_picks         = ["H","H","H","V","V","H","V","V","V","V","H","H","V","H"];</v>
      </c>
    </row>
    <row r="180" spans="100:100" x14ac:dyDescent="0.2">
      <c r="CV180" s="325" t="str">
        <f ca="1">'Week 7'!BY8</f>
        <v xml:space="preserve">   var w7_p5_picks         = ["H","H","H","V","V","H","V","V","V","V","H","H","V","H"];</v>
      </c>
    </row>
    <row r="181" spans="100:100" x14ac:dyDescent="0.2">
      <c r="CV181" s="325" t="str">
        <f ca="1">'Week 7'!BY9</f>
        <v xml:space="preserve">   var w7_p6_picks         = ["H","V","V","H","V","H","V","H","H","V","V","H","V","H"];</v>
      </c>
    </row>
    <row r="182" spans="100:100" x14ac:dyDescent="0.2">
      <c r="CV182" s="325" t="str">
        <f ca="1">'Week 7'!BY10</f>
        <v xml:space="preserve">   var w7_p7_picks         = ["H","V","H","V","V","H","V","H","V","V","H","H","V","H"];</v>
      </c>
    </row>
    <row r="183" spans="100:100" x14ac:dyDescent="0.2">
      <c r="CV183" s="325" t="str">
        <f ca="1">'Week 7'!BY11</f>
        <v xml:space="preserve">   var w7_p8_picks         = ["H","V","V","V","V","H","V","V","H","V","V","H","H","H"];</v>
      </c>
    </row>
    <row r="184" spans="100:100" x14ac:dyDescent="0.2">
      <c r="CV184" s="325" t="str">
        <f ca="1">'Week 7'!BY12</f>
        <v xml:space="preserve">   var w7_p9_picks         = ["H","H","H","V","V","H","V","V","V","V","H","H","V","H"];</v>
      </c>
    </row>
    <row r="185" spans="100:100" x14ac:dyDescent="0.2">
      <c r="CV185" s="325" t="str">
        <f ca="1">'Week 7'!BY13</f>
        <v xml:space="preserve">   var w7_p10_picks        = ["H","H","H","V","V","H","V","V","V","V","H","H","V","H"];</v>
      </c>
    </row>
    <row r="186" spans="100:100" x14ac:dyDescent="0.2">
      <c r="CV186" s="325" t="str">
        <f ca="1">'Week 7'!BY14</f>
        <v xml:space="preserve">   var w7_p11_picks        = ["H","V","H","V","H","H","V","V","V","V","V","H","V","H"];</v>
      </c>
    </row>
    <row r="187" spans="100:100" x14ac:dyDescent="0.2">
      <c r="CV187" s="325" t="str">
        <f ca="1">'Week 7'!BY15</f>
        <v xml:space="preserve">   var w7_p12_picks        = ["H","H","H","V","V","H","V","V","V","V","H","H","V","H"];</v>
      </c>
    </row>
    <row r="188" spans="100:100" x14ac:dyDescent="0.2">
      <c r="CV188" s="325" t="str">
        <f ca="1">'Week 7'!BY16</f>
        <v xml:space="preserve">   var w7_p1_weights       = ["11","3","6","8","9","13","16","4","10","15","5","14","7","12"];</v>
      </c>
    </row>
    <row r="189" spans="100:100" x14ac:dyDescent="0.2">
      <c r="CV189" s="325" t="str">
        <f ca="1">'Week 7'!BY17</f>
        <v xml:space="preserve">   var w7_p2_weights       = ["16","15","3","8","9","14","12","13","5","11","10","7","4","6"];</v>
      </c>
    </row>
    <row r="190" spans="100:100" x14ac:dyDescent="0.2">
      <c r="CV190" s="325" t="str">
        <f ca="1">'Week 7'!BY18</f>
        <v xml:space="preserve">   var w7_p3_weights       = ["11","4","5","7","10","13","16","3","9","15","6","14","8","12"];</v>
      </c>
    </row>
    <row r="191" spans="100:100" x14ac:dyDescent="0.2">
      <c r="CV191" s="325" t="str">
        <f ca="1">'Week 7'!BY19</f>
        <v xml:space="preserve">   var w7_p4_weights       = ["10","3","5","8","11","15","16","4","9","14","6","13","7","12"];</v>
      </c>
    </row>
    <row r="192" spans="100:100" x14ac:dyDescent="0.2">
      <c r="CV192" s="325" t="str">
        <f ca="1">'Week 7'!BY20</f>
        <v xml:space="preserve">   var w7_p5_weights       = ["11","4","8","7","9","13","16","5","3","15","6","14","10","12"];</v>
      </c>
    </row>
    <row r="193" spans="100:100" x14ac:dyDescent="0.2">
      <c r="CV193" s="325" t="str">
        <f ca="1">'Week 7'!BY21</f>
        <v xml:space="preserve">   var w7_p6_weights       = ["9","16","3","4","13","12","15","8","5","11","10","6","7","14"];</v>
      </c>
    </row>
    <row r="194" spans="100:100" x14ac:dyDescent="0.2">
      <c r="CV194" s="325" t="str">
        <f ca="1">'Week 7'!BY22</f>
        <v xml:space="preserve">   var w7_p7_weights       = ["8","6","7","9","10","13","15","3","5","16","11","14","4","12"];</v>
      </c>
    </row>
    <row r="195" spans="100:100" x14ac:dyDescent="0.2">
      <c r="CV195" s="325" t="str">
        <f ca="1">'Week 7'!BY23</f>
        <v xml:space="preserve">   var w7_p8_weights       = ["8","9","7","10","14","13","16","11","4","15","5","12","3","6"];</v>
      </c>
    </row>
    <row r="196" spans="100:100" x14ac:dyDescent="0.2">
      <c r="CV196" s="325" t="str">
        <f ca="1">'Week 7'!BY24</f>
        <v xml:space="preserve">   var w7_p9_weights       = ["11","4","6","7","8","13","16","3","9","15","5","14","10","12"];</v>
      </c>
    </row>
    <row r="197" spans="100:100" x14ac:dyDescent="0.2">
      <c r="CV197" s="325" t="str">
        <f ca="1">'Week 7'!BY25</f>
        <v xml:space="preserve">   var w7_p10_weights      = ["10","5","6","7","9","13","15","4","11","16","8","14","3","12"];</v>
      </c>
    </row>
    <row r="198" spans="100:100" x14ac:dyDescent="0.2">
      <c r="CV198" s="325" t="str">
        <f ca="1">'Week 7'!BY26</f>
        <v xml:space="preserve">   var w7_p11_weights      = ["5","12","7","10","8","15","11","3","4","16","14","6","9","13"];</v>
      </c>
    </row>
    <row r="199" spans="100:100" x14ac:dyDescent="0.2">
      <c r="CV199" s="325" t="str">
        <f ca="1">'Week 7'!BY27</f>
        <v xml:space="preserve">   var w7_p12_weights      = ["11","3","6","7","10","13","16","4","9","15","5","14","8","12"];</v>
      </c>
    </row>
    <row r="200" spans="100:100" x14ac:dyDescent="0.2">
      <c r="CV200" s="325" t="str">
        <f ca="1">'Week 7'!BY28</f>
        <v xml:space="preserve">   var w7_winners          = ["H","V","V","V","V","H","V","H","H","V","V","H","V","H"];</v>
      </c>
    </row>
    <row r="201" spans="100:100" x14ac:dyDescent="0.2">
      <c r="CV201" s="325" t="str">
        <f ca="1">'Week 7'!BY29</f>
        <v xml:space="preserve">   var w7_mn_points        = ["43","45","46","42","67","38","47","58","45","52","69","44"];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["H","H","H","V","H","V","H","H","V","V","H","V","H","V"];</v>
      </c>
    </row>
    <row r="205" spans="100:100" x14ac:dyDescent="0.2">
      <c r="CV205" s="325" t="str">
        <f ca="1">'Week 8'!BY5</f>
        <v xml:space="preserve">   var w8_p2_picks         = ["H","H","H","V","V","H","H","H","H","H","H","H","H","V"];</v>
      </c>
    </row>
    <row r="206" spans="100:100" x14ac:dyDescent="0.2">
      <c r="CV206" s="325" t="str">
        <f ca="1">'Week 8'!BY6</f>
        <v xml:space="preserve">   var w8_p3_picks         = ["H","H","H","V","V","V","H","H","V","V","H","V","H","V"];</v>
      </c>
    </row>
    <row r="207" spans="100:100" x14ac:dyDescent="0.2">
      <c r="CV207" s="325" t="str">
        <f ca="1">'Week 8'!BY7</f>
        <v xml:space="preserve">   var w8_p4_picks         = ["V","H","H","V","H","V","H","H","V","V","H","V","H","V"];</v>
      </c>
    </row>
    <row r="208" spans="100:100" x14ac:dyDescent="0.2">
      <c r="CV208" s="325" t="str">
        <f ca="1">'Week 8'!BY8</f>
        <v xml:space="preserve">   var w8_p5_picks         = ["V","H","H","V","H","V","H","H","V","V","H","V","H","V"];</v>
      </c>
    </row>
    <row r="209" spans="100:100" x14ac:dyDescent="0.2">
      <c r="CV209" s="325" t="str">
        <f ca="1">'Week 8'!BY9</f>
        <v xml:space="preserve">   var w8_p6_picks         = ["V","V","H","V","V","H","H","H","V","H","V","H","H","V"];</v>
      </c>
    </row>
    <row r="210" spans="100:100" x14ac:dyDescent="0.2">
      <c r="CV210" s="325" t="str">
        <f ca="1">'Week 8'!BY10</f>
        <v xml:space="preserve">   var w8_p7_picks         = ["H","V","H","V","H","V","H","H","V","V","H","V","H","V"];</v>
      </c>
    </row>
    <row r="211" spans="100:100" x14ac:dyDescent="0.2">
      <c r="CV211" s="325" t="str">
        <f ca="1">'Week 8'!BY11</f>
        <v xml:space="preserve">   var w8_p8_picks         = ["H","H","H","V","V","H","H","H","V","V","H","V","H","V"];</v>
      </c>
    </row>
    <row r="212" spans="100:100" x14ac:dyDescent="0.2">
      <c r="CV212" s="325" t="str">
        <f ca="1">'Week 8'!BY12</f>
        <v xml:space="preserve">   var w8_p9_picks         = ["H","H","H","V","H","V","H","H","V","V","H","V","H","V"];</v>
      </c>
    </row>
    <row r="213" spans="100:100" x14ac:dyDescent="0.2">
      <c r="CV213" s="325" t="str">
        <f ca="1">'Week 8'!BY13</f>
        <v xml:space="preserve">   var w8_p10_picks        = ["H","H","H","V","H","V","H","H","V","V","H","V","H","V"];</v>
      </c>
    </row>
    <row r="214" spans="100:100" x14ac:dyDescent="0.2">
      <c r="CV214" s="325" t="str">
        <f ca="1">'Week 8'!BY14</f>
        <v xml:space="preserve">   var w8_p11_picks        = ["H","H","H","V","V","V","H","H","V","V","H","V","H","V"];</v>
      </c>
    </row>
    <row r="215" spans="100:100" x14ac:dyDescent="0.2">
      <c r="CV215" s="325" t="str">
        <f ca="1">'Week 8'!BY15</f>
        <v xml:space="preserve">   var w8_p12_picks        = ["H","H","H","V","H","V","H","H","V","V","H","V","H","V"];</v>
      </c>
    </row>
    <row r="216" spans="100:100" x14ac:dyDescent="0.2">
      <c r="CV216" s="325" t="str">
        <f ca="1">'Week 8'!BY16</f>
        <v xml:space="preserve">   var w8_p1_weights       = ["4","3","10","12","7","9","13","16","8","11","5","6","14","15"];</v>
      </c>
    </row>
    <row r="217" spans="100:100" x14ac:dyDescent="0.2">
      <c r="CV217" s="325" t="str">
        <f ca="1">'Week 8'!BY17</f>
        <v xml:space="preserve">   var w8_p2_weights       = ["14","3","10","15","9","8","11","16","4","5","13","7","6","12"];</v>
      </c>
    </row>
    <row r="218" spans="100:100" x14ac:dyDescent="0.2">
      <c r="CV218" s="325" t="str">
        <f ca="1">'Week 8'!BY18</f>
        <v xml:space="preserve">   var w8_p3_weights       = ["3","10","9","12","4","6","13","16","8","11","5","7","14","15"];</v>
      </c>
    </row>
    <row r="219" spans="100:100" x14ac:dyDescent="0.2">
      <c r="CV219" s="325" t="str">
        <f ca="1">'Week 8'!BY19</f>
        <v xml:space="preserve">   var w8_p4_weights       = ["3","4","8","11","5","9","14","16","10","12","7","6","13","15"];</v>
      </c>
    </row>
    <row r="220" spans="100:100" x14ac:dyDescent="0.2">
      <c r="CV220" s="325" t="str">
        <f ca="1">'Week 8'!BY20</f>
        <v xml:space="preserve">   var w8_p5_weights       = ["8","3","12","13","7","9","10","16","14","5","4","11","6","15"];</v>
      </c>
    </row>
    <row r="221" spans="100:100" x14ac:dyDescent="0.2">
      <c r="CV221" s="325" t="str">
        <f ca="1">'Week 8'!BY21</f>
        <v xml:space="preserve">   var w8_p6_weights       = ["6","16","12","11","5","8","13","14","9","4","3","7","10","15"];</v>
      </c>
    </row>
    <row r="222" spans="100:100" x14ac:dyDescent="0.2">
      <c r="CV222" s="325" t="str">
        <f ca="1">'Week 8'!BY22</f>
        <v xml:space="preserve">   var w8_p7_weights       = ["5","3","4","14","6","10","12","16","11","9","8","7","13","15"];</v>
      </c>
    </row>
    <row r="223" spans="100:100" x14ac:dyDescent="0.2">
      <c r="CV223" s="325" t="str">
        <f ca="1">'Week 8'!BY23</f>
        <v xml:space="preserve">   var w8_p8_weights       = ["6","4","8","13","3","5","14","16","11","10","7","9","12","15"];</v>
      </c>
    </row>
    <row r="224" spans="100:100" x14ac:dyDescent="0.2">
      <c r="CV224" s="325" t="str">
        <f ca="1">'Week 8'!BY24</f>
        <v xml:space="preserve">   var w8_p9_weights       = ["4","8","10","12","3","5","13","16","9","11","6","7","14","15"];</v>
      </c>
    </row>
    <row r="225" spans="100:100" x14ac:dyDescent="0.2">
      <c r="CV225" s="325" t="str">
        <f ca="1">'Week 8'!BY25</f>
        <v xml:space="preserve">   var w8_p10_weights      = ["4","10","11","12","5","6","13","16","8","3","7","9","14","15"];</v>
      </c>
    </row>
    <row r="226" spans="100:100" x14ac:dyDescent="0.2">
      <c r="CV226" s="325" t="str">
        <f ca="1">'Week 8'!BY26</f>
        <v xml:space="preserve">   var w8_p11_weights      = ["4","12","11","10","3","6","13","16","9","8","7","5","14","15"];</v>
      </c>
    </row>
    <row r="227" spans="100:100" x14ac:dyDescent="0.2">
      <c r="CV227" s="325" t="str">
        <f ca="1">'Week 8'!BY27</f>
        <v xml:space="preserve">   var w8_p12_weights      = ["4","9","10","12","3","5","13","16","8","11","7","6","14","15"];</v>
      </c>
    </row>
    <row r="228" spans="100:100" x14ac:dyDescent="0.2">
      <c r="CV228" s="325" t="str">
        <f ca="1">'Week 8'!BY28</f>
        <v xml:space="preserve">   var w8_winners          = ["V","V","H","H","V","V","V","H","H","V","H","H","H","V"];</v>
      </c>
    </row>
    <row r="229" spans="100:100" x14ac:dyDescent="0.2">
      <c r="CV229" s="325" t="str">
        <f ca="1">'Week 8'!BY29</f>
        <v xml:space="preserve">   var w8_mn_points        = ["49","45","46","42","63","38","53","47","46","48","52","46"];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[];</v>
      </c>
    </row>
    <row r="233" spans="100:100" x14ac:dyDescent="0.2">
      <c r="CV233" s="325" t="str">
        <f ca="1">'Week 9'!BY5</f>
        <v xml:space="preserve">   var w9_p2_picks         = [];</v>
      </c>
    </row>
    <row r="234" spans="100:100" x14ac:dyDescent="0.2">
      <c r="CV234" s="325" t="str">
        <f ca="1">'Week 9'!BY6</f>
        <v xml:space="preserve">   var w9_p3_picks         = [];</v>
      </c>
    </row>
    <row r="235" spans="100:100" x14ac:dyDescent="0.2">
      <c r="CV235" s="325" t="str">
        <f ca="1">'Week 9'!BY7</f>
        <v xml:space="preserve">   var w9_p4_picks         = [];</v>
      </c>
    </row>
    <row r="236" spans="100:100" x14ac:dyDescent="0.2">
      <c r="CV236" s="325" t="str">
        <f ca="1">'Week 9'!BY8</f>
        <v xml:space="preserve">   var w9_p5_picks         = [];</v>
      </c>
    </row>
    <row r="237" spans="100:100" x14ac:dyDescent="0.2">
      <c r="CV237" s="325" t="str">
        <f ca="1">'Week 9'!BY9</f>
        <v xml:space="preserve">   var w9_p6_picks         = [];</v>
      </c>
    </row>
    <row r="238" spans="100:100" x14ac:dyDescent="0.2">
      <c r="CV238" s="325" t="str">
        <f ca="1">'Week 9'!BY10</f>
        <v xml:space="preserve">   var w9_p7_picks         = [];</v>
      </c>
    </row>
    <row r="239" spans="100:100" x14ac:dyDescent="0.2">
      <c r="CV239" s="325" t="str">
        <f ca="1">'Week 9'!BY11</f>
        <v xml:space="preserve">   var w9_p8_picks         = [];</v>
      </c>
    </row>
    <row r="240" spans="100:100" x14ac:dyDescent="0.2">
      <c r="CV240" s="325" t="str">
        <f ca="1">'Week 9'!BY12</f>
        <v xml:space="preserve">   var w9_p9_picks         = [];</v>
      </c>
    </row>
    <row r="241" spans="100:100" x14ac:dyDescent="0.2">
      <c r="CV241" s="325" t="str">
        <f ca="1">'Week 9'!BY13</f>
        <v xml:space="preserve">   var w9_p10_picks        = [];</v>
      </c>
    </row>
    <row r="242" spans="100:100" x14ac:dyDescent="0.2">
      <c r="CV242" s="325" t="str">
        <f ca="1">'Week 9'!BY14</f>
        <v xml:space="preserve">   var w9_p11_picks        = [];</v>
      </c>
    </row>
    <row r="243" spans="100:100" x14ac:dyDescent="0.2">
      <c r="CV243" s="325" t="str">
        <f ca="1">'Week 9'!BY15</f>
        <v xml:space="preserve">   var w9_p12_picks        = [];</v>
      </c>
    </row>
    <row r="244" spans="100:100" x14ac:dyDescent="0.2">
      <c r="CV244" s="325" t="str">
        <f ca="1">'Week 9'!BY16</f>
        <v xml:space="preserve">   var w9_p1_weights       = [];</v>
      </c>
    </row>
    <row r="245" spans="100:100" x14ac:dyDescent="0.2">
      <c r="CV245" s="325" t="str">
        <f ca="1">'Week 9'!BY17</f>
        <v xml:space="preserve">   var w9_p2_weights       = [];</v>
      </c>
    </row>
    <row r="246" spans="100:100" x14ac:dyDescent="0.2">
      <c r="CV246" s="325" t="str">
        <f ca="1">'Week 9'!BY18</f>
        <v xml:space="preserve">   var w9_p3_weights       = [];</v>
      </c>
    </row>
    <row r="247" spans="100:100" x14ac:dyDescent="0.2">
      <c r="CV247" s="325" t="str">
        <f ca="1">'Week 9'!BY19</f>
        <v xml:space="preserve">   var w9_p4_weights       = [];</v>
      </c>
    </row>
    <row r="248" spans="100:100" x14ac:dyDescent="0.2">
      <c r="CV248" s="325" t="str">
        <f ca="1">'Week 9'!BY20</f>
        <v xml:space="preserve">   var w9_p5_weights       = [];</v>
      </c>
    </row>
    <row r="249" spans="100:100" x14ac:dyDescent="0.2">
      <c r="CV249" s="325" t="str">
        <f ca="1">'Week 9'!BY21</f>
        <v xml:space="preserve">   var w9_p6_weights       = [];</v>
      </c>
    </row>
    <row r="250" spans="100:100" x14ac:dyDescent="0.2">
      <c r="CV250" s="325" t="str">
        <f ca="1">'Week 9'!BY22</f>
        <v xml:space="preserve">   var w9_p7_weights       = [];</v>
      </c>
    </row>
    <row r="251" spans="100:100" x14ac:dyDescent="0.2">
      <c r="CV251" s="325" t="str">
        <f ca="1">'Week 9'!BY23</f>
        <v xml:space="preserve">   var w9_p8_weights       = [];</v>
      </c>
    </row>
    <row r="252" spans="100:100" x14ac:dyDescent="0.2">
      <c r="CV252" s="325" t="str">
        <f ca="1">'Week 9'!BY24</f>
        <v xml:space="preserve">   var w9_p9_weights       = [];</v>
      </c>
    </row>
    <row r="253" spans="100:100" x14ac:dyDescent="0.2">
      <c r="CV253" s="325" t="str">
        <f ca="1">'Week 9'!BY25</f>
        <v xml:space="preserve">   var w9_p10_weights      = [];</v>
      </c>
    </row>
    <row r="254" spans="100:100" x14ac:dyDescent="0.2">
      <c r="CV254" s="325" t="str">
        <f ca="1">'Week 9'!BY26</f>
        <v xml:space="preserve">   var w9_p11_weights      = [];</v>
      </c>
    </row>
    <row r="255" spans="100:100" x14ac:dyDescent="0.2">
      <c r="CV255" s="325" t="str">
        <f ca="1">'Week 9'!BY27</f>
        <v xml:space="preserve">   var w9_p12_weights      = [];</v>
      </c>
    </row>
    <row r="256" spans="100:100" x14ac:dyDescent="0.2">
      <c r="CV256" s="325" t="str">
        <f ca="1">'Week 9'!BY28</f>
        <v xml:space="preserve">   var w9_winners          = [];</v>
      </c>
    </row>
    <row r="257" spans="100:100" x14ac:dyDescent="0.2">
      <c r="CV257" s="325" t="str">
        <f ca="1">'Week 9'!BY29</f>
        <v xml:space="preserve">   var w9_mn_points        = ["","","","","","","","","","","",""];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[];</v>
      </c>
    </row>
    <row r="261" spans="100:100" x14ac:dyDescent="0.2">
      <c r="CV261" s="325" t="str">
        <f ca="1">'Week 10'!BY5</f>
        <v xml:space="preserve">   var w10_p2_picks         = [];</v>
      </c>
    </row>
    <row r="262" spans="100:100" x14ac:dyDescent="0.2">
      <c r="CV262" s="325" t="str">
        <f ca="1">'Week 10'!BY6</f>
        <v xml:space="preserve">   var w10_p3_picks         = [];</v>
      </c>
    </row>
    <row r="263" spans="100:100" x14ac:dyDescent="0.2">
      <c r="CV263" s="325" t="str">
        <f ca="1">'Week 10'!BY7</f>
        <v xml:space="preserve">   var w10_p4_picks         = [];</v>
      </c>
    </row>
    <row r="264" spans="100:100" x14ac:dyDescent="0.2">
      <c r="CV264" s="325" t="str">
        <f ca="1">'Week 10'!BY8</f>
        <v xml:space="preserve">   var w10_p5_picks         = [];</v>
      </c>
    </row>
    <row r="265" spans="100:100" x14ac:dyDescent="0.2">
      <c r="CV265" s="325" t="str">
        <f ca="1">'Week 10'!BY9</f>
        <v xml:space="preserve">   var w10_p6_picks         = [];</v>
      </c>
    </row>
    <row r="266" spans="100:100" x14ac:dyDescent="0.2">
      <c r="CV266" s="325" t="str">
        <f ca="1">'Week 10'!BY10</f>
        <v xml:space="preserve">   var w10_p7_picks         = [];</v>
      </c>
    </row>
    <row r="267" spans="100:100" x14ac:dyDescent="0.2">
      <c r="CV267" s="325" t="str">
        <f ca="1">'Week 10'!BY11</f>
        <v xml:space="preserve">   var w10_p8_picks         = [];</v>
      </c>
    </row>
    <row r="268" spans="100:100" x14ac:dyDescent="0.2">
      <c r="CV268" s="325" t="str">
        <f ca="1">'Week 10'!BY12</f>
        <v xml:space="preserve">   var w10_p9_picks         = [];</v>
      </c>
    </row>
    <row r="269" spans="100:100" x14ac:dyDescent="0.2">
      <c r="CV269" s="325" t="str">
        <f ca="1">'Week 10'!BY13</f>
        <v xml:space="preserve">   var w10_p10_picks        = [];</v>
      </c>
    </row>
    <row r="270" spans="100:100" x14ac:dyDescent="0.2">
      <c r="CV270" s="325" t="str">
        <f ca="1">'Week 10'!BY14</f>
        <v xml:space="preserve">   var w10_p11_picks        = [];</v>
      </c>
    </row>
    <row r="271" spans="100:100" x14ac:dyDescent="0.2">
      <c r="CV271" s="325" t="str">
        <f ca="1">'Week 10'!BY15</f>
        <v xml:space="preserve">   var w10_p12_picks        = [];</v>
      </c>
    </row>
    <row r="272" spans="100:100" x14ac:dyDescent="0.2">
      <c r="CV272" s="325" t="str">
        <f ca="1">'Week 10'!BY16</f>
        <v xml:space="preserve">   var w10_p1_weights       = [];</v>
      </c>
    </row>
    <row r="273" spans="100:100" x14ac:dyDescent="0.2">
      <c r="CV273" s="325" t="str">
        <f ca="1">'Week 10'!BY17</f>
        <v xml:space="preserve">   var w10_p2_weights       = [];</v>
      </c>
    </row>
    <row r="274" spans="100:100" x14ac:dyDescent="0.2">
      <c r="CV274" s="325" t="str">
        <f ca="1">'Week 10'!BY18</f>
        <v xml:space="preserve">   var w10_p3_weights       = [];</v>
      </c>
    </row>
    <row r="275" spans="100:100" x14ac:dyDescent="0.2">
      <c r="CV275" s="325" t="str">
        <f ca="1">'Week 10'!BY19</f>
        <v xml:space="preserve">   var w10_p4_weights       = [];</v>
      </c>
    </row>
    <row r="276" spans="100:100" x14ac:dyDescent="0.2">
      <c r="CV276" s="325" t="str">
        <f ca="1">'Week 10'!BY20</f>
        <v xml:space="preserve">   var w10_p5_weights       = [];</v>
      </c>
    </row>
    <row r="277" spans="100:100" x14ac:dyDescent="0.2">
      <c r="CV277" s="325" t="str">
        <f ca="1">'Week 10'!BY21</f>
        <v xml:space="preserve">   var w10_p6_weights       = [];</v>
      </c>
    </row>
    <row r="278" spans="100:100" x14ac:dyDescent="0.2">
      <c r="CV278" s="325" t="str">
        <f ca="1">'Week 10'!BY22</f>
        <v xml:space="preserve">   var w10_p7_weights       = [];</v>
      </c>
    </row>
    <row r="279" spans="100:100" x14ac:dyDescent="0.2">
      <c r="CV279" s="325" t="str">
        <f ca="1">'Week 10'!BY23</f>
        <v xml:space="preserve">   var w10_p8_weights       = [];</v>
      </c>
    </row>
    <row r="280" spans="100:100" x14ac:dyDescent="0.2">
      <c r="CV280" s="325" t="str">
        <f ca="1">'Week 10'!BY24</f>
        <v xml:space="preserve">   var w10_p9_weights       = [];</v>
      </c>
    </row>
    <row r="281" spans="100:100" x14ac:dyDescent="0.2">
      <c r="CV281" s="325" t="str">
        <f ca="1">'Week 10'!BY25</f>
        <v xml:space="preserve">   var w10_p10_weights      = [];</v>
      </c>
    </row>
    <row r="282" spans="100:100" x14ac:dyDescent="0.2">
      <c r="CV282" s="325" t="str">
        <f ca="1">'Week 10'!BY26</f>
        <v xml:space="preserve">   var w10_p11_weights      = [];</v>
      </c>
    </row>
    <row r="283" spans="100:100" x14ac:dyDescent="0.2">
      <c r="CV283" s="325" t="str">
        <f ca="1">'Week 10'!BY27</f>
        <v xml:space="preserve">   var w10_p12_weights      = [];</v>
      </c>
    </row>
    <row r="284" spans="100:100" x14ac:dyDescent="0.2">
      <c r="CV284" s="325" t="str">
        <f ca="1">'Week 10'!BY28</f>
        <v xml:space="preserve">   var w10_winners          = [];</v>
      </c>
    </row>
    <row r="285" spans="100:100" x14ac:dyDescent="0.2">
      <c r="CV285" s="325" t="str">
        <f ca="1">'Week 10'!BY29</f>
        <v xml:space="preserve">   var w10_mn_points        = ["","","","","","","","","","","",""];</v>
      </c>
    </row>
    <row r="286" spans="100:100" x14ac:dyDescent="0.2">
      <c r="CV286" s="325" t="str">
        <f ca="1">'Week 10'!BY30</f>
        <v xml:space="preserve">   var w10_actual_mn_points = 0;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[];</v>
      </c>
    </row>
    <row r="291" spans="100:100" x14ac:dyDescent="0.2">
      <c r="CV291" s="325" t="str">
        <f ca="1">'Week 11'!BY7</f>
        <v xml:space="preserve">   var w11_p4_picks         = [];</v>
      </c>
    </row>
    <row r="292" spans="100:100" x14ac:dyDescent="0.2">
      <c r="CV292" s="325" t="str">
        <f ca="1">'Week 11'!BY8</f>
        <v xml:space="preserve">   var w11_p5_picks         = [];</v>
      </c>
    </row>
    <row r="293" spans="100:100" x14ac:dyDescent="0.2">
      <c r="CV293" s="325" t="str">
        <f ca="1">'Week 11'!BY9</f>
        <v xml:space="preserve">   var w11_p6_picks         = [];</v>
      </c>
    </row>
    <row r="294" spans="100:100" x14ac:dyDescent="0.2">
      <c r="CV294" s="325" t="str">
        <f ca="1">'Week 11'!BY10</f>
        <v xml:space="preserve">   var w11_p7_picks         = [];</v>
      </c>
    </row>
    <row r="295" spans="100:100" x14ac:dyDescent="0.2">
      <c r="CV295" s="325" t="str">
        <f ca="1">'Week 11'!BY11</f>
        <v xml:space="preserve">   var w11_p8_picks         = [];</v>
      </c>
    </row>
    <row r="296" spans="100:100" x14ac:dyDescent="0.2">
      <c r="CV296" s="325" t="str">
        <f ca="1">'Week 11'!BY12</f>
        <v xml:space="preserve">   var w11_p9_picks         = [];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[];</v>
      </c>
    </row>
    <row r="299" spans="100:100" x14ac:dyDescent="0.2">
      <c r="CV299" s="325" t="str">
        <f ca="1">'Week 11'!BY15</f>
        <v xml:space="preserve">   var w11_p12_picks        = [];</v>
      </c>
    </row>
    <row r="300" spans="100:100" x14ac:dyDescent="0.2">
      <c r="CV300" s="325" t="str">
        <f ca="1">'Week 11'!BY16</f>
        <v xml:space="preserve">   var w11_p1_weights       = [];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[];</v>
      </c>
    </row>
    <row r="303" spans="100:100" x14ac:dyDescent="0.2">
      <c r="CV303" s="325" t="str">
        <f ca="1">'Week 11'!BY19</f>
        <v xml:space="preserve">   var w11_p4_weights       = [];</v>
      </c>
    </row>
    <row r="304" spans="100:100" x14ac:dyDescent="0.2">
      <c r="CV304" s="325" t="str">
        <f ca="1">'Week 11'!BY20</f>
        <v xml:space="preserve">   var w11_p5_weights       = [];</v>
      </c>
    </row>
    <row r="305" spans="100:100" x14ac:dyDescent="0.2">
      <c r="CV305" s="325" t="str">
        <f ca="1">'Week 11'!BY21</f>
        <v xml:space="preserve">   var w11_p6_weights       = [];</v>
      </c>
    </row>
    <row r="306" spans="100:100" x14ac:dyDescent="0.2">
      <c r="CV306" s="325" t="str">
        <f ca="1">'Week 11'!BY22</f>
        <v xml:space="preserve">   var w11_p7_weights       = [];</v>
      </c>
    </row>
    <row r="307" spans="100:100" x14ac:dyDescent="0.2">
      <c r="CV307" s="325" t="str">
        <f ca="1">'Week 11'!BY23</f>
        <v xml:space="preserve">   var w11_p8_weights       = [];</v>
      </c>
    </row>
    <row r="308" spans="100:100" x14ac:dyDescent="0.2">
      <c r="CV308" s="325" t="str">
        <f ca="1">'Week 11'!BY24</f>
        <v xml:space="preserve">   var w11_p9_weights       = [];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[];</v>
      </c>
    </row>
    <row r="311" spans="100:100" x14ac:dyDescent="0.2">
      <c r="CV311" s="325" t="str">
        <f ca="1">'Week 11'!BY27</f>
        <v xml:space="preserve">   var w11_p12_weights      = [];</v>
      </c>
    </row>
    <row r="312" spans="100:100" x14ac:dyDescent="0.2">
      <c r="CV312" s="325" t="str">
        <f ca="1">'Week 11'!BY28</f>
        <v xml:space="preserve">   var w11_winners          = [];</v>
      </c>
    </row>
    <row r="313" spans="100:100" x14ac:dyDescent="0.2">
      <c r="CV313" s="325" t="str">
        <f ca="1">'Week 11'!BY29</f>
        <v xml:space="preserve">   var w11_mn_points        = ["","","","","","","","","","","",""];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[];</v>
      </c>
    </row>
    <row r="317" spans="100:100" x14ac:dyDescent="0.2">
      <c r="CV317" s="325" t="str">
        <f ca="1">'Week 12'!BY5</f>
        <v xml:space="preserve">   var w12_p2_picks         = [];</v>
      </c>
    </row>
    <row r="318" spans="100:100" x14ac:dyDescent="0.2">
      <c r="CV318" s="325" t="str">
        <f ca="1">'Week 12'!BY6</f>
        <v xml:space="preserve">   var w12_p3_picks         = [];</v>
      </c>
    </row>
    <row r="319" spans="100:100" x14ac:dyDescent="0.2">
      <c r="CV319" s="325" t="str">
        <f ca="1">'Week 12'!BY7</f>
        <v xml:space="preserve">   var w12_p4_picks         = [];</v>
      </c>
    </row>
    <row r="320" spans="100:100" x14ac:dyDescent="0.2">
      <c r="CV320" s="325" t="str">
        <f ca="1">'Week 12'!BY8</f>
        <v xml:space="preserve">   var w12_p5_picks         = [];</v>
      </c>
    </row>
    <row r="321" spans="100:100" x14ac:dyDescent="0.2">
      <c r="CV321" s="325" t="str">
        <f ca="1">'Week 12'!BY9</f>
        <v xml:space="preserve">   var w12_p6_picks         = [];</v>
      </c>
    </row>
    <row r="322" spans="100:100" x14ac:dyDescent="0.2">
      <c r="CV322" s="325" t="str">
        <f ca="1">'Week 12'!BY10</f>
        <v xml:space="preserve">   var w12_p7_picks         = [];</v>
      </c>
    </row>
    <row r="323" spans="100:100" x14ac:dyDescent="0.2">
      <c r="CV323" s="325" t="str">
        <f ca="1">'Week 12'!BY11</f>
        <v xml:space="preserve">   var w12_p8_picks         = [];</v>
      </c>
    </row>
    <row r="324" spans="100:100" x14ac:dyDescent="0.2">
      <c r="CV324" s="325" t="str">
        <f ca="1">'Week 12'!BY12</f>
        <v xml:space="preserve">   var w12_p9_picks         = [];</v>
      </c>
    </row>
    <row r="325" spans="100:100" x14ac:dyDescent="0.2">
      <c r="CV325" s="325" t="str">
        <f ca="1">'Week 12'!BY13</f>
        <v xml:space="preserve">   var w12_p10_picks        = [];</v>
      </c>
    </row>
    <row r="326" spans="100:100" x14ac:dyDescent="0.2">
      <c r="CV326" s="325" t="str">
        <f ca="1">'Week 12'!BY14</f>
        <v xml:space="preserve">   var w12_p11_picks        = [];</v>
      </c>
    </row>
    <row r="327" spans="100:100" x14ac:dyDescent="0.2">
      <c r="CV327" s="325" t="str">
        <f ca="1">'Week 12'!BY15</f>
        <v xml:space="preserve">   var w12_p12_picks        = [];</v>
      </c>
    </row>
    <row r="328" spans="100:100" x14ac:dyDescent="0.2">
      <c r="CV328" s="325" t="str">
        <f ca="1">'Week 12'!BY16</f>
        <v xml:space="preserve">   var w12_p1_weights       = [];</v>
      </c>
    </row>
    <row r="329" spans="100:100" x14ac:dyDescent="0.2">
      <c r="CV329" s="325" t="str">
        <f ca="1">'Week 12'!BY17</f>
        <v xml:space="preserve">   var w12_p2_weights       = [];</v>
      </c>
    </row>
    <row r="330" spans="100:100" x14ac:dyDescent="0.2">
      <c r="CV330" s="325" t="str">
        <f ca="1">'Week 12'!BY18</f>
        <v xml:space="preserve">   var w12_p3_weights       = [];</v>
      </c>
    </row>
    <row r="331" spans="100:100" x14ac:dyDescent="0.2">
      <c r="CV331" s="325" t="str">
        <f ca="1">'Week 12'!BY19</f>
        <v xml:space="preserve">   var w12_p4_weights       = [];</v>
      </c>
    </row>
    <row r="332" spans="100:100" x14ac:dyDescent="0.2">
      <c r="CV332" s="325" t="str">
        <f ca="1">'Week 12'!BY20</f>
        <v xml:space="preserve">   var w12_p5_weights       = [];</v>
      </c>
    </row>
    <row r="333" spans="100:100" x14ac:dyDescent="0.2">
      <c r="CV333" s="325" t="str">
        <f ca="1">'Week 12'!BY21</f>
        <v xml:space="preserve">   var w12_p6_weights       = [];</v>
      </c>
    </row>
    <row r="334" spans="100:100" x14ac:dyDescent="0.2">
      <c r="CV334" s="325" t="str">
        <f ca="1">'Week 12'!BY22</f>
        <v xml:space="preserve">   var w12_p7_weights       = [];</v>
      </c>
    </row>
    <row r="335" spans="100:100" x14ac:dyDescent="0.2">
      <c r="CV335" s="325" t="str">
        <f ca="1">'Week 12'!BY23</f>
        <v xml:space="preserve">   var w12_p8_weights       = [];</v>
      </c>
    </row>
    <row r="336" spans="100:100" x14ac:dyDescent="0.2">
      <c r="CV336" s="325" t="str">
        <f ca="1">'Week 12'!BY24</f>
        <v xml:space="preserve">   var w12_p9_weights       = [];</v>
      </c>
    </row>
    <row r="337" spans="100:100" x14ac:dyDescent="0.2">
      <c r="CV337" s="325" t="str">
        <f ca="1">'Week 12'!BY25</f>
        <v xml:space="preserve">   var w12_p10_weights      = [];</v>
      </c>
    </row>
    <row r="338" spans="100:100" x14ac:dyDescent="0.2">
      <c r="CV338" s="325" t="str">
        <f ca="1">'Week 12'!BY26</f>
        <v xml:space="preserve">   var w12_p11_weights      = [];</v>
      </c>
    </row>
    <row r="339" spans="100:100" x14ac:dyDescent="0.2">
      <c r="CV339" s="325" t="str">
        <f ca="1">'Week 12'!BY27</f>
        <v xml:space="preserve">   var w12_p12_weights      = [];</v>
      </c>
    </row>
    <row r="340" spans="100:100" x14ac:dyDescent="0.2">
      <c r="CV340" s="325" t="str">
        <f ca="1">'Week 12'!BY28</f>
        <v xml:space="preserve">   var w12_winners          = [];</v>
      </c>
    </row>
    <row r="341" spans="100:100" x14ac:dyDescent="0.2">
      <c r="CV341" s="325" t="str">
        <f ca="1">'Week 12'!BY29</f>
        <v xml:space="preserve">   var w12_mn_points        = ["","","","","","","","","","","",""];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[];</v>
      </c>
    </row>
    <row r="345" spans="100:100" x14ac:dyDescent="0.2">
      <c r="CV345" s="325" t="str">
        <f ca="1">'Week 13'!BY5</f>
        <v xml:space="preserve">   var w13_p2_picks         = [];</v>
      </c>
    </row>
    <row r="346" spans="100:100" x14ac:dyDescent="0.2">
      <c r="CV346" s="325" t="str">
        <f ca="1">'Week 13'!BY6</f>
        <v xml:space="preserve">   var w13_p3_picks         = [];</v>
      </c>
    </row>
    <row r="347" spans="100:100" x14ac:dyDescent="0.2">
      <c r="CV347" s="325" t="str">
        <f ca="1">'Week 13'!BY7</f>
        <v xml:space="preserve">   var w13_p4_picks         = [];</v>
      </c>
    </row>
    <row r="348" spans="100:100" x14ac:dyDescent="0.2">
      <c r="CV348" s="325" t="str">
        <f ca="1">'Week 13'!BY8</f>
        <v xml:space="preserve">   var w13_p5_picks         = [];</v>
      </c>
    </row>
    <row r="349" spans="100:100" x14ac:dyDescent="0.2">
      <c r="CV349" s="325" t="str">
        <f ca="1">'Week 13'!BY9</f>
        <v xml:space="preserve">   var w13_p6_picks         = [];</v>
      </c>
    </row>
    <row r="350" spans="100:100" x14ac:dyDescent="0.2">
      <c r="CV350" s="325" t="str">
        <f ca="1">'Week 13'!BY10</f>
        <v xml:space="preserve">   var w13_p7_picks         = [];</v>
      </c>
    </row>
    <row r="351" spans="100:100" x14ac:dyDescent="0.2">
      <c r="CV351" s="325" t="str">
        <f ca="1">'Week 13'!BY11</f>
        <v xml:space="preserve">   var w13_p8_picks         = [];</v>
      </c>
    </row>
    <row r="352" spans="100:100" x14ac:dyDescent="0.2">
      <c r="CV352" s="325" t="str">
        <f ca="1">'Week 13'!BY12</f>
        <v xml:space="preserve">   var w13_p9_picks         = [];</v>
      </c>
    </row>
    <row r="353" spans="100:100" x14ac:dyDescent="0.2">
      <c r="CV353" s="325" t="str">
        <f ca="1">'Week 13'!BY13</f>
        <v xml:space="preserve">   var w13_p10_picks        = [];</v>
      </c>
    </row>
    <row r="354" spans="100:100" x14ac:dyDescent="0.2">
      <c r="CV354" s="325" t="str">
        <f ca="1">'Week 13'!BY14</f>
        <v xml:space="preserve">   var w13_p11_picks        = [];</v>
      </c>
    </row>
    <row r="355" spans="100:100" x14ac:dyDescent="0.2">
      <c r="CV355" s="325" t="str">
        <f ca="1">'Week 13'!BY15</f>
        <v xml:space="preserve">   var w13_p12_picks        = [];</v>
      </c>
    </row>
    <row r="356" spans="100:100" x14ac:dyDescent="0.2">
      <c r="CV356" s="325" t="str">
        <f ca="1">'Week 13'!BY16</f>
        <v xml:space="preserve">   var w13_p1_weights       = [];</v>
      </c>
    </row>
    <row r="357" spans="100:100" x14ac:dyDescent="0.2">
      <c r="CV357" s="325" t="str">
        <f ca="1">'Week 13'!BY17</f>
        <v xml:space="preserve">   var w13_p2_weights       = [];</v>
      </c>
    </row>
    <row r="358" spans="100:100" x14ac:dyDescent="0.2">
      <c r="CV358" s="325" t="str">
        <f ca="1">'Week 13'!BY18</f>
        <v xml:space="preserve">   var w13_p3_weights       = [];</v>
      </c>
    </row>
    <row r="359" spans="100:100" x14ac:dyDescent="0.2">
      <c r="CV359" s="325" t="str">
        <f ca="1">'Week 13'!BY19</f>
        <v xml:space="preserve">   var w13_p4_weights       = [];</v>
      </c>
    </row>
    <row r="360" spans="100:100" x14ac:dyDescent="0.2">
      <c r="CV360" s="325" t="str">
        <f ca="1">'Week 13'!BY20</f>
        <v xml:space="preserve">   var w13_p5_weights       = [];</v>
      </c>
    </row>
    <row r="361" spans="100:100" x14ac:dyDescent="0.2">
      <c r="CV361" s="325" t="str">
        <f ca="1">'Week 13'!BY21</f>
        <v xml:space="preserve">   var w13_p6_weights       = [];</v>
      </c>
    </row>
    <row r="362" spans="100:100" x14ac:dyDescent="0.2">
      <c r="CV362" s="325" t="str">
        <f ca="1">'Week 13'!BY22</f>
        <v xml:space="preserve">   var w13_p7_weights       = [];</v>
      </c>
    </row>
    <row r="363" spans="100:100" x14ac:dyDescent="0.2">
      <c r="CV363" s="325" t="str">
        <f ca="1">'Week 13'!BY23</f>
        <v xml:space="preserve">   var w13_p8_weights       = [];</v>
      </c>
    </row>
    <row r="364" spans="100:100" x14ac:dyDescent="0.2">
      <c r="CV364" s="325" t="str">
        <f ca="1">'Week 13'!BY24</f>
        <v xml:space="preserve">   var w13_p9_weights       = [];</v>
      </c>
    </row>
    <row r="365" spans="100:100" x14ac:dyDescent="0.2">
      <c r="CV365" s="325" t="str">
        <f ca="1">'Week 13'!BY25</f>
        <v xml:space="preserve">   var w13_p10_weights      = [];</v>
      </c>
    </row>
    <row r="366" spans="100:100" x14ac:dyDescent="0.2">
      <c r="CV366" s="325" t="str">
        <f ca="1">'Week 13'!BY26</f>
        <v xml:space="preserve">   var w13_p11_weights      = [];</v>
      </c>
    </row>
    <row r="367" spans="100:100" x14ac:dyDescent="0.2">
      <c r="CV367" s="325" t="str">
        <f ca="1">'Week 13'!BY27</f>
        <v xml:space="preserve">   var w13_p12_weights      = [];</v>
      </c>
    </row>
    <row r="368" spans="100:100" x14ac:dyDescent="0.2">
      <c r="CV368" s="325" t="str">
        <f ca="1">'Week 13'!BY28</f>
        <v xml:space="preserve">   var w13_winners          = [];</v>
      </c>
    </row>
    <row r="369" spans="100:100" x14ac:dyDescent="0.2">
      <c r="CV369" s="325" t="str">
        <f ca="1">'Week 13'!BY29</f>
        <v xml:space="preserve">   var w13_mn_points        = ["","","","","","","","","","","",""];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[];</v>
      </c>
    </row>
    <row r="373" spans="100:100" x14ac:dyDescent="0.2">
      <c r="CV373" s="325" t="str">
        <f ca="1">'Week 14'!BY5</f>
        <v xml:space="preserve">   var w14_p2_picks         = [];</v>
      </c>
    </row>
    <row r="374" spans="100:100" x14ac:dyDescent="0.2">
      <c r="CV374" s="325" t="str">
        <f ca="1">'Week 14'!BY6</f>
        <v xml:space="preserve">   var w14_p3_picks         = [];</v>
      </c>
    </row>
    <row r="375" spans="100:100" x14ac:dyDescent="0.2">
      <c r="CV375" s="325" t="str">
        <f ca="1">'Week 14'!BY7</f>
        <v xml:space="preserve">   var w14_p4_picks         = [];</v>
      </c>
    </row>
    <row r="376" spans="100:100" x14ac:dyDescent="0.2">
      <c r="CV376" s="325" t="str">
        <f ca="1">'Week 14'!BY8</f>
        <v xml:space="preserve">   var w14_p5_picks         = [];</v>
      </c>
    </row>
    <row r="377" spans="100:100" x14ac:dyDescent="0.2">
      <c r="CV377" s="325" t="str">
        <f ca="1">'Week 14'!BY9</f>
        <v xml:space="preserve">   var w14_p6_picks         = [];</v>
      </c>
    </row>
    <row r="378" spans="100:100" x14ac:dyDescent="0.2">
      <c r="CV378" s="325" t="str">
        <f ca="1">'Week 14'!BY10</f>
        <v xml:space="preserve">   var w14_p7_picks         = [];</v>
      </c>
    </row>
    <row r="379" spans="100:100" x14ac:dyDescent="0.2">
      <c r="CV379" s="325" t="str">
        <f ca="1">'Week 14'!BY11</f>
        <v xml:space="preserve">   var w14_p8_picks         = [];</v>
      </c>
    </row>
    <row r="380" spans="100:100" x14ac:dyDescent="0.2">
      <c r="CV380" s="325" t="str">
        <f ca="1">'Week 14'!BY12</f>
        <v xml:space="preserve">   var w14_p9_picks         = [];</v>
      </c>
    </row>
    <row r="381" spans="100:100" x14ac:dyDescent="0.2">
      <c r="CV381" s="325" t="str">
        <f ca="1">'Week 14'!BY13</f>
        <v xml:space="preserve">   var w14_p10_picks        = [];</v>
      </c>
    </row>
    <row r="382" spans="100:100" x14ac:dyDescent="0.2">
      <c r="CV382" s="325" t="str">
        <f ca="1">'Week 14'!BY14</f>
        <v xml:space="preserve">   var w14_p11_picks        = [];</v>
      </c>
    </row>
    <row r="383" spans="100:100" x14ac:dyDescent="0.2">
      <c r="CV383" s="325" t="str">
        <f ca="1">'Week 14'!BY15</f>
        <v xml:space="preserve">   var w14_p12_picks        = [];</v>
      </c>
    </row>
    <row r="384" spans="100:100" x14ac:dyDescent="0.2">
      <c r="CV384" s="325" t="str">
        <f ca="1">'Week 14'!BY16</f>
        <v xml:space="preserve">   var w14_p1_weights       = [];</v>
      </c>
    </row>
    <row r="385" spans="100:100" x14ac:dyDescent="0.2">
      <c r="CV385" s="325" t="str">
        <f ca="1">'Week 14'!BY17</f>
        <v xml:space="preserve">   var w14_p2_weights       = [];</v>
      </c>
    </row>
    <row r="386" spans="100:100" x14ac:dyDescent="0.2">
      <c r="CV386" s="325" t="str">
        <f ca="1">'Week 14'!BY18</f>
        <v xml:space="preserve">   var w14_p3_weights       = [];</v>
      </c>
    </row>
    <row r="387" spans="100:100" x14ac:dyDescent="0.2">
      <c r="CV387" s="325" t="str">
        <f ca="1">'Week 14'!BY19</f>
        <v xml:space="preserve">   var w14_p4_weights       = [];</v>
      </c>
    </row>
    <row r="388" spans="100:100" x14ac:dyDescent="0.2">
      <c r="CV388" s="325" t="str">
        <f ca="1">'Week 14'!BY20</f>
        <v xml:space="preserve">   var w14_p5_weights       = [];</v>
      </c>
    </row>
    <row r="389" spans="100:100" x14ac:dyDescent="0.2">
      <c r="CV389" s="325" t="str">
        <f ca="1">'Week 14'!BY21</f>
        <v xml:space="preserve">   var w14_p6_weights       = [];</v>
      </c>
    </row>
    <row r="390" spans="100:100" x14ac:dyDescent="0.2">
      <c r="CV390" s="325" t="str">
        <f ca="1">'Week 14'!BY22</f>
        <v xml:space="preserve">   var w14_p7_weights       = [];</v>
      </c>
    </row>
    <row r="391" spans="100:100" x14ac:dyDescent="0.2">
      <c r="CV391" s="325" t="str">
        <f ca="1">'Week 14'!BY23</f>
        <v xml:space="preserve">   var w14_p8_weights       = [];</v>
      </c>
    </row>
    <row r="392" spans="100:100" x14ac:dyDescent="0.2">
      <c r="CV392" s="325" t="str">
        <f ca="1">'Week 14'!BY24</f>
        <v xml:space="preserve">   var w14_p9_weights       = [];</v>
      </c>
    </row>
    <row r="393" spans="100:100" x14ac:dyDescent="0.2">
      <c r="CV393" s="325" t="str">
        <f ca="1">'Week 14'!BY25</f>
        <v xml:space="preserve">   var w14_p10_weights      = [];</v>
      </c>
    </row>
    <row r="394" spans="100:100" x14ac:dyDescent="0.2">
      <c r="CV394" s="325" t="str">
        <f ca="1">'Week 14'!BY26</f>
        <v xml:space="preserve">   var w14_p11_weights      = [];</v>
      </c>
    </row>
    <row r="395" spans="100:100" x14ac:dyDescent="0.2">
      <c r="CV395" s="325" t="str">
        <f ca="1">'Week 14'!BY27</f>
        <v xml:space="preserve">   var w14_p12_weights      = [];</v>
      </c>
    </row>
    <row r="396" spans="100:100" x14ac:dyDescent="0.2">
      <c r="CV396" s="325" t="str">
        <f ca="1">'Week 14'!BY28</f>
        <v xml:space="preserve">   var w14_winners          = [];</v>
      </c>
    </row>
    <row r="397" spans="100:100" x14ac:dyDescent="0.2">
      <c r="CV397" s="325" t="str">
        <f ca="1">'Week 14'!BY29</f>
        <v xml:space="preserve">   var w14_mn_points        = ["","","","","","","","","","","",""];</v>
      </c>
    </row>
    <row r="398" spans="100:100" x14ac:dyDescent="0.2">
      <c r="CV398" s="325" t="str">
        <f ca="1">'Week 14'!BY30</f>
        <v xml:space="preserve">   var w14_actual_mn_points = 0;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[];</v>
      </c>
    </row>
    <row r="401" spans="100:100" x14ac:dyDescent="0.2">
      <c r="CV401" s="325" t="str">
        <f ca="1">'Week 15'!BY5</f>
        <v xml:space="preserve">   var w15_p2_picks         = [];</v>
      </c>
    </row>
    <row r="402" spans="100:100" x14ac:dyDescent="0.2">
      <c r="CV402" s="325" t="str">
        <f ca="1">'Week 15'!BY6</f>
        <v xml:space="preserve">   var w15_p3_picks         = [];</v>
      </c>
    </row>
    <row r="403" spans="100:100" x14ac:dyDescent="0.2">
      <c r="CV403" s="325" t="str">
        <f ca="1">'Week 15'!BY7</f>
        <v xml:space="preserve">   var w15_p4_picks         = [];</v>
      </c>
    </row>
    <row r="404" spans="100:100" x14ac:dyDescent="0.2">
      <c r="CV404" s="325" t="str">
        <f ca="1">'Week 15'!BY8</f>
        <v xml:space="preserve">   var w15_p5_picks         = [];</v>
      </c>
    </row>
    <row r="405" spans="100:100" x14ac:dyDescent="0.2">
      <c r="CV405" s="325" t="str">
        <f ca="1">'Week 15'!BY9</f>
        <v xml:space="preserve">   var w15_p6_picks         = [];</v>
      </c>
    </row>
    <row r="406" spans="100:100" x14ac:dyDescent="0.2">
      <c r="CV406" s="325" t="str">
        <f ca="1">'Week 15'!BY10</f>
        <v xml:space="preserve">   var w15_p7_picks         = [];</v>
      </c>
    </row>
    <row r="407" spans="100:100" x14ac:dyDescent="0.2">
      <c r="CV407" s="325" t="str">
        <f ca="1">'Week 15'!BY11</f>
        <v xml:space="preserve">   var w15_p8_picks         = [];</v>
      </c>
    </row>
    <row r="408" spans="100:100" x14ac:dyDescent="0.2">
      <c r="CV408" s="325" t="str">
        <f ca="1">'Week 15'!BY12</f>
        <v xml:space="preserve">   var w15_p9_picks         = [];</v>
      </c>
    </row>
    <row r="409" spans="100:100" x14ac:dyDescent="0.2">
      <c r="CV409" s="325" t="str">
        <f ca="1">'Week 15'!BY13</f>
        <v xml:space="preserve">   var w15_p10_picks        = [];</v>
      </c>
    </row>
    <row r="410" spans="100:100" x14ac:dyDescent="0.2">
      <c r="CV410" s="325" t="str">
        <f ca="1">'Week 15'!BY14</f>
        <v xml:space="preserve">   var w15_p11_picks        = [];</v>
      </c>
    </row>
    <row r="411" spans="100:100" x14ac:dyDescent="0.2">
      <c r="CV411" s="325" t="str">
        <f ca="1">'Week 15'!BY15</f>
        <v xml:space="preserve">   var w15_p12_picks        = [];</v>
      </c>
    </row>
    <row r="412" spans="100:100" x14ac:dyDescent="0.2">
      <c r="CV412" s="325" t="str">
        <f ca="1">'Week 15'!BY16</f>
        <v xml:space="preserve">   var w15_p1_weights       = [];</v>
      </c>
    </row>
    <row r="413" spans="100:100" x14ac:dyDescent="0.2">
      <c r="CV413" s="325" t="str">
        <f ca="1">'Week 15'!BY17</f>
        <v xml:space="preserve">   var w15_p2_weights       = [];</v>
      </c>
    </row>
    <row r="414" spans="100:100" x14ac:dyDescent="0.2">
      <c r="CV414" s="325" t="str">
        <f ca="1">'Week 15'!BY18</f>
        <v xml:space="preserve">   var w15_p3_weights       = [];</v>
      </c>
    </row>
    <row r="415" spans="100:100" x14ac:dyDescent="0.2">
      <c r="CV415" s="325" t="str">
        <f ca="1">'Week 15'!BY19</f>
        <v xml:space="preserve">   var w15_p4_weights       = [];</v>
      </c>
    </row>
    <row r="416" spans="100:100" x14ac:dyDescent="0.2">
      <c r="CV416" s="325" t="str">
        <f ca="1">'Week 15'!BY20</f>
        <v xml:space="preserve">   var w15_p5_weights       = [];</v>
      </c>
    </row>
    <row r="417" spans="100:100" x14ac:dyDescent="0.2">
      <c r="CV417" s="325" t="str">
        <f ca="1">'Week 15'!BY21</f>
        <v xml:space="preserve">   var w15_p6_weights       = [];</v>
      </c>
    </row>
    <row r="418" spans="100:100" x14ac:dyDescent="0.2">
      <c r="CV418" s="325" t="str">
        <f ca="1">'Week 15'!BY22</f>
        <v xml:space="preserve">   var w15_p7_weights       = [];</v>
      </c>
    </row>
    <row r="419" spans="100:100" x14ac:dyDescent="0.2">
      <c r="CV419" s="325" t="str">
        <f ca="1">'Week 15'!BY23</f>
        <v xml:space="preserve">   var w15_p8_weights       = [];</v>
      </c>
    </row>
    <row r="420" spans="100:100" x14ac:dyDescent="0.2">
      <c r="CV420" s="325" t="str">
        <f ca="1">'Week 15'!BY24</f>
        <v xml:space="preserve">   var w15_p9_weights       = [];</v>
      </c>
    </row>
    <row r="421" spans="100:100" x14ac:dyDescent="0.2">
      <c r="CV421" s="325" t="str">
        <f ca="1">'Week 15'!BY25</f>
        <v xml:space="preserve">   var w15_p10_weights      = [];</v>
      </c>
    </row>
    <row r="422" spans="100:100" x14ac:dyDescent="0.2">
      <c r="CV422" s="325" t="str">
        <f ca="1">'Week 15'!BY26</f>
        <v xml:space="preserve">   var w15_p11_weights      = [];</v>
      </c>
    </row>
    <row r="423" spans="100:100" x14ac:dyDescent="0.2">
      <c r="CV423" s="325" t="str">
        <f ca="1">'Week 15'!BY27</f>
        <v xml:space="preserve">   var w15_p12_weights      = [];</v>
      </c>
    </row>
    <row r="424" spans="100:100" x14ac:dyDescent="0.2">
      <c r="CV424" s="325" t="str">
        <f ca="1">'Week 15'!BY28</f>
        <v xml:space="preserve">   var w15_winners          = [];</v>
      </c>
    </row>
    <row r="425" spans="100:100" x14ac:dyDescent="0.2">
      <c r="CV425" s="325" t="str">
        <f ca="1">'Week 15'!BY29</f>
        <v xml:space="preserve">   var w15_mn_points        = ["","","","","","","","","","","",""];</v>
      </c>
    </row>
    <row r="426" spans="100:100" x14ac:dyDescent="0.2">
      <c r="CV426" s="325" t="str">
        <f ca="1">'Week 15'!BY30</f>
        <v xml:space="preserve">   var w15_actual_mn_points = 0;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[];</v>
      </c>
    </row>
    <row r="429" spans="100:100" x14ac:dyDescent="0.2">
      <c r="CV429" s="325" t="str">
        <f ca="1">'Week 16'!BY5</f>
        <v xml:space="preserve">   var w16_p2_picks         = [];</v>
      </c>
    </row>
    <row r="430" spans="100:100" x14ac:dyDescent="0.2">
      <c r="CV430" s="325" t="str">
        <f ca="1">'Week 16'!BY6</f>
        <v xml:space="preserve">   var w16_p3_picks         = [];</v>
      </c>
    </row>
    <row r="431" spans="100:100" x14ac:dyDescent="0.2">
      <c r="CV431" s="325" t="str">
        <f ca="1">'Week 16'!BY7</f>
        <v xml:space="preserve">   var w16_p4_picks         = [];</v>
      </c>
    </row>
    <row r="432" spans="100:100" x14ac:dyDescent="0.2">
      <c r="CV432" s="325" t="str">
        <f ca="1">'Week 16'!BY8</f>
        <v xml:space="preserve">   var w16_p5_picks         = [];</v>
      </c>
    </row>
    <row r="433" spans="100:100" x14ac:dyDescent="0.2">
      <c r="CV433" s="325" t="str">
        <f ca="1">'Week 16'!BY9</f>
        <v xml:space="preserve">   var w16_p6_picks         = [];</v>
      </c>
    </row>
    <row r="434" spans="100:100" x14ac:dyDescent="0.2">
      <c r="CV434" s="325" t="str">
        <f ca="1">'Week 16'!BY10</f>
        <v xml:space="preserve">   var w16_p7_picks         = [];</v>
      </c>
    </row>
    <row r="435" spans="100:100" x14ac:dyDescent="0.2">
      <c r="CV435" s="325" t="str">
        <f ca="1">'Week 16'!BY11</f>
        <v xml:space="preserve">   var w16_p8_picks         = [];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[];</v>
      </c>
    </row>
    <row r="438" spans="100:100" x14ac:dyDescent="0.2">
      <c r="CV438" s="325" t="str">
        <f ca="1">'Week 16'!BY14</f>
        <v xml:space="preserve">   var w16_p11_picks        = [];</v>
      </c>
    </row>
    <row r="439" spans="100:100" x14ac:dyDescent="0.2">
      <c r="CV439" s="325" t="str">
        <f ca="1">'Week 16'!BY15</f>
        <v xml:space="preserve">   var w16_p12_picks        = [];</v>
      </c>
    </row>
    <row r="440" spans="100:100" x14ac:dyDescent="0.2">
      <c r="CV440" s="325" t="str">
        <f ca="1">'Week 16'!BY16</f>
        <v xml:space="preserve">   var w16_p1_weights       = [];</v>
      </c>
    </row>
    <row r="441" spans="100:100" x14ac:dyDescent="0.2">
      <c r="CV441" s="325" t="str">
        <f ca="1">'Week 16'!BY17</f>
        <v xml:space="preserve">   var w16_p2_weights       = [];</v>
      </c>
    </row>
    <row r="442" spans="100:100" x14ac:dyDescent="0.2">
      <c r="CV442" s="325" t="str">
        <f ca="1">'Week 16'!BY18</f>
        <v xml:space="preserve">   var w16_p3_weights       = [];</v>
      </c>
    </row>
    <row r="443" spans="100:100" x14ac:dyDescent="0.2">
      <c r="CV443" s="325" t="str">
        <f ca="1">'Week 16'!BY19</f>
        <v xml:space="preserve">   var w16_p4_weights       = [];</v>
      </c>
    </row>
    <row r="444" spans="100:100" x14ac:dyDescent="0.2">
      <c r="CV444" s="325" t="str">
        <f ca="1">'Week 16'!BY20</f>
        <v xml:space="preserve">   var w16_p5_weights       = [];</v>
      </c>
    </row>
    <row r="445" spans="100:100" x14ac:dyDescent="0.2">
      <c r="CV445" s="325" t="str">
        <f ca="1">'Week 16'!BY21</f>
        <v xml:space="preserve">   var w16_p6_weights       = [];</v>
      </c>
    </row>
    <row r="446" spans="100:100" x14ac:dyDescent="0.2">
      <c r="CV446" s="325" t="str">
        <f ca="1">'Week 16'!BY22</f>
        <v xml:space="preserve">   var w16_p7_weights       = [];</v>
      </c>
    </row>
    <row r="447" spans="100:100" x14ac:dyDescent="0.2">
      <c r="CV447" s="325" t="str">
        <f ca="1">'Week 16'!BY23</f>
        <v xml:space="preserve">   var w16_p8_weights       = [];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[];</v>
      </c>
    </row>
    <row r="450" spans="100:100" x14ac:dyDescent="0.2">
      <c r="CV450" s="325" t="str">
        <f ca="1">'Week 16'!BY26</f>
        <v xml:space="preserve">   var w16_p11_weights      = [];</v>
      </c>
    </row>
    <row r="451" spans="100:100" x14ac:dyDescent="0.2">
      <c r="CV451" s="325" t="str">
        <f ca="1">'Week 16'!BY27</f>
        <v xml:space="preserve">   var w16_p12_weights      = [];</v>
      </c>
    </row>
    <row r="452" spans="100:100" x14ac:dyDescent="0.2">
      <c r="CV452" s="325" t="str">
        <f ca="1">'Week 16'!BY28</f>
        <v xml:space="preserve">   var w16_winners          = [];</v>
      </c>
    </row>
    <row r="453" spans="100:100" x14ac:dyDescent="0.2">
      <c r="CV453" s="325" t="str">
        <f ca="1">'Week 16'!BY29</f>
        <v xml:space="preserve">   var w16_mn_points        = ["","","","","","","","","","","",""];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4" t="s">
        <v>12</v>
      </c>
      <c r="AU2" s="385" t="s">
        <v>12</v>
      </c>
      <c r="AV2" s="386"/>
      <c r="AW2" s="3"/>
      <c r="BE2" s="381" t="str">
        <f ca="1">CONCATENATE("Week ",$C$2," Scores")</f>
        <v>Week 2 Scores</v>
      </c>
      <c r="BF2" s="382"/>
      <c r="BG2" s="383"/>
      <c r="BH2" s="327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9" t="s">
        <v>74</v>
      </c>
      <c r="BS3" s="387"/>
      <c r="BT3" s="379" t="s">
        <v>75</v>
      </c>
      <c r="BU3" s="387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1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4" t="s">
        <v>12</v>
      </c>
      <c r="AU2" s="385" t="s">
        <v>12</v>
      </c>
      <c r="AV2" s="386"/>
      <c r="AW2" s="3"/>
      <c r="BE2" s="381" t="str">
        <f ca="1">CONCATENATE("Week ",$C$2," Scores")</f>
        <v>Week 3 Scores</v>
      </c>
      <c r="BF2" s="382"/>
      <c r="BG2" s="383"/>
      <c r="BH2" s="327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9" t="s">
        <v>74</v>
      </c>
      <c r="BS3" s="387"/>
      <c r="BT3" s="379" t="s">
        <v>75</v>
      </c>
      <c r="BU3" s="387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2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0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IF(OR($E$4="H",$E$4="V",$E$4="Tie"),0,-1)</f>
        <v>0</v>
      </c>
      <c r="AS2" s="9" t="s">
        <v>28</v>
      </c>
      <c r="AT2" s="384" t="s">
        <v>12</v>
      </c>
      <c r="AU2" s="385" t="s">
        <v>12</v>
      </c>
      <c r="AV2" s="386"/>
      <c r="AW2" s="3"/>
      <c r="BE2" s="381" t="str">
        <f ca="1">CONCATENATE("Week ",$C$2," Scores")</f>
        <v>Week 4 Scores</v>
      </c>
      <c r="BF2" s="382"/>
      <c r="BG2" s="383"/>
      <c r="BH2" s="327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9" t="s">
        <v>74</v>
      </c>
      <c r="BS3" s="387"/>
      <c r="BT3" s="379" t="s">
        <v>75</v>
      </c>
      <c r="BU3" s="387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3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0</v>
      </c>
      <c r="AS2" s="9" t="s">
        <v>28</v>
      </c>
      <c r="AT2" s="384" t="s">
        <v>12</v>
      </c>
      <c r="AU2" s="385" t="s">
        <v>12</v>
      </c>
      <c r="AV2" s="386"/>
      <c r="AW2" s="3"/>
      <c r="BE2" s="381" t="str">
        <f ca="1">CONCATENATE("Week ",$C$2," Scores")</f>
        <v>Week 5 Scores</v>
      </c>
      <c r="BF2" s="382"/>
      <c r="BG2" s="383"/>
      <c r="BH2" s="327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9" t="s">
        <v>74</v>
      </c>
      <c r="BS3" s="387"/>
      <c r="BT3" s="379" t="s">
        <v>75</v>
      </c>
      <c r="BU3" s="387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1" t="s">
        <v>45</v>
      </c>
      <c r="G9" s="372">
        <v>4</v>
      </c>
      <c r="H9" s="373" t="str">
        <f t="shared" si="23"/>
        <v/>
      </c>
      <c r="I9" s="374" t="s">
        <v>45</v>
      </c>
      <c r="J9" s="372">
        <v>9</v>
      </c>
      <c r="K9" s="373" t="str">
        <f t="shared" si="0"/>
        <v/>
      </c>
      <c r="L9" s="374" t="s">
        <v>45</v>
      </c>
      <c r="M9" s="372">
        <v>5</v>
      </c>
      <c r="N9" s="373" t="str">
        <f t="shared" si="1"/>
        <v/>
      </c>
      <c r="O9" s="374" t="s">
        <v>45</v>
      </c>
      <c r="P9" s="372">
        <v>8</v>
      </c>
      <c r="Q9" s="373" t="str">
        <f t="shared" si="2"/>
        <v/>
      </c>
      <c r="R9" s="374" t="s">
        <v>45</v>
      </c>
      <c r="S9" s="372">
        <v>16</v>
      </c>
      <c r="T9" s="373" t="str">
        <f t="shared" si="3"/>
        <v/>
      </c>
      <c r="U9" s="374" t="s">
        <v>45</v>
      </c>
      <c r="V9" s="372">
        <v>13</v>
      </c>
      <c r="W9" s="373" t="str">
        <f t="shared" si="4"/>
        <v/>
      </c>
      <c r="X9" s="374" t="s">
        <v>45</v>
      </c>
      <c r="Y9" s="372">
        <v>9</v>
      </c>
      <c r="Z9" s="373" t="str">
        <f t="shared" si="5"/>
        <v/>
      </c>
      <c r="AA9" s="374" t="s">
        <v>45</v>
      </c>
      <c r="AB9" s="372">
        <v>9</v>
      </c>
      <c r="AC9" s="373" t="str">
        <f t="shared" si="6"/>
        <v/>
      </c>
      <c r="AD9" s="374" t="s">
        <v>44</v>
      </c>
      <c r="AE9" s="372">
        <v>4</v>
      </c>
      <c r="AF9" s="373">
        <f t="shared" si="7"/>
        <v>-4</v>
      </c>
      <c r="AG9" s="374" t="s">
        <v>45</v>
      </c>
      <c r="AH9" s="372">
        <v>9</v>
      </c>
      <c r="AI9" s="373" t="str">
        <f t="shared" si="8"/>
        <v/>
      </c>
      <c r="AJ9" s="374" t="s">
        <v>44</v>
      </c>
      <c r="AK9" s="372">
        <v>16</v>
      </c>
      <c r="AL9" s="373">
        <f t="shared" si="9"/>
        <v>-16</v>
      </c>
      <c r="AM9" s="374" t="s">
        <v>45</v>
      </c>
      <c r="AN9" s="372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4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6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0</v>
      </c>
      <c r="AS2" s="9" t="s">
        <v>28</v>
      </c>
      <c r="AT2" s="384" t="s">
        <v>12</v>
      </c>
      <c r="AU2" s="385" t="s">
        <v>12</v>
      </c>
      <c r="AV2" s="386"/>
      <c r="AW2" s="3"/>
      <c r="BE2" s="381" t="str">
        <f ca="1">CONCATENATE("Week ",$C$2," Scores")</f>
        <v>Week 6 Scores</v>
      </c>
      <c r="BF2" s="382"/>
      <c r="BG2" s="383"/>
      <c r="BH2" s="327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9" t="s">
        <v>74</v>
      </c>
      <c r="BS3" s="387"/>
      <c r="BT3" s="379" t="s">
        <v>75</v>
      </c>
      <c r="BU3" s="387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364" t="s">
        <v>45</v>
      </c>
      <c r="F4" s="229" t="s">
        <v>45</v>
      </c>
      <c r="G4" s="198">
        <v>11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 t="str">
        <f t="shared" ref="N4:N19" si="1">IF(M4&gt;0,IF(ISTEXT($E4),IF($E4&lt;&gt;L4,M4-2*M4,""),""),"")</f>
        <v/>
      </c>
      <c r="O4" s="232" t="s">
        <v>45</v>
      </c>
      <c r="P4" s="198">
        <v>12</v>
      </c>
      <c r="Q4" s="194" t="str">
        <f t="shared" ref="Q4:Q19" si="2">IF(P4&gt;0,IF(ISTEXT($E4),IF($E4&lt;&gt;O4,P4-2*P4,""),""),"")</f>
        <v/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3</v>
      </c>
      <c r="W4" s="194" t="str">
        <f t="shared" ref="W4:W19" si="4">IF(V4&gt;0,IF(ISTEXT($E4),IF($E4&lt;&gt;U4,V4-2*V4,""),""),"")</f>
        <v/>
      </c>
      <c r="X4" s="232" t="s">
        <v>45</v>
      </c>
      <c r="Y4" s="198">
        <v>5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4">
        <f>ABS(AX4)+IF($B4="",-0.1,0)</f>
        <v>87</v>
      </c>
      <c r="AZ4" s="4">
        <f t="shared" ref="AZ4:AZ19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102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</v>
      </c>
      <c r="BL4" s="93">
        <f ca="1">$AF$23</f>
        <v>510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44</v>
      </c>
      <c r="BQ4" s="340">
        <f ca="1">-$AR$3*'Season Summary'!$AO$3</f>
        <v>-18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365" t="s">
        <v>45</v>
      </c>
      <c r="F5" s="238" t="s">
        <v>44</v>
      </c>
      <c r="G5" s="209">
        <v>13</v>
      </c>
      <c r="H5" s="205">
        <f>IF(G5&gt;0,IF(ISTEXT($E5),IF($E5&lt;&gt;F5,G5-2*G5,""),""),"")</f>
        <v>-13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15</v>
      </c>
      <c r="N5" s="205">
        <f>IF(M5&gt;0,IF(ISTEXT($E5),IF($E5&lt;&gt;L5,M5-2*M5,""),""),"")</f>
        <v>-15</v>
      </c>
      <c r="O5" s="241" t="s">
        <v>44</v>
      </c>
      <c r="P5" s="209">
        <v>14</v>
      </c>
      <c r="Q5" s="205">
        <f>IF(P5&gt;0,IF(ISTEXT($E5),IF($E5&lt;&gt;O5,P5-2*P5,""),""),"")</f>
        <v>-14</v>
      </c>
      <c r="R5" s="241" t="s">
        <v>44</v>
      </c>
      <c r="S5" s="209">
        <v>15</v>
      </c>
      <c r="T5" s="205">
        <f>IF(S5&gt;0,IF(ISTEXT($E5),IF($E5&lt;&gt;R5,S5-2*S5,""),""),"")</f>
        <v>-15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16</v>
      </c>
      <c r="Z5" s="205">
        <f>IF(Y5&gt;0,IF(ISTEXT($E5),IF($E5&lt;&gt;X5,Y5-2*Y5,""),""),"")</f>
        <v>-16</v>
      </c>
      <c r="AA5" s="241" t="s">
        <v>44</v>
      </c>
      <c r="AB5" s="209">
        <v>15</v>
      </c>
      <c r="AC5" s="205">
        <f>IF(AB5&gt;0,IF(ISTEXT($E5),IF($E5&lt;&gt;AA5,AB5-2*AB5,""),""),"")</f>
        <v>-15</v>
      </c>
      <c r="AD5" s="241" t="s">
        <v>44</v>
      </c>
      <c r="AE5" s="209">
        <v>14</v>
      </c>
      <c r="AF5" s="205">
        <f>IF(AE5&gt;0,IF(ISTEXT($E5),IF($E5&lt;&gt;AD5,AE5-2*AE5,""),""),"")</f>
        <v>-14</v>
      </c>
      <c r="AG5" s="241" t="s">
        <v>44</v>
      </c>
      <c r="AH5" s="209">
        <v>15</v>
      </c>
      <c r="AI5" s="205">
        <f>IF(AH5&gt;0,IF(ISTEXT($E5),IF($E5&lt;&gt;AG5,AH5-2*AH5,""),""),"")</f>
        <v>-15</v>
      </c>
      <c r="AJ5" s="241" t="s">
        <v>44</v>
      </c>
      <c r="AK5" s="209">
        <v>16</v>
      </c>
      <c r="AL5" s="205">
        <f>IF(AK5&gt;0,IF(ISTEXT($E5),IF($E5&lt;&gt;AJ5,AK5-2*AK5,""),""),"")</f>
        <v>-16</v>
      </c>
      <c r="AM5" s="241" t="s">
        <v>44</v>
      </c>
      <c r="AN5" s="209">
        <v>15</v>
      </c>
      <c r="AO5" s="207">
        <f>IF(AN5&gt;0,IF(ISTEXT($E5),IF($E5&lt;&gt;AM5,AN5-2*AN5,""),""),"")</f>
        <v>-15</v>
      </c>
      <c r="AR5" s="8"/>
      <c r="AS5" s="9"/>
      <c r="AT5" s="208" t="str">
        <f>IF($B5="","",IF(AX5&lt;0,"V","H"))</f>
        <v>H</v>
      </c>
      <c r="AU5" s="209">
        <f ca="1">IF($B5="","",RANK(BA5,BA$4:BA$19,1))</f>
        <v>16</v>
      </c>
      <c r="AV5" s="20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4">
        <f t="shared" ref="AY5:AY19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95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101.6</v>
      </c>
      <c r="BL5" s="95">
        <f ca="1">$AI$23</f>
        <v>508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13</v>
      </c>
      <c r="BQ5" s="348">
        <f ca="1">-$AR$3*'Season Summary'!$AO$3</f>
        <v>-18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365" t="s">
        <v>45</v>
      </c>
      <c r="F6" s="238" t="s">
        <v>44</v>
      </c>
      <c r="G6" s="209">
        <v>4</v>
      </c>
      <c r="H6" s="205">
        <f t="shared" ref="H6:H19" si="23">IF(G6&gt;0,IF(ISTEXT($E6),IF($E6&lt;&gt;F6,G6-2*G6,""),""),"")</f>
        <v>-4</v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>
        <f t="shared" si="1"/>
        <v>-4</v>
      </c>
      <c r="O6" s="241" t="s">
        <v>44</v>
      </c>
      <c r="P6" s="209">
        <v>3</v>
      </c>
      <c r="Q6" s="205">
        <f t="shared" si="2"/>
        <v>-3</v>
      </c>
      <c r="R6" s="241" t="s">
        <v>44</v>
      </c>
      <c r="S6" s="209">
        <v>10</v>
      </c>
      <c r="T6" s="205">
        <f t="shared" si="3"/>
        <v>-10</v>
      </c>
      <c r="U6" s="241" t="s">
        <v>45</v>
      </c>
      <c r="V6" s="209">
        <v>11</v>
      </c>
      <c r="W6" s="205" t="str">
        <f t="shared" si="4"/>
        <v/>
      </c>
      <c r="X6" s="241" t="s">
        <v>44</v>
      </c>
      <c r="Y6" s="209">
        <v>6</v>
      </c>
      <c r="Z6" s="205">
        <f t="shared" si="5"/>
        <v>-6</v>
      </c>
      <c r="AA6" s="241" t="s">
        <v>45</v>
      </c>
      <c r="AB6" s="209">
        <v>5</v>
      </c>
      <c r="AC6" s="205" t="str">
        <f t="shared" si="6"/>
        <v/>
      </c>
      <c r="AD6" s="241" t="s">
        <v>44</v>
      </c>
      <c r="AE6" s="209">
        <v>3</v>
      </c>
      <c r="AF6" s="205">
        <f t="shared" si="7"/>
        <v>-3</v>
      </c>
      <c r="AG6" s="241" t="s">
        <v>44</v>
      </c>
      <c r="AH6" s="209">
        <v>5</v>
      </c>
      <c r="AI6" s="205">
        <f t="shared" si="8"/>
        <v>-5</v>
      </c>
      <c r="AJ6" s="241" t="s">
        <v>45</v>
      </c>
      <c r="AK6" s="209">
        <v>3</v>
      </c>
      <c r="AL6" s="205" t="str">
        <f t="shared" si="9"/>
        <v/>
      </c>
      <c r="AM6" s="241" t="s">
        <v>44</v>
      </c>
      <c r="AN6" s="209">
        <v>7</v>
      </c>
      <c r="AO6" s="207">
        <f t="shared" si="10"/>
        <v>-7</v>
      </c>
      <c r="AR6" s="8"/>
      <c r="AS6" s="9"/>
      <c r="AT6" s="208" t="str">
        <f t="shared" si="11"/>
        <v>H</v>
      </c>
      <c r="AU6" s="209">
        <f t="shared" ca="1" si="12"/>
        <v>3</v>
      </c>
      <c r="AV6" s="207">
        <f t="shared" ca="1" si="13"/>
        <v>-3</v>
      </c>
      <c r="AX6" s="4">
        <f t="shared" si="14"/>
        <v>23</v>
      </c>
      <c r="AY6" s="4">
        <f t="shared" si="22"/>
        <v>23</v>
      </c>
      <c r="AZ6" s="4">
        <f t="shared" ca="1" si="15"/>
        <v>23</v>
      </c>
      <c r="BA6" s="4">
        <f t="shared" ca="1" si="16"/>
        <v>23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90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99.8</v>
      </c>
      <c r="BL6" s="95">
        <f ca="1">$Z$23</f>
        <v>499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13</v>
      </c>
      <c r="BQ6" s="348">
        <f ca="1">-$AR$3*'Season Summary'!$AO$3</f>
        <v>-18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365" t="s">
        <v>44</v>
      </c>
      <c r="F7" s="238" t="s">
        <v>44</v>
      </c>
      <c r="G7" s="209">
        <v>14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13</v>
      </c>
      <c r="N7" s="205" t="str">
        <f t="shared" si="1"/>
        <v/>
      </c>
      <c r="O7" s="241" t="s">
        <v>44</v>
      </c>
      <c r="P7" s="209">
        <v>13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10</v>
      </c>
      <c r="W7" s="205" t="str">
        <f t="shared" si="4"/>
        <v/>
      </c>
      <c r="X7" s="241" t="s">
        <v>44</v>
      </c>
      <c r="Y7" s="209">
        <v>13</v>
      </c>
      <c r="Z7" s="205" t="str">
        <f t="shared" si="5"/>
        <v/>
      </c>
      <c r="AA7" s="241" t="s">
        <v>44</v>
      </c>
      <c r="AB7" s="209">
        <v>16</v>
      </c>
      <c r="AC7" s="205" t="str">
        <f t="shared" si="6"/>
        <v/>
      </c>
      <c r="AD7" s="241" t="s">
        <v>44</v>
      </c>
      <c r="AE7" s="209">
        <v>13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11</v>
      </c>
      <c r="AL7" s="205" t="str">
        <f t="shared" si="9"/>
        <v/>
      </c>
      <c r="AM7" s="241" t="s">
        <v>44</v>
      </c>
      <c r="AN7" s="209">
        <v>10</v>
      </c>
      <c r="AO7" s="207" t="str">
        <f t="shared" si="10"/>
        <v/>
      </c>
      <c r="AT7" s="208" t="str">
        <f t="shared" si="11"/>
        <v>H</v>
      </c>
      <c r="AU7" s="209">
        <f t="shared" ca="1" si="12"/>
        <v>13</v>
      </c>
      <c r="AV7" s="207" t="str">
        <f t="shared" ca="1" si="13"/>
        <v/>
      </c>
      <c r="AX7" s="4">
        <f t="shared" si="14"/>
        <v>138</v>
      </c>
      <c r="AY7" s="4">
        <f t="shared" si="22"/>
        <v>138</v>
      </c>
      <c r="AZ7" s="4">
        <f t="shared" ca="1" si="15"/>
        <v>138</v>
      </c>
      <c r="BA7" s="4">
        <f t="shared" ca="1" si="16"/>
        <v>138</v>
      </c>
      <c r="BB7" s="4">
        <v>4</v>
      </c>
      <c r="BC7" s="4">
        <f ca="1">COUNTIF($AY$4:OFFSET($AY$4,0,0,BB7,1),AY7)</f>
        <v>1</v>
      </c>
      <c r="BE7" s="345">
        <f ca="1">$AH$21</f>
        <v>3</v>
      </c>
      <c r="BF7" s="100" t="str">
        <f>$AG$2</f>
        <v>KK</v>
      </c>
      <c r="BG7" s="101">
        <f ca="1">$AI$21</f>
        <v>90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99.4</v>
      </c>
      <c r="BL7" s="95">
        <f ca="1">$N$23</f>
        <v>497</v>
      </c>
      <c r="BM7" s="174"/>
      <c r="BN7" s="346">
        <f t="shared" ca="1" si="18"/>
        <v>2</v>
      </c>
      <c r="BO7" s="85" t="str">
        <f>$U$2</f>
        <v>JG</v>
      </c>
      <c r="BP7" s="347">
        <f t="shared" ca="1" si="19"/>
        <v>13</v>
      </c>
      <c r="BQ7" s="348">
        <f ca="1">-$AR$3*'Season Summary'!$AO$3</f>
        <v>-18</v>
      </c>
      <c r="BR7" s="349">
        <f ca="1">IF(COUNTIF('Season Summary'!T$3:OFFSET('Season Summary'!T$3,$C$2+$AR$2,0),"=1")&gt;0,COUNTIF('Season Summary'!T$3:OFFSET('Season Summary'!T$3,$C$2+$AR$2,0),"=1"),"")</f>
        <v>1</v>
      </c>
      <c r="BS7" s="350">
        <f ca="1">IF(BR7="","",BR7*'Season Summary'!$AO$6)</f>
        <v>31</v>
      </c>
      <c r="BT7" s="351" t="str">
        <f ca="1">IF($V$22=1,"✓","")</f>
        <v/>
      </c>
      <c r="BU7" s="350" t="str">
        <f t="shared" ca="1" si="20"/>
        <v/>
      </c>
      <c r="BV7" s="351" t="str">
        <f ca="1">IF($V$22=2,"✓","")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365" t="s">
        <v>45</v>
      </c>
      <c r="F8" s="238" t="s">
        <v>45</v>
      </c>
      <c r="G8" s="209">
        <v>7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7</v>
      </c>
      <c r="N8" s="205" t="str">
        <f t="shared" si="1"/>
        <v/>
      </c>
      <c r="O8" s="241" t="s">
        <v>45</v>
      </c>
      <c r="P8" s="209">
        <v>6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6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13</v>
      </c>
      <c r="AC8" s="205" t="str">
        <f t="shared" si="6"/>
        <v/>
      </c>
      <c r="AD8" s="241" t="s">
        <v>45</v>
      </c>
      <c r="AE8" s="209">
        <v>7</v>
      </c>
      <c r="AF8" s="205" t="str">
        <f t="shared" si="7"/>
        <v/>
      </c>
      <c r="AG8" s="241" t="s">
        <v>45</v>
      </c>
      <c r="AH8" s="209">
        <v>8</v>
      </c>
      <c r="AI8" s="205" t="str">
        <f t="shared" si="8"/>
        <v/>
      </c>
      <c r="AJ8" s="241" t="s">
        <v>45</v>
      </c>
      <c r="AK8" s="209">
        <v>4</v>
      </c>
      <c r="AL8" s="205" t="str">
        <f t="shared" si="9"/>
        <v/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-89</v>
      </c>
      <c r="AY8" s="4">
        <f t="shared" si="22"/>
        <v>89</v>
      </c>
      <c r="AZ8" s="4">
        <f t="shared" si="15"/>
        <v>89</v>
      </c>
      <c r="BA8" s="4">
        <f t="shared" ca="1" si="16"/>
        <v>89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88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</v>
      </c>
      <c r="BL8" s="95">
        <f ca="1">$H$23</f>
        <v>485</v>
      </c>
      <c r="BM8" s="174"/>
      <c r="BN8" s="346">
        <f t="shared" ca="1" si="18"/>
        <v>2</v>
      </c>
      <c r="BO8" s="85" t="str">
        <f>$AM$2</f>
        <v>RR</v>
      </c>
      <c r="BP8" s="347">
        <f t="shared" ca="1" si="19"/>
        <v>13</v>
      </c>
      <c r="BQ8" s="348">
        <f ca="1">-$AR$3*'Season Summary'!$AO$3</f>
        <v>-18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365" t="s">
        <v>45</v>
      </c>
      <c r="F9" s="238" t="s">
        <v>44</v>
      </c>
      <c r="G9" s="209">
        <v>12</v>
      </c>
      <c r="H9" s="205">
        <f t="shared" si="23"/>
        <v>-12</v>
      </c>
      <c r="I9" s="241"/>
      <c r="J9" s="209"/>
      <c r="K9" s="205" t="str">
        <f t="shared" si="0"/>
        <v/>
      </c>
      <c r="L9" s="241" t="s">
        <v>44</v>
      </c>
      <c r="M9" s="209">
        <v>12</v>
      </c>
      <c r="N9" s="205">
        <f t="shared" si="1"/>
        <v>-12</v>
      </c>
      <c r="O9" s="241" t="s">
        <v>44</v>
      </c>
      <c r="P9" s="209">
        <v>11</v>
      </c>
      <c r="Q9" s="205">
        <f t="shared" si="2"/>
        <v>-11</v>
      </c>
      <c r="R9" s="241" t="s">
        <v>44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 t="str">
        <f t="shared" si="4"/>
        <v/>
      </c>
      <c r="X9" s="241" t="s">
        <v>44</v>
      </c>
      <c r="Y9" s="209">
        <v>12</v>
      </c>
      <c r="Z9" s="205">
        <f t="shared" si="5"/>
        <v>-12</v>
      </c>
      <c r="AA9" s="241" t="s">
        <v>44</v>
      </c>
      <c r="AB9" s="209">
        <v>9</v>
      </c>
      <c r="AC9" s="205">
        <f t="shared" si="6"/>
        <v>-9</v>
      </c>
      <c r="AD9" s="241" t="s">
        <v>44</v>
      </c>
      <c r="AE9" s="209">
        <v>11</v>
      </c>
      <c r="AF9" s="205">
        <f t="shared" si="7"/>
        <v>-11</v>
      </c>
      <c r="AG9" s="241" t="s">
        <v>44</v>
      </c>
      <c r="AH9" s="209">
        <v>11</v>
      </c>
      <c r="AI9" s="205">
        <f t="shared" si="8"/>
        <v>-11</v>
      </c>
      <c r="AJ9" s="241" t="s">
        <v>44</v>
      </c>
      <c r="AK9" s="209">
        <v>15</v>
      </c>
      <c r="AL9" s="205">
        <f t="shared" si="9"/>
        <v>-15</v>
      </c>
      <c r="AM9" s="241" t="s">
        <v>44</v>
      </c>
      <c r="AN9" s="209">
        <v>13</v>
      </c>
      <c r="AO9" s="207">
        <f t="shared" si="10"/>
        <v>-13</v>
      </c>
      <c r="AT9" s="208" t="str">
        <f t="shared" si="11"/>
        <v>H</v>
      </c>
      <c r="AU9" s="209">
        <f t="shared" ca="1" si="12"/>
        <v>12</v>
      </c>
      <c r="AV9" s="207">
        <f t="shared" ca="1" si="13"/>
        <v>-12</v>
      </c>
      <c r="AX9" s="4">
        <f t="shared" si="14"/>
        <v>114</v>
      </c>
      <c r="AY9" s="4">
        <f t="shared" si="22"/>
        <v>114</v>
      </c>
      <c r="AZ9" s="4">
        <f t="shared" ca="1" si="15"/>
        <v>114</v>
      </c>
      <c r="BA9" s="4">
        <f t="shared" ca="1" si="16"/>
        <v>114</v>
      </c>
      <c r="BB9" s="4">
        <v>6</v>
      </c>
      <c r="BC9" s="4">
        <f ca="1">COUNTIF($AY$4:OFFSET($AY$4,0,0,BB9,1),AY9)</f>
        <v>1</v>
      </c>
      <c r="BE9" s="345">
        <f ca="1">$AB$21</f>
        <v>6</v>
      </c>
      <c r="BF9" s="100" t="str">
        <f>$AA$2</f>
        <v>JL</v>
      </c>
      <c r="BG9" s="101">
        <f ca="1">$AC$21</f>
        <v>86</v>
      </c>
      <c r="BH9" s="177"/>
      <c r="BI9" s="346">
        <f t="shared" ca="1" si="17"/>
        <v>5</v>
      </c>
      <c r="BJ9" s="85" t="str">
        <f>$AM$2</f>
        <v>RR</v>
      </c>
      <c r="BK9" s="94">
        <f ca="1">$AO$22</f>
        <v>97</v>
      </c>
      <c r="BL9" s="95">
        <f ca="1">$AO$23</f>
        <v>485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-18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18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365" t="s">
        <v>44</v>
      </c>
      <c r="F10" s="238" t="s">
        <v>44</v>
      </c>
      <c r="G10" s="209">
        <v>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6</v>
      </c>
      <c r="N10" s="205">
        <f t="shared" si="1"/>
        <v>-6</v>
      </c>
      <c r="O10" s="241" t="s">
        <v>44</v>
      </c>
      <c r="P10" s="209">
        <v>7</v>
      </c>
      <c r="Q10" s="205" t="str">
        <f t="shared" si="2"/>
        <v/>
      </c>
      <c r="R10" s="241" t="s">
        <v>44</v>
      </c>
      <c r="S10" s="209">
        <v>6</v>
      </c>
      <c r="T10" s="205" t="str">
        <f t="shared" si="3"/>
        <v/>
      </c>
      <c r="U10" s="241" t="s">
        <v>44</v>
      </c>
      <c r="V10" s="209">
        <v>5</v>
      </c>
      <c r="W10" s="205" t="str">
        <f t="shared" si="4"/>
        <v/>
      </c>
      <c r="X10" s="241" t="s">
        <v>44</v>
      </c>
      <c r="Y10" s="209">
        <v>11</v>
      </c>
      <c r="Z10" s="205" t="str">
        <f t="shared" si="5"/>
        <v/>
      </c>
      <c r="AA10" s="241" t="s">
        <v>44</v>
      </c>
      <c r="AB10" s="209">
        <v>4</v>
      </c>
      <c r="AC10" s="205" t="str">
        <f t="shared" si="6"/>
        <v/>
      </c>
      <c r="AD10" s="241" t="s">
        <v>44</v>
      </c>
      <c r="AE10" s="209">
        <v>8</v>
      </c>
      <c r="AF10" s="205" t="str">
        <f t="shared" si="7"/>
        <v/>
      </c>
      <c r="AG10" s="241" t="s">
        <v>44</v>
      </c>
      <c r="AH10" s="209">
        <v>7</v>
      </c>
      <c r="AI10" s="205" t="str">
        <f t="shared" si="8"/>
        <v/>
      </c>
      <c r="AJ10" s="241" t="s">
        <v>44</v>
      </c>
      <c r="AK10" s="209">
        <v>7</v>
      </c>
      <c r="AL10" s="205" t="str">
        <f t="shared" si="9"/>
        <v/>
      </c>
      <c r="AM10" s="241" t="s">
        <v>45</v>
      </c>
      <c r="AN10" s="209">
        <v>8</v>
      </c>
      <c r="AO10" s="207">
        <f t="shared" si="10"/>
        <v>-8</v>
      </c>
      <c r="AT10" s="208" t="str">
        <f t="shared" si="11"/>
        <v>H</v>
      </c>
      <c r="AU10" s="209">
        <f t="shared" ca="1" si="12"/>
        <v>5</v>
      </c>
      <c r="AV10" s="207" t="str">
        <f t="shared" ca="1" si="13"/>
        <v/>
      </c>
      <c r="AX10" s="4">
        <f t="shared" si="14"/>
        <v>47</v>
      </c>
      <c r="AY10" s="4">
        <f t="shared" si="22"/>
        <v>47</v>
      </c>
      <c r="AZ10" s="4">
        <f t="shared" ca="1" si="15"/>
        <v>47</v>
      </c>
      <c r="BA10" s="4">
        <f t="shared" ca="1" si="16"/>
        <v>47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86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96.4</v>
      </c>
      <c r="BL10" s="95">
        <f ca="1">$Q$23</f>
        <v>482</v>
      </c>
      <c r="BM10" s="174"/>
      <c r="BN10" s="346">
        <f t="shared" ca="1" si="18"/>
        <v>7</v>
      </c>
      <c r="BO10" s="85" t="str">
        <f>$AG$2</f>
        <v>KK</v>
      </c>
      <c r="BP10" s="347">
        <f t="shared" ca="1" si="19"/>
        <v>-6</v>
      </c>
      <c r="BQ10" s="348">
        <f ca="1">-$AR$3*'Season Summary'!$AO$3</f>
        <v>-18</v>
      </c>
      <c r="BR10" s="349" t="str">
        <f ca="1">IF(COUNTIF('Season Summary'!AF$3:OFFSET('Season Summary'!AF$3,$C$2+$AR$2,0),"=1")&gt;0,COUNTIF('Season Summary'!AF$3:OFFSET('Season Summary'!AF$3,$C$2+$AR$2,0),"=1"),"")</f>
        <v/>
      </c>
      <c r="BS10" s="350" t="str">
        <f ca="1">IF(BR10="","",BR10*'Season Summary'!$AO$6)</f>
        <v/>
      </c>
      <c r="BT10" s="351" t="str">
        <f ca="1">IF($AH$22=1,"✓","")</f>
        <v/>
      </c>
      <c r="BU10" s="350" t="str">
        <f t="shared" ca="1" si="20"/>
        <v/>
      </c>
      <c r="BV10" s="351" t="str">
        <f ca="1">IF($AH$22=2,"✓","")</f>
        <v>✓</v>
      </c>
      <c r="BW10" s="352">
        <f t="shared" ca="1" si="21"/>
        <v>12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365" t="s">
        <v>45</v>
      </c>
      <c r="F11" s="238" t="s">
        <v>45</v>
      </c>
      <c r="G11" s="209">
        <v>16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15</v>
      </c>
      <c r="Q11" s="205" t="str">
        <f t="shared" si="2"/>
        <v/>
      </c>
      <c r="R11" s="241" t="s">
        <v>45</v>
      </c>
      <c r="S11" s="209">
        <v>14</v>
      </c>
      <c r="T11" s="205" t="str">
        <f t="shared" si="3"/>
        <v/>
      </c>
      <c r="U11" s="241" t="s">
        <v>45</v>
      </c>
      <c r="V11" s="209">
        <v>12</v>
      </c>
      <c r="W11" s="205" t="str">
        <f t="shared" si="4"/>
        <v/>
      </c>
      <c r="X11" s="241" t="s">
        <v>45</v>
      </c>
      <c r="Y11" s="209">
        <v>15</v>
      </c>
      <c r="Z11" s="205" t="str">
        <f t="shared" si="5"/>
        <v/>
      </c>
      <c r="AA11" s="241" t="s">
        <v>45</v>
      </c>
      <c r="AB11" s="209">
        <v>10</v>
      </c>
      <c r="AC11" s="205" t="str">
        <f t="shared" si="6"/>
        <v/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13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16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14</v>
      </c>
      <c r="AV11" s="207" t="str">
        <f t="shared" ca="1" si="13"/>
        <v/>
      </c>
      <c r="AX11" s="4">
        <f t="shared" si="14"/>
        <v>-155</v>
      </c>
      <c r="AY11" s="4">
        <f t="shared" si="22"/>
        <v>155</v>
      </c>
      <c r="AZ11" s="4">
        <f t="shared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84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-18</v>
      </c>
      <c r="BQ11" s="348">
        <f ca="1">-$AR$3*'Season Summary'!$AO$3</f>
        <v>-18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365" t="s">
        <v>44</v>
      </c>
      <c r="F12" s="238" t="s">
        <v>44</v>
      </c>
      <c r="G12" s="209">
        <v>3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9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4</v>
      </c>
      <c r="Z12" s="205" t="str">
        <f t="shared" si="5"/>
        <v/>
      </c>
      <c r="AA12" s="241" t="s">
        <v>45</v>
      </c>
      <c r="AB12" s="209">
        <v>3</v>
      </c>
      <c r="AC12" s="205">
        <f t="shared" si="6"/>
        <v>-3</v>
      </c>
      <c r="AD12" s="241" t="s">
        <v>44</v>
      </c>
      <c r="AE12" s="209">
        <v>9</v>
      </c>
      <c r="AF12" s="205" t="str">
        <f t="shared" si="7"/>
        <v/>
      </c>
      <c r="AG12" s="241" t="s">
        <v>44</v>
      </c>
      <c r="AH12" s="209">
        <v>10</v>
      </c>
      <c r="AI12" s="205" t="str">
        <f t="shared" si="8"/>
        <v/>
      </c>
      <c r="AJ12" s="241" t="s">
        <v>44</v>
      </c>
      <c r="AK12" s="209">
        <v>9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7</v>
      </c>
      <c r="AV12" s="207" t="str">
        <f t="shared" ca="1" si="13"/>
        <v/>
      </c>
      <c r="AX12" s="4">
        <f t="shared" si="14"/>
        <v>81</v>
      </c>
      <c r="AY12" s="4">
        <f t="shared" si="22"/>
        <v>81</v>
      </c>
      <c r="AZ12" s="4">
        <f t="shared" ca="1" si="15"/>
        <v>81</v>
      </c>
      <c r="BA12" s="4">
        <f t="shared" ca="1" si="16"/>
        <v>81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82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95.2</v>
      </c>
      <c r="BL12" s="95">
        <f ca="1">$AL$23</f>
        <v>476</v>
      </c>
      <c r="BM12" s="174"/>
      <c r="BN12" s="346">
        <f t="shared" ca="1" si="18"/>
        <v>8</v>
      </c>
      <c r="BO12" s="85" t="str">
        <f>$O$2</f>
        <v>DC</v>
      </c>
      <c r="BP12" s="347">
        <f t="shared" ca="1" si="19"/>
        <v>-18</v>
      </c>
      <c r="BQ12" s="348">
        <f ca="1">-$AR$3*'Season Summary'!$AO$3</f>
        <v>-18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365" t="s">
        <v>44</v>
      </c>
      <c r="F13" s="238" t="s">
        <v>44</v>
      </c>
      <c r="G13" s="209">
        <v>10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8</v>
      </c>
      <c r="N13" s="205" t="str">
        <f t="shared" si="1"/>
        <v/>
      </c>
      <c r="O13" s="241" t="s">
        <v>44</v>
      </c>
      <c r="P13" s="209">
        <v>10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13</v>
      </c>
      <c r="W13" s="205" t="str">
        <f t="shared" si="4"/>
        <v/>
      </c>
      <c r="X13" s="241" t="s">
        <v>44</v>
      </c>
      <c r="Y13" s="209">
        <v>7</v>
      </c>
      <c r="Z13" s="205" t="str">
        <f t="shared" si="5"/>
        <v/>
      </c>
      <c r="AA13" s="241" t="s">
        <v>44</v>
      </c>
      <c r="AB13" s="209">
        <v>11</v>
      </c>
      <c r="AC13" s="205" t="str">
        <f t="shared" si="6"/>
        <v/>
      </c>
      <c r="AD13" s="241" t="s">
        <v>44</v>
      </c>
      <c r="AE13" s="209">
        <v>10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44</v>
      </c>
      <c r="AK13" s="209">
        <v>8</v>
      </c>
      <c r="AL13" s="205" t="str">
        <f t="shared" si="9"/>
        <v/>
      </c>
      <c r="AM13" s="241" t="s">
        <v>44</v>
      </c>
      <c r="AN13" s="209">
        <v>14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102</v>
      </c>
      <c r="AY13" s="4">
        <f t="shared" si="22"/>
        <v>102</v>
      </c>
      <c r="AZ13" s="4">
        <f t="shared" ca="1" si="15"/>
        <v>102</v>
      </c>
      <c r="BA13" s="4">
        <f t="shared" ca="1" si="16"/>
        <v>102</v>
      </c>
      <c r="BB13" s="4">
        <v>10</v>
      </c>
      <c r="BC13" s="4">
        <f ca="1">COUNTIF($AY$4:OFFSET($AY$4,0,0,BB13,1),AY13)</f>
        <v>1</v>
      </c>
      <c r="BE13" s="345">
        <f ca="1">$AN$21</f>
        <v>10</v>
      </c>
      <c r="BF13" s="100" t="str">
        <f>$AM$2</f>
        <v>RR</v>
      </c>
      <c r="BG13" s="101">
        <f ca="1">$AO$21</f>
        <v>75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91.6</v>
      </c>
      <c r="BL13" s="95">
        <f ca="1">$W$23</f>
        <v>458</v>
      </c>
      <c r="BM13" s="174"/>
      <c r="BN13" s="346">
        <f t="shared" ca="1" si="18"/>
        <v>8</v>
      </c>
      <c r="BO13" s="85" t="str">
        <f>$R$2</f>
        <v>DH</v>
      </c>
      <c r="BP13" s="347">
        <f t="shared" ca="1" si="19"/>
        <v>-18</v>
      </c>
      <c r="BQ13" s="348">
        <f ca="1">-$AR$3*'Season Summary'!$AO$3</f>
        <v>-18</v>
      </c>
      <c r="BR13" s="349" t="str">
        <f ca="1">IF(COUNTIF('Season Summary'!Q$3:OFFSET('Season Summary'!Q$3,$C$2+$AR$2,0),"=1")&gt;0,COUNTIF('Season Summary'!Q$3:OFFSET('Season Summary'!Q$3,$C$2+$AR$2,0),"=1"),"")</f>
        <v/>
      </c>
      <c r="BS13" s="350" t="str">
        <f ca="1">IF(BR13="","",BR13*'Season Summary'!$AO$6)</f>
        <v/>
      </c>
      <c r="BT13" s="351" t="str">
        <f ca="1">IF($S$22=1,"✓","")</f>
        <v/>
      </c>
      <c r="BU13" s="350" t="str">
        <f t="shared" ca="1" si="20"/>
        <v/>
      </c>
      <c r="BV13" s="351" t="str">
        <f ca="1">IF($S$22=2,"✓","")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365" t="s">
        <v>44</v>
      </c>
      <c r="F14" s="238" t="s">
        <v>45</v>
      </c>
      <c r="G14" s="209">
        <v>8</v>
      </c>
      <c r="H14" s="205">
        <f t="shared" si="23"/>
        <v>-8</v>
      </c>
      <c r="I14" s="241"/>
      <c r="J14" s="209"/>
      <c r="K14" s="205" t="str">
        <f t="shared" si="0"/>
        <v/>
      </c>
      <c r="L14" s="241" t="s">
        <v>45</v>
      </c>
      <c r="M14" s="209">
        <v>3</v>
      </c>
      <c r="N14" s="205">
        <f t="shared" si="1"/>
        <v>-3</v>
      </c>
      <c r="O14" s="241" t="s">
        <v>45</v>
      </c>
      <c r="P14" s="209">
        <v>4</v>
      </c>
      <c r="Q14" s="205">
        <f t="shared" si="2"/>
        <v>-4</v>
      </c>
      <c r="R14" s="241" t="s">
        <v>45</v>
      </c>
      <c r="S14" s="209">
        <v>5</v>
      </c>
      <c r="T14" s="205">
        <f t="shared" si="3"/>
        <v>-5</v>
      </c>
      <c r="U14" s="241" t="s">
        <v>45</v>
      </c>
      <c r="V14" s="209">
        <v>8</v>
      </c>
      <c r="W14" s="205">
        <f t="shared" si="4"/>
        <v>-8</v>
      </c>
      <c r="X14" s="241" t="s">
        <v>44</v>
      </c>
      <c r="Y14" s="209">
        <v>3</v>
      </c>
      <c r="Z14" s="205" t="str">
        <f t="shared" si="5"/>
        <v/>
      </c>
      <c r="AA14" s="241" t="s">
        <v>45</v>
      </c>
      <c r="AB14" s="209">
        <v>8</v>
      </c>
      <c r="AC14" s="205">
        <f t="shared" si="6"/>
        <v>-8</v>
      </c>
      <c r="AD14" s="241" t="s">
        <v>45</v>
      </c>
      <c r="AE14" s="209">
        <v>4</v>
      </c>
      <c r="AF14" s="205">
        <f t="shared" si="7"/>
        <v>-4</v>
      </c>
      <c r="AG14" s="241" t="s">
        <v>45</v>
      </c>
      <c r="AH14" s="209">
        <v>3</v>
      </c>
      <c r="AI14" s="205">
        <f t="shared" si="8"/>
        <v>-3</v>
      </c>
      <c r="AJ14" s="241" t="s">
        <v>45</v>
      </c>
      <c r="AK14" s="209">
        <v>6</v>
      </c>
      <c r="AL14" s="205">
        <f t="shared" si="9"/>
        <v>-6</v>
      </c>
      <c r="AM14" s="241" t="s">
        <v>45</v>
      </c>
      <c r="AN14" s="209">
        <v>4</v>
      </c>
      <c r="AO14" s="207">
        <f t="shared" si="10"/>
        <v>-4</v>
      </c>
      <c r="AT14" s="208" t="str">
        <f t="shared" si="11"/>
        <v>V</v>
      </c>
      <c r="AU14" s="209">
        <f t="shared" ca="1" si="12"/>
        <v>6</v>
      </c>
      <c r="AV14" s="207">
        <f t="shared" ca="1" si="13"/>
        <v>-6</v>
      </c>
      <c r="AX14" s="4">
        <f t="shared" si="14"/>
        <v>-50</v>
      </c>
      <c r="AY14" s="4">
        <f t="shared" si="22"/>
        <v>50</v>
      </c>
      <c r="AZ14" s="4">
        <f t="shared" si="15"/>
        <v>50</v>
      </c>
      <c r="BA14" s="4">
        <f t="shared" ca="1" si="16"/>
        <v>50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74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88.6</v>
      </c>
      <c r="BL14" s="95">
        <f ca="1">$T$23</f>
        <v>443</v>
      </c>
      <c r="BM14" s="174"/>
      <c r="BN14" s="346">
        <f t="shared" ca="1" si="18"/>
        <v>8</v>
      </c>
      <c r="BO14" s="85" t="str">
        <f>$AA$2</f>
        <v>JL</v>
      </c>
      <c r="BP14" s="347">
        <f t="shared" ca="1" si="19"/>
        <v>-18</v>
      </c>
      <c r="BQ14" s="348">
        <f ca="1">-$AR$3*'Season Summary'!$AO$3</f>
        <v>-18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16</v>
      </c>
      <c r="Q15" s="205" t="str">
        <f t="shared" si="2"/>
        <v/>
      </c>
      <c r="R15" s="241" t="s">
        <v>44</v>
      </c>
      <c r="S15" s="209">
        <v>16</v>
      </c>
      <c r="T15" s="205" t="str">
        <f t="shared" si="3"/>
        <v/>
      </c>
      <c r="U15" s="241" t="s">
        <v>44</v>
      </c>
      <c r="V15" s="209">
        <v>15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14</v>
      </c>
      <c r="AC15" s="205" t="str">
        <f t="shared" si="6"/>
        <v/>
      </c>
      <c r="AD15" s="241" t="s">
        <v>44</v>
      </c>
      <c r="AE15" s="209">
        <v>15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13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155</v>
      </c>
      <c r="AY15" s="4">
        <f t="shared" si="22"/>
        <v>155</v>
      </c>
      <c r="AZ15" s="4">
        <f t="shared" ca="1" si="15"/>
        <v>155.1</v>
      </c>
      <c r="BA15" s="4">
        <f t="shared" ca="1" si="16"/>
        <v>155.1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73.400000000000006</v>
      </c>
      <c r="BL15" s="97">
        <f ca="1">$K$23</f>
        <v>367</v>
      </c>
      <c r="BM15" s="174"/>
      <c r="BN15" s="354">
        <f t="shared" ca="1" si="18"/>
        <v>8</v>
      </c>
      <c r="BO15" s="86" t="str">
        <f>$AJ$2</f>
        <v>MB</v>
      </c>
      <c r="BP15" s="355">
        <f t="shared" ca="1" si="19"/>
        <v>-18</v>
      </c>
      <c r="BQ15" s="356">
        <f ca="1">-$AR$3*'Season Summary'!$AO$3</f>
        <v>-18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365" t="s">
        <v>44</v>
      </c>
      <c r="F16" s="238" t="s">
        <v>45</v>
      </c>
      <c r="G16" s="209">
        <v>9</v>
      </c>
      <c r="H16" s="205">
        <f t="shared" si="23"/>
        <v>-9</v>
      </c>
      <c r="I16" s="241"/>
      <c r="J16" s="209"/>
      <c r="K16" s="205" t="str">
        <f t="shared" si="0"/>
        <v/>
      </c>
      <c r="L16" s="241" t="s">
        <v>45</v>
      </c>
      <c r="M16" s="209">
        <v>9</v>
      </c>
      <c r="N16" s="205">
        <f t="shared" si="1"/>
        <v>-9</v>
      </c>
      <c r="O16" s="241" t="s">
        <v>45</v>
      </c>
      <c r="P16" s="209">
        <v>8</v>
      </c>
      <c r="Q16" s="205">
        <f t="shared" si="2"/>
        <v>-8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14</v>
      </c>
      <c r="W16" s="205">
        <f t="shared" si="4"/>
        <v>-14</v>
      </c>
      <c r="X16" s="241" t="s">
        <v>45</v>
      </c>
      <c r="Y16" s="209">
        <v>9</v>
      </c>
      <c r="Z16" s="205">
        <f t="shared" si="5"/>
        <v>-9</v>
      </c>
      <c r="AA16" s="241" t="s">
        <v>45</v>
      </c>
      <c r="AB16" s="209">
        <v>12</v>
      </c>
      <c r="AC16" s="205">
        <f t="shared" si="6"/>
        <v>-12</v>
      </c>
      <c r="AD16" s="241" t="s">
        <v>45</v>
      </c>
      <c r="AE16" s="209">
        <v>6</v>
      </c>
      <c r="AF16" s="205">
        <f t="shared" si="7"/>
        <v>-6</v>
      </c>
      <c r="AG16" s="241" t="s">
        <v>45</v>
      </c>
      <c r="AH16" s="209">
        <v>9</v>
      </c>
      <c r="AI16" s="205">
        <f t="shared" si="8"/>
        <v>-9</v>
      </c>
      <c r="AJ16" s="241" t="s">
        <v>45</v>
      </c>
      <c r="AK16" s="209">
        <v>10</v>
      </c>
      <c r="AL16" s="205">
        <f t="shared" si="9"/>
        <v>-10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11</v>
      </c>
      <c r="AV16" s="207">
        <f t="shared" ca="1" si="13"/>
        <v>-11</v>
      </c>
      <c r="AX16" s="4">
        <f t="shared" si="14"/>
        <v>-110</v>
      </c>
      <c r="AY16" s="4">
        <f t="shared" si="22"/>
        <v>110</v>
      </c>
      <c r="AZ16" s="4">
        <f t="shared" si="15"/>
        <v>110</v>
      </c>
      <c r="BA16" s="4">
        <f t="shared" ca="1" si="16"/>
        <v>110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/>
      <c r="J19" s="209"/>
      <c r="K19" s="205" t="str">
        <f t="shared" si="0"/>
        <v/>
      </c>
      <c r="L19" s="241" t="s">
        <v>45</v>
      </c>
      <c r="M19" s="209">
        <v>5</v>
      </c>
      <c r="N19" s="205" t="str">
        <f t="shared" si="1"/>
        <v/>
      </c>
      <c r="O19" s="241" t="s">
        <v>44</v>
      </c>
      <c r="P19" s="209">
        <v>5</v>
      </c>
      <c r="Q19" s="205">
        <f t="shared" si="2"/>
        <v>-5</v>
      </c>
      <c r="R19" s="241" t="s">
        <v>44</v>
      </c>
      <c r="S19" s="209">
        <v>4</v>
      </c>
      <c r="T19" s="205">
        <f t="shared" si="3"/>
        <v>-4</v>
      </c>
      <c r="U19" s="241" t="s">
        <v>45</v>
      </c>
      <c r="V19" s="209">
        <v>7</v>
      </c>
      <c r="W19" s="205" t="str">
        <f t="shared" si="4"/>
        <v/>
      </c>
      <c r="X19" s="241" t="s">
        <v>45</v>
      </c>
      <c r="Y19" s="209">
        <v>8</v>
      </c>
      <c r="Z19" s="205" t="str">
        <f t="shared" si="5"/>
        <v/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5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-41</v>
      </c>
      <c r="AY19" s="4">
        <f t="shared" si="22"/>
        <v>41</v>
      </c>
      <c r="AZ19" s="4">
        <f t="shared" si="15"/>
        <v>41</v>
      </c>
      <c r="BA19" s="4">
        <f t="shared" ca="1" si="16"/>
        <v>41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54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70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43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55</v>
      </c>
      <c r="AF20" s="147"/>
      <c r="AG20" s="362" t="s">
        <v>741</v>
      </c>
      <c r="AH20" s="110">
        <v>55</v>
      </c>
      <c r="AI20" s="147"/>
      <c r="AJ20" s="362" t="s">
        <v>741</v>
      </c>
      <c r="AK20" s="110">
        <v>54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82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8</v>
      </c>
      <c r="N21" s="218">
        <f ca="1">IF(SUM(M4:M19)&gt;0,SUM(N4:N19)+$F$31,0)</f>
        <v>84</v>
      </c>
      <c r="O21" s="219"/>
      <c r="P21" s="217">
        <f ca="1">RANK(Q21,$H34:$AO34,0)+P52</f>
        <v>5</v>
      </c>
      <c r="Q21" s="218">
        <f ca="1">IF(SUM(P4:P19)&gt;0,SUM(Q4:Q19)+$F$31,0)</f>
        <v>88</v>
      </c>
      <c r="R21" s="219"/>
      <c r="S21" s="217">
        <f ca="1">RANK(T21,$H34:$AO34,0)+S52</f>
        <v>11</v>
      </c>
      <c r="T21" s="218">
        <f ca="1">IF(SUM(S4:S19)&gt;0,SUM(T4:T19)+$F$31,0)</f>
        <v>74</v>
      </c>
      <c r="U21" s="219"/>
      <c r="V21" s="217">
        <f ca="1">RANK(W21,$H34:$AO34,0)+V52</f>
        <v>1</v>
      </c>
      <c r="W21" s="218">
        <f ca="1">IF(SUM(V4:V19)&gt;0,SUM(W4:W19)+$F$31,0)</f>
        <v>102</v>
      </c>
      <c r="X21" s="219"/>
      <c r="Y21" s="217">
        <f ca="1">RANK(Z21,$H34:$AO34,0)+Y52</f>
        <v>3</v>
      </c>
      <c r="Z21" s="218">
        <f ca="1">IF(SUM(Y4:Y19)&gt;0,SUM(Z4:Z19)+$F$31,0)</f>
        <v>90</v>
      </c>
      <c r="AA21" s="219"/>
      <c r="AB21" s="217">
        <f ca="1">RANK(AC21,$H34:$AO34,0)+AB52</f>
        <v>6</v>
      </c>
      <c r="AC21" s="218">
        <f ca="1">IF(SUM(AB4:AB19)&gt;0,SUM(AC4:AC19)+$F$31,0)</f>
        <v>86</v>
      </c>
      <c r="AD21" s="219"/>
      <c r="AE21" s="217">
        <f ca="1">RANK(AF21,$H34:$AO34,0)+AE52</f>
        <v>2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90</v>
      </c>
      <c r="AJ21" s="219"/>
      <c r="AK21" s="217">
        <f ca="1">RANK(AL21,$H34:$AO34,0)+AK52</f>
        <v>6</v>
      </c>
      <c r="AL21" s="218">
        <f ca="1">IF(SUM(AK4:AK19)&gt;0,SUM(AL4:AL19)+$F$31,0)</f>
        <v>86</v>
      </c>
      <c r="AM21" s="219"/>
      <c r="AN21" s="217">
        <f ca="1">RANK(AO21,$H34:$AO34,0)+AN52</f>
        <v>10</v>
      </c>
      <c r="AO21" s="220">
        <f ca="1">IF(SUM(AN4:AN19)&gt;0,SUM(AO4:AO19)+$F$31,0)</f>
        <v>75</v>
      </c>
      <c r="AP21" s="3"/>
      <c r="AT21" s="221"/>
      <c r="AU21" s="222">
        <f ca="1">RANK(AV34,$H34:$AV34,0)</f>
        <v>8</v>
      </c>
      <c r="AV21" s="223">
        <f ca="1">IF(SUM(AU4:AU19)&gt;0,SUM(AV4:AV19)+$F$31,0)</f>
        <v>85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0.7857142857142857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82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84</v>
      </c>
      <c r="Q34" s="26">
        <f t="shared" ref="Q34:Q39" ca="1" si="27">Q21</f>
        <v>88</v>
      </c>
      <c r="T34" s="26">
        <f t="shared" ref="T34:T39" ca="1" si="28">T21</f>
        <v>74</v>
      </c>
      <c r="W34" s="26">
        <f t="shared" ref="W34:W39" ca="1" si="29">W21</f>
        <v>102</v>
      </c>
      <c r="Z34" s="26">
        <f t="shared" ref="Z34:Z39" ca="1" si="30">Z21</f>
        <v>90</v>
      </c>
      <c r="AC34" s="26">
        <f t="shared" ref="AC34:AC39" ca="1" si="31">AC21</f>
        <v>86</v>
      </c>
      <c r="AF34" s="26">
        <f t="shared" ref="AF34:AF39" ca="1" si="32">AF21</f>
        <v>95</v>
      </c>
      <c r="AI34" s="26">
        <f t="shared" ref="AI34:AI39" ca="1" si="33">AI21</f>
        <v>90</v>
      </c>
      <c r="AL34" s="26">
        <f t="shared" ref="AL34:AL39" ca="1" si="34">AL21</f>
        <v>86</v>
      </c>
      <c r="AO34" s="26">
        <f t="shared" ref="AO34:AO39" ca="1" si="35">AO21</f>
        <v>75</v>
      </c>
      <c r="AV34" s="26">
        <f ca="1">AV21</f>
        <v>85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11</v>
      </c>
      <c r="Z38" s="28">
        <f t="shared" si="30"/>
        <v>10</v>
      </c>
      <c r="AC38" s="28">
        <f t="shared" si="31"/>
        <v>9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0.7857142857142857</v>
      </c>
      <c r="Y41" s="27">
        <f ca="1">Y25</f>
        <v>0.7142857142857143</v>
      </c>
      <c r="AB41" s="27">
        <f ca="1">AB25</f>
        <v>0.6428571428571429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5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7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0</v>
      </c>
      <c r="AS2" s="9" t="s">
        <v>28</v>
      </c>
      <c r="AT2" s="384" t="s">
        <v>12</v>
      </c>
      <c r="AU2" s="385" t="s">
        <v>12</v>
      </c>
      <c r="AV2" s="386"/>
      <c r="AW2" s="3"/>
      <c r="BE2" s="381" t="str">
        <f ca="1">CONCATENATE("Week ",$C$2," Scores")</f>
        <v>Week 7 Scores</v>
      </c>
      <c r="BF2" s="382"/>
      <c r="BG2" s="383"/>
      <c r="BH2" s="327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9" t="s">
        <v>74</v>
      </c>
      <c r="BS3" s="387"/>
      <c r="BT3" s="379" t="s">
        <v>75</v>
      </c>
      <c r="BU3" s="387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364" t="s">
        <v>44</v>
      </c>
      <c r="F4" s="229" t="s">
        <v>44</v>
      </c>
      <c r="G4" s="198">
        <v>11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11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11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8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11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11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121</v>
      </c>
      <c r="AY4" s="4">
        <f>ABS(AX4)+IF($B4="",-0.1,0)</f>
        <v>121</v>
      </c>
      <c r="AZ4" s="4">
        <f t="shared" ref="AZ4:AZ19" ca="1" si="15">AY4+IF(AT4="H",IF(BC4&gt;1,0.1*BC4-0.1,0),0)</f>
        <v>121</v>
      </c>
      <c r="BA4" s="4">
        <f t="shared" ref="BA4:BA19" ca="1" si="16">AZ4+IF(AT4="V",IF(BC4&gt;1,0.1*BC4-0.1,0),0)</f>
        <v>121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129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102.66666666666667</v>
      </c>
      <c r="BL4" s="93">
        <f ca="1">$AF$23</f>
        <v>616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55</v>
      </c>
      <c r="BQ4" s="340">
        <f ca="1">-$AR$3*'Season Summary'!$AO$3</f>
        <v>-21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>✓</v>
      </c>
      <c r="BW4" s="344">
        <f t="shared" ref="BW4:BW15" ca="1" si="21">IF(BV4="✓",$AH$27/COUNTIF(BV$4:BV$15,"✓"),"")</f>
        <v>14</v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["H","H","H","V","V","H","V","V","V","V","H","H","V","H"];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15</v>
      </c>
      <c r="K5" s="205">
        <f>IF(J5&gt;0,IF(ISTEXT($E5),IF($E5&lt;&gt;I5,J5-2*J5,""),""),"")</f>
        <v>-15</v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44</v>
      </c>
      <c r="P5" s="209">
        <v>3</v>
      </c>
      <c r="Q5" s="205">
        <f>IF(P5&gt;0,IF(ISTEXT($E5),IF($E5&lt;&gt;O5,P5-2*P5,""),""),"")</f>
        <v>-3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4</v>
      </c>
      <c r="AF5" s="205">
        <f>IF(AE5&gt;0,IF(ISTEXT($E5),IF($E5&lt;&gt;AD5,AE5-2*AE5,""),""),"")</f>
        <v>-4</v>
      </c>
      <c r="AG5" s="241" t="s">
        <v>44</v>
      </c>
      <c r="AH5" s="209">
        <v>5</v>
      </c>
      <c r="AI5" s="205">
        <f>IF(AH5&gt;0,IF(ISTEXT($E5),IF($E5&lt;&gt;AG5,AH5-2*AH5,""),""),"")</f>
        <v>-5</v>
      </c>
      <c r="AJ5" s="241" t="s">
        <v>45</v>
      </c>
      <c r="AK5" s="209">
        <v>12</v>
      </c>
      <c r="AL5" s="205" t="str">
        <f>IF(AK5&gt;0,IF(ISTEXT($E5),IF($E5&lt;&gt;AJ5,AK5-2*AK5,""),""),"")</f>
        <v/>
      </c>
      <c r="AM5" s="241" t="s">
        <v>44</v>
      </c>
      <c r="AN5" s="209">
        <v>3</v>
      </c>
      <c r="AO5" s="207">
        <f>IF(AN5&gt;0,IF(ISTEXT($E5),IF($E5&lt;&gt;AM5,AN5-2*AN5,""),""),"")</f>
        <v>-3</v>
      </c>
      <c r="AR5" s="8"/>
      <c r="AS5" s="9"/>
      <c r="AT5" s="208" t="str">
        <f>IF($B5="","",IF(AX5&lt;0,"V","H"))</f>
        <v>V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</v>
      </c>
      <c r="AY5" s="4">
        <f t="shared" ref="AY5:AY19" si="22">ABS(AX5)+IF($B5="",-0.1,0)</f>
        <v>10</v>
      </c>
      <c r="AZ5" s="4">
        <f>AY5+IF(AT5="H",IF(BC5&gt;1,0.1*BC5-0.1,0),0)</f>
        <v>10</v>
      </c>
      <c r="BA5" s="4">
        <f ca="1">AZ5+IF(AT5="V",IF(BC5&gt;1,0.1*BC5-0.1,0),0)</f>
        <v>10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119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101.5</v>
      </c>
      <c r="BL5" s="95">
        <f ca="1">$Z$23</f>
        <v>609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41</v>
      </c>
      <c r="BQ5" s="348">
        <f ca="1">-$AR$3*'Season Summary'!$AO$3</f>
        <v>-21</v>
      </c>
      <c r="BR5" s="349">
        <f ca="1">IF(COUNTIF('Season Summary'!T$3:OFFSET('Season Summary'!T$3,$C$2+$AR$2,0),"=1")&gt;0,COUNTIF('Season Summary'!T$3:OFFSET('Season Summary'!T$3,$C$2+$AR$2,0),"=1"),"")</f>
        <v>2</v>
      </c>
      <c r="BS5" s="350">
        <f ca="1">IF(BR5="","",BR5*'Season Summary'!$AO$6)</f>
        <v>62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["H","H","H","H","V","H","V","V","V","V","H","H","H","H"];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365" t="s">
        <v>45</v>
      </c>
      <c r="F6" s="238" t="s">
        <v>44</v>
      </c>
      <c r="G6" s="209">
        <v>6</v>
      </c>
      <c r="H6" s="205">
        <f t="shared" ref="H6:H19" si="23">IF(G6&gt;0,IF(ISTEXT($E6),IF($E6&lt;&gt;F6,G6-2*G6,""),""),"")</f>
        <v>-6</v>
      </c>
      <c r="I6" s="241" t="s">
        <v>44</v>
      </c>
      <c r="J6" s="209">
        <v>3</v>
      </c>
      <c r="K6" s="205">
        <f t="shared" si="0"/>
        <v>-3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5</v>
      </c>
      <c r="Q6" s="205">
        <f t="shared" si="2"/>
        <v>-5</v>
      </c>
      <c r="R6" s="241" t="s">
        <v>44</v>
      </c>
      <c r="S6" s="209">
        <v>8</v>
      </c>
      <c r="T6" s="205">
        <f t="shared" si="3"/>
        <v>-8</v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7</v>
      </c>
      <c r="Z6" s="205">
        <f t="shared" si="5"/>
        <v>-7</v>
      </c>
      <c r="AA6" s="241" t="s">
        <v>45</v>
      </c>
      <c r="AB6" s="209">
        <v>7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6</v>
      </c>
      <c r="AI6" s="205">
        <f t="shared" si="8"/>
        <v>-6</v>
      </c>
      <c r="AJ6" s="241" t="s">
        <v>44</v>
      </c>
      <c r="AK6" s="209">
        <v>7</v>
      </c>
      <c r="AL6" s="205">
        <f t="shared" si="9"/>
        <v>-7</v>
      </c>
      <c r="AM6" s="241" t="s">
        <v>44</v>
      </c>
      <c r="AN6" s="209">
        <v>6</v>
      </c>
      <c r="AO6" s="207">
        <f t="shared" si="10"/>
        <v>-6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49</v>
      </c>
      <c r="AY6" s="4">
        <f t="shared" si="22"/>
        <v>49</v>
      </c>
      <c r="AZ6" s="4">
        <f t="shared" ca="1" si="15"/>
        <v>49</v>
      </c>
      <c r="BA6" s="4">
        <f t="shared" ca="1" si="16"/>
        <v>49</v>
      </c>
      <c r="BB6" s="4">
        <v>3</v>
      </c>
      <c r="BC6" s="4">
        <f ca="1">COUNTIF($AY$4:OFFSET($AY$4,0,0,BB6,1),AY6)</f>
        <v>1</v>
      </c>
      <c r="BE6" s="345">
        <f ca="1">$AK$21</f>
        <v>3</v>
      </c>
      <c r="BF6" s="100" t="str">
        <f>$AJ$2</f>
        <v>MB</v>
      </c>
      <c r="BG6" s="101">
        <f ca="1">$AL$21</f>
        <v>111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10</v>
      </c>
      <c r="BQ6" s="348">
        <f ca="1">-$AR$3*'Season Summary'!$AO$3</f>
        <v>-21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["H","V","H","V","V","H","V","V","V","V","H","H","V","H"];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8</v>
      </c>
      <c r="K7" s="205">
        <f t="shared" si="0"/>
        <v>-8</v>
      </c>
      <c r="L7" s="241" t="s">
        <v>45</v>
      </c>
      <c r="M7" s="209">
        <v>7</v>
      </c>
      <c r="N7" s="205" t="str">
        <f t="shared" si="1"/>
        <v/>
      </c>
      <c r="O7" s="241" t="s">
        <v>45</v>
      </c>
      <c r="P7" s="209">
        <v>8</v>
      </c>
      <c r="Q7" s="205" t="str">
        <f t="shared" si="2"/>
        <v/>
      </c>
      <c r="R7" s="241" t="s">
        <v>45</v>
      </c>
      <c r="S7" s="209">
        <v>7</v>
      </c>
      <c r="T7" s="205" t="str">
        <f t="shared" si="3"/>
        <v/>
      </c>
      <c r="U7" s="241" t="s">
        <v>44</v>
      </c>
      <c r="V7" s="209">
        <v>4</v>
      </c>
      <c r="W7" s="205">
        <f t="shared" si="4"/>
        <v>-4</v>
      </c>
      <c r="X7" s="241" t="s">
        <v>45</v>
      </c>
      <c r="Y7" s="209">
        <v>9</v>
      </c>
      <c r="Z7" s="205" t="str">
        <f t="shared" si="5"/>
        <v/>
      </c>
      <c r="AA7" s="241" t="s">
        <v>45</v>
      </c>
      <c r="AB7" s="209">
        <v>10</v>
      </c>
      <c r="AC7" s="205" t="str">
        <f t="shared" si="6"/>
        <v/>
      </c>
      <c r="AD7" s="241" t="s">
        <v>45</v>
      </c>
      <c r="AE7" s="209">
        <v>7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7</v>
      </c>
      <c r="AO7" s="207" t="str">
        <f t="shared" si="10"/>
        <v/>
      </c>
      <c r="AT7" s="208" t="str">
        <f t="shared" si="11"/>
        <v>V</v>
      </c>
      <c r="AU7" s="209">
        <f t="shared" ca="1" si="12"/>
        <v>9</v>
      </c>
      <c r="AV7" s="207" t="str">
        <f t="shared" ca="1" si="13"/>
        <v/>
      </c>
      <c r="AX7" s="4">
        <f t="shared" si="14"/>
        <v>-68</v>
      </c>
      <c r="AY7" s="4">
        <f t="shared" si="22"/>
        <v>68</v>
      </c>
      <c r="AZ7" s="4">
        <f t="shared" si="15"/>
        <v>68</v>
      </c>
      <c r="BA7" s="4">
        <f t="shared" ca="1" si="16"/>
        <v>68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110</v>
      </c>
      <c r="BH7" s="177"/>
      <c r="BI7" s="346">
        <f t="shared" ca="1" si="17"/>
        <v>3</v>
      </c>
      <c r="BJ7" s="85" t="str">
        <f>$AG$2</f>
        <v>KK</v>
      </c>
      <c r="BK7" s="94">
        <f ca="1">$AI$22</f>
        <v>101.16666666666667</v>
      </c>
      <c r="BL7" s="95">
        <f ca="1">$AI$23</f>
        <v>607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10</v>
      </c>
      <c r="BQ7" s="348">
        <f ca="1">-$AR$3*'Season Summary'!$AO$3</f>
        <v>-21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["H","H","H","V","V","H","V","V","V","V","H","H","V","H"];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365" t="s">
        <v>45</v>
      </c>
      <c r="F8" s="238" t="s">
        <v>45</v>
      </c>
      <c r="G8" s="209">
        <v>9</v>
      </c>
      <c r="H8" s="205" t="str">
        <f t="shared" si="23"/>
        <v/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10</v>
      </c>
      <c r="N8" s="205" t="str">
        <f t="shared" si="1"/>
        <v/>
      </c>
      <c r="O8" s="241" t="s">
        <v>45</v>
      </c>
      <c r="P8" s="209">
        <v>11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13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14</v>
      </c>
      <c r="AC8" s="205" t="str">
        <f t="shared" si="6"/>
        <v/>
      </c>
      <c r="AD8" s="241" t="s">
        <v>45</v>
      </c>
      <c r="AE8" s="209">
        <v>8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44</v>
      </c>
      <c r="AK8" s="209">
        <v>8</v>
      </c>
      <c r="AL8" s="205">
        <f t="shared" si="9"/>
        <v>-8</v>
      </c>
      <c r="AM8" s="241" t="s">
        <v>45</v>
      </c>
      <c r="AN8" s="209">
        <v>10</v>
      </c>
      <c r="AO8" s="207" t="str">
        <f t="shared" si="10"/>
        <v/>
      </c>
      <c r="AT8" s="208" t="str">
        <f t="shared" si="11"/>
        <v>V</v>
      </c>
      <c r="AU8" s="209">
        <f t="shared" ca="1" si="12"/>
        <v>10</v>
      </c>
      <c r="AV8" s="207" t="str">
        <f t="shared" ca="1" si="13"/>
        <v/>
      </c>
      <c r="AX8" s="4">
        <f t="shared" si="14"/>
        <v>-104</v>
      </c>
      <c r="AY8" s="4">
        <f t="shared" si="22"/>
        <v>104</v>
      </c>
      <c r="AZ8" s="4">
        <f t="shared" si="15"/>
        <v>104</v>
      </c>
      <c r="BA8" s="4">
        <f t="shared" ca="1" si="16"/>
        <v>104</v>
      </c>
      <c r="BB8" s="4">
        <v>5</v>
      </c>
      <c r="BC8" s="4">
        <f ca="1">COUNTIF($AY$4:OFFSET($AY$4,0,0,BB8,1),AY8)</f>
        <v>1</v>
      </c>
      <c r="BE8" s="345">
        <f ca="1">$Y$21</f>
        <v>4</v>
      </c>
      <c r="BF8" s="100" t="str">
        <f>$X$2</f>
        <v>JH</v>
      </c>
      <c r="BG8" s="101">
        <f ca="1">$Z$21</f>
        <v>110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100</v>
      </c>
      <c r="BL8" s="95">
        <f ca="1">$AC$23</f>
        <v>600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10</v>
      </c>
      <c r="BQ8" s="348">
        <f ca="1">-$AR$3*'Season Summary'!$AO$3</f>
        <v>-21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["H","H","H","V","V","H","V","V","V","V","H","H","V","H"];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365" t="s">
        <v>44</v>
      </c>
      <c r="F9" s="238" t="s">
        <v>44</v>
      </c>
      <c r="G9" s="209">
        <v>13</v>
      </c>
      <c r="H9" s="205" t="str">
        <f t="shared" si="23"/>
        <v/>
      </c>
      <c r="I9" s="241" t="s">
        <v>44</v>
      </c>
      <c r="J9" s="209">
        <v>14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13</v>
      </c>
      <c r="Z9" s="205" t="str">
        <f t="shared" si="5"/>
        <v/>
      </c>
      <c r="AA9" s="241" t="s">
        <v>44</v>
      </c>
      <c r="AB9" s="209">
        <v>13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13</v>
      </c>
      <c r="AO9" s="207" t="str">
        <f t="shared" si="10"/>
        <v/>
      </c>
      <c r="AT9" s="208" t="str">
        <f t="shared" si="11"/>
        <v>H</v>
      </c>
      <c r="AU9" s="209">
        <f t="shared" ca="1" si="12"/>
        <v>14</v>
      </c>
      <c r="AV9" s="207" t="str">
        <f t="shared" ca="1" si="13"/>
        <v/>
      </c>
      <c r="AX9" s="4">
        <f t="shared" si="14"/>
        <v>160</v>
      </c>
      <c r="AY9" s="4">
        <f t="shared" si="22"/>
        <v>160</v>
      </c>
      <c r="AZ9" s="4">
        <f t="shared" ca="1" si="15"/>
        <v>160</v>
      </c>
      <c r="BA9" s="4">
        <f t="shared" ca="1" si="16"/>
        <v>160</v>
      </c>
      <c r="BB9" s="4">
        <v>6</v>
      </c>
      <c r="BC9" s="4">
        <f ca="1">COUNTIF($AY$4:OFFSET($AY$4,0,0,BB9,1),AY9)</f>
        <v>1</v>
      </c>
      <c r="BE9" s="345">
        <f ca="1">$S$21</f>
        <v>6</v>
      </c>
      <c r="BF9" s="100" t="str">
        <f>$R$2</f>
        <v>DH</v>
      </c>
      <c r="BG9" s="101">
        <f ca="1">$T$21</f>
        <v>107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98.5</v>
      </c>
      <c r="BL9" s="95">
        <f ca="1">$AO$23</f>
        <v>591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-21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21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["H","V","V","H","V","H","V","H","H","V","V","H","V","H"];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 t="s">
        <v>45</v>
      </c>
      <c r="J10" s="209">
        <v>12</v>
      </c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16</v>
      </c>
      <c r="Q10" s="205" t="str">
        <f t="shared" si="2"/>
        <v/>
      </c>
      <c r="R10" s="241" t="s">
        <v>45</v>
      </c>
      <c r="S10" s="209">
        <v>16</v>
      </c>
      <c r="T10" s="205" t="str">
        <f t="shared" si="3"/>
        <v/>
      </c>
      <c r="U10" s="241" t="s">
        <v>45</v>
      </c>
      <c r="V10" s="209">
        <v>15</v>
      </c>
      <c r="W10" s="205" t="str">
        <f t="shared" si="4"/>
        <v/>
      </c>
      <c r="X10" s="241" t="s">
        <v>45</v>
      </c>
      <c r="Y10" s="209">
        <v>15</v>
      </c>
      <c r="Z10" s="205" t="str">
        <f t="shared" si="5"/>
        <v/>
      </c>
      <c r="AA10" s="241" t="s">
        <v>45</v>
      </c>
      <c r="AB10" s="209">
        <v>16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 t="s">
        <v>45</v>
      </c>
      <c r="AH10" s="209">
        <v>15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16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16</v>
      </c>
      <c r="AV10" s="207" t="str">
        <f t="shared" ca="1" si="13"/>
        <v/>
      </c>
      <c r="AX10" s="4">
        <f t="shared" si="14"/>
        <v>-180</v>
      </c>
      <c r="AY10" s="4">
        <f t="shared" si="22"/>
        <v>180</v>
      </c>
      <c r="AZ10" s="4">
        <f t="shared" si="15"/>
        <v>180</v>
      </c>
      <c r="BA10" s="4">
        <f t="shared" ca="1" si="16"/>
        <v>180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106</v>
      </c>
      <c r="BH10" s="177"/>
      <c r="BI10" s="346">
        <f t="shared" ca="1" si="17"/>
        <v>7</v>
      </c>
      <c r="BJ10" s="85" t="str">
        <f>$F$2</f>
        <v>BM</v>
      </c>
      <c r="BK10" s="94">
        <f ca="1">$H$22</f>
        <v>98.333333333333329</v>
      </c>
      <c r="BL10" s="95">
        <f ca="1">$H$23</f>
        <v>590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-21</v>
      </c>
      <c r="BQ10" s="348">
        <f ca="1">-$AR$3*'Season Summary'!$AO$3</f>
        <v>-21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["H","V","H","V","V","H","V","H","V","V","H","H","V","H"];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365" t="s">
        <v>44</v>
      </c>
      <c r="F11" s="238" t="s">
        <v>45</v>
      </c>
      <c r="G11" s="209">
        <v>4</v>
      </c>
      <c r="H11" s="205">
        <f t="shared" si="23"/>
        <v>-4</v>
      </c>
      <c r="I11" s="241" t="s">
        <v>45</v>
      </c>
      <c r="J11" s="209">
        <v>13</v>
      </c>
      <c r="K11" s="205">
        <f t="shared" si="0"/>
        <v>-13</v>
      </c>
      <c r="L11" s="241" t="s">
        <v>45</v>
      </c>
      <c r="M11" s="209">
        <v>3</v>
      </c>
      <c r="N11" s="205">
        <f t="shared" si="1"/>
        <v>-3</v>
      </c>
      <c r="O11" s="241" t="s">
        <v>45</v>
      </c>
      <c r="P11" s="209">
        <v>4</v>
      </c>
      <c r="Q11" s="205">
        <f t="shared" si="2"/>
        <v>-4</v>
      </c>
      <c r="R11" s="241" t="s">
        <v>45</v>
      </c>
      <c r="S11" s="209">
        <v>5</v>
      </c>
      <c r="T11" s="205">
        <f t="shared" si="3"/>
        <v>-5</v>
      </c>
      <c r="U11" s="241" t="s">
        <v>44</v>
      </c>
      <c r="V11" s="209">
        <v>8</v>
      </c>
      <c r="W11" s="205" t="str">
        <f t="shared" si="4"/>
        <v/>
      </c>
      <c r="X11" s="241" t="s">
        <v>44</v>
      </c>
      <c r="Y11" s="209">
        <v>3</v>
      </c>
      <c r="Z11" s="205" t="str">
        <f t="shared" si="5"/>
        <v/>
      </c>
      <c r="AA11" s="241" t="s">
        <v>45</v>
      </c>
      <c r="AB11" s="209">
        <v>11</v>
      </c>
      <c r="AC11" s="205">
        <f t="shared" si="6"/>
        <v>-11</v>
      </c>
      <c r="AD11" s="241" t="s">
        <v>45</v>
      </c>
      <c r="AE11" s="209">
        <v>3</v>
      </c>
      <c r="AF11" s="205">
        <f t="shared" si="7"/>
        <v>-3</v>
      </c>
      <c r="AG11" s="241" t="s">
        <v>45</v>
      </c>
      <c r="AH11" s="209">
        <v>4</v>
      </c>
      <c r="AI11" s="205">
        <f t="shared" si="8"/>
        <v>-4</v>
      </c>
      <c r="AJ11" s="241" t="s">
        <v>45</v>
      </c>
      <c r="AK11" s="209">
        <v>3</v>
      </c>
      <c r="AL11" s="205">
        <f t="shared" si="9"/>
        <v>-3</v>
      </c>
      <c r="AM11" s="241" t="s">
        <v>45</v>
      </c>
      <c r="AN11" s="209">
        <v>4</v>
      </c>
      <c r="AO11" s="207">
        <f t="shared" si="10"/>
        <v>-4</v>
      </c>
      <c r="AT11" s="208" t="str">
        <f t="shared" si="11"/>
        <v>V</v>
      </c>
      <c r="AU11" s="209">
        <f t="shared" ca="1" si="12"/>
        <v>5</v>
      </c>
      <c r="AV11" s="207">
        <f t="shared" ca="1" si="13"/>
        <v>-5</v>
      </c>
      <c r="AX11" s="4">
        <f t="shared" si="14"/>
        <v>-43</v>
      </c>
      <c r="AY11" s="4">
        <f t="shared" si="22"/>
        <v>43</v>
      </c>
      <c r="AZ11" s="4">
        <f t="shared" si="15"/>
        <v>43</v>
      </c>
      <c r="BA11" s="4">
        <f t="shared" ca="1" si="16"/>
        <v>43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106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</v>
      </c>
      <c r="BL11" s="95">
        <f ca="1">$Q$23</f>
        <v>588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-21</v>
      </c>
      <c r="BQ11" s="348">
        <f ca="1">-$AR$3*'Season Summary'!$AO$3</f>
        <v>-21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["H","V","V","V","V","H","V","V","H","V","V","H","H","H"];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365" t="s">
        <v>44</v>
      </c>
      <c r="F12" s="238" t="s">
        <v>45</v>
      </c>
      <c r="G12" s="209">
        <v>10</v>
      </c>
      <c r="H12" s="205">
        <f t="shared" si="23"/>
        <v>-10</v>
      </c>
      <c r="I12" s="241" t="s">
        <v>45</v>
      </c>
      <c r="J12" s="209">
        <v>5</v>
      </c>
      <c r="K12" s="205">
        <f t="shared" si="0"/>
        <v>-5</v>
      </c>
      <c r="L12" s="241" t="s">
        <v>45</v>
      </c>
      <c r="M12" s="209">
        <v>9</v>
      </c>
      <c r="N12" s="205">
        <f t="shared" si="1"/>
        <v>-9</v>
      </c>
      <c r="O12" s="241" t="s">
        <v>45</v>
      </c>
      <c r="P12" s="209">
        <v>9</v>
      </c>
      <c r="Q12" s="205">
        <f t="shared" si="2"/>
        <v>-9</v>
      </c>
      <c r="R12" s="241" t="s">
        <v>45</v>
      </c>
      <c r="S12" s="209">
        <v>3</v>
      </c>
      <c r="T12" s="205">
        <f t="shared" si="3"/>
        <v>-3</v>
      </c>
      <c r="U12" s="241" t="s">
        <v>44</v>
      </c>
      <c r="V12" s="209">
        <v>5</v>
      </c>
      <c r="W12" s="205" t="str">
        <f t="shared" si="4"/>
        <v/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4</v>
      </c>
      <c r="AC12" s="205" t="str">
        <f t="shared" si="6"/>
        <v/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11</v>
      </c>
      <c r="AI12" s="205">
        <f t="shared" si="8"/>
        <v>-11</v>
      </c>
      <c r="AJ12" s="241" t="s">
        <v>45</v>
      </c>
      <c r="AK12" s="209">
        <v>4</v>
      </c>
      <c r="AL12" s="205">
        <f t="shared" si="9"/>
        <v>-4</v>
      </c>
      <c r="AM12" s="241" t="s">
        <v>45</v>
      </c>
      <c r="AN12" s="209">
        <v>9</v>
      </c>
      <c r="AO12" s="207">
        <f t="shared" si="10"/>
        <v>-9</v>
      </c>
      <c r="AT12" s="208" t="str">
        <f t="shared" si="11"/>
        <v>V</v>
      </c>
      <c r="AU12" s="209">
        <f t="shared" ca="1" si="12"/>
        <v>7</v>
      </c>
      <c r="AV12" s="207">
        <f t="shared" ca="1" si="13"/>
        <v>-7</v>
      </c>
      <c r="AX12" s="4">
        <f t="shared" si="14"/>
        <v>-65</v>
      </c>
      <c r="AY12" s="4">
        <f t="shared" si="22"/>
        <v>65</v>
      </c>
      <c r="AZ12" s="4">
        <f t="shared" si="15"/>
        <v>65</v>
      </c>
      <c r="BA12" s="4">
        <f t="shared" ca="1" si="16"/>
        <v>65</v>
      </c>
      <c r="BB12" s="4">
        <v>9</v>
      </c>
      <c r="BC12" s="4">
        <f ca="1">COUNTIF($AY$4:OFFSET($AY$4,0,0,BB12,1),AY12)</f>
        <v>1</v>
      </c>
      <c r="BE12" s="345">
        <f ca="1">$AN$21</f>
        <v>7</v>
      </c>
      <c r="BF12" s="100" t="str">
        <f>$AM$2</f>
        <v>RR</v>
      </c>
      <c r="BG12" s="101">
        <f ca="1">$AO$21</f>
        <v>106</v>
      </c>
      <c r="BH12" s="177"/>
      <c r="BI12" s="346">
        <f t="shared" ca="1" si="17"/>
        <v>9</v>
      </c>
      <c r="BJ12" s="85" t="str">
        <f>$U$2</f>
        <v>JG</v>
      </c>
      <c r="BK12" s="94">
        <f ca="1">$W$22</f>
        <v>97.833333333333329</v>
      </c>
      <c r="BL12" s="95">
        <f ca="1">$W$23</f>
        <v>587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-21</v>
      </c>
      <c r="BQ12" s="348">
        <f ca="1">-$AR$3*'Season Summary'!$AO$3</f>
        <v>-21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["H","H","H","V","V","H","V","V","V","V","H","H","V","H"];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365" t="s">
        <v>45</v>
      </c>
      <c r="F13" s="238" t="s">
        <v>45</v>
      </c>
      <c r="G13" s="209">
        <v>15</v>
      </c>
      <c r="H13" s="205" t="str">
        <f t="shared" si="23"/>
        <v/>
      </c>
      <c r="I13" s="241" t="s">
        <v>45</v>
      </c>
      <c r="J13" s="209">
        <v>11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14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 t="s">
        <v>45</v>
      </c>
      <c r="V13" s="209">
        <v>11</v>
      </c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15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16</v>
      </c>
      <c r="AI13" s="205" t="str">
        <f t="shared" si="8"/>
        <v/>
      </c>
      <c r="AJ13" s="241" t="s">
        <v>45</v>
      </c>
      <c r="AK13" s="209">
        <v>16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-174</v>
      </c>
      <c r="AY13" s="4">
        <f t="shared" si="22"/>
        <v>174</v>
      </c>
      <c r="AZ13" s="4">
        <f t="shared" si="15"/>
        <v>174</v>
      </c>
      <c r="BA13" s="4">
        <f t="shared" ca="1" si="16"/>
        <v>174</v>
      </c>
      <c r="BB13" s="4">
        <v>10</v>
      </c>
      <c r="BC13" s="4">
        <f ca="1">COUNTIF($AY$4:OFFSET($AY$4,0,0,BB13,1),AY13)</f>
        <v>1</v>
      </c>
      <c r="BE13" s="345">
        <f ca="1">$G$21</f>
        <v>10</v>
      </c>
      <c r="BF13" s="100" t="str">
        <f>$F$2</f>
        <v>BM</v>
      </c>
      <c r="BG13" s="101">
        <f ca="1">$H$21</f>
        <v>105</v>
      </c>
      <c r="BH13" s="177"/>
      <c r="BI13" s="346">
        <f t="shared" ca="1" si="17"/>
        <v>9</v>
      </c>
      <c r="BJ13" s="85" t="str">
        <f>$AJ$2</f>
        <v>MB</v>
      </c>
      <c r="BK13" s="94">
        <f ca="1">$AL$22</f>
        <v>97.833333333333329</v>
      </c>
      <c r="BL13" s="95">
        <f ca="1">$AL$23</f>
        <v>587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-21</v>
      </c>
      <c r="BQ13" s="348">
        <f ca="1">-$AR$3*'Season Summary'!$AO$3</f>
        <v>-21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["H","H","H","V","V","H","V","V","V","V","H","H","V","H"];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365" t="s">
        <v>45</v>
      </c>
      <c r="F14" s="238" t="s">
        <v>44</v>
      </c>
      <c r="G14" s="209">
        <v>5</v>
      </c>
      <c r="H14" s="205">
        <f t="shared" si="23"/>
        <v>-5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6</v>
      </c>
      <c r="N14" s="205">
        <f t="shared" si="1"/>
        <v>-6</v>
      </c>
      <c r="O14" s="241" t="s">
        <v>44</v>
      </c>
      <c r="P14" s="209">
        <v>6</v>
      </c>
      <c r="Q14" s="205">
        <f t="shared" si="2"/>
        <v>-6</v>
      </c>
      <c r="R14" s="241" t="s">
        <v>44</v>
      </c>
      <c r="S14" s="209">
        <v>6</v>
      </c>
      <c r="T14" s="205">
        <f t="shared" si="3"/>
        <v>-6</v>
      </c>
      <c r="U14" s="241" t="s">
        <v>45</v>
      </c>
      <c r="V14" s="209">
        <v>10</v>
      </c>
      <c r="W14" s="205" t="str">
        <f t="shared" si="4"/>
        <v/>
      </c>
      <c r="X14" s="241" t="s">
        <v>44</v>
      </c>
      <c r="Y14" s="209">
        <v>11</v>
      </c>
      <c r="Z14" s="205">
        <f t="shared" si="5"/>
        <v>-11</v>
      </c>
      <c r="AA14" s="241" t="s">
        <v>45</v>
      </c>
      <c r="AB14" s="209">
        <v>5</v>
      </c>
      <c r="AC14" s="205" t="str">
        <f t="shared" si="6"/>
        <v/>
      </c>
      <c r="AD14" s="241" t="s">
        <v>44</v>
      </c>
      <c r="AE14" s="209">
        <v>5</v>
      </c>
      <c r="AF14" s="205">
        <f t="shared" si="7"/>
        <v>-5</v>
      </c>
      <c r="AG14" s="241" t="s">
        <v>44</v>
      </c>
      <c r="AH14" s="209">
        <v>8</v>
      </c>
      <c r="AI14" s="205">
        <f t="shared" si="8"/>
        <v>-8</v>
      </c>
      <c r="AJ14" s="241" t="s">
        <v>45</v>
      </c>
      <c r="AK14" s="209">
        <v>14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4</v>
      </c>
      <c r="AV14" s="207">
        <f t="shared" ca="1" si="13"/>
        <v>-4</v>
      </c>
      <c r="AX14" s="4">
        <f t="shared" si="14"/>
        <v>33</v>
      </c>
      <c r="AY14" s="4">
        <f t="shared" si="22"/>
        <v>33</v>
      </c>
      <c r="AZ14" s="4">
        <f t="shared" ca="1" si="15"/>
        <v>33</v>
      </c>
      <c r="BA14" s="4">
        <f t="shared" ca="1" si="16"/>
        <v>33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99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91.666666666666671</v>
      </c>
      <c r="BL14" s="95">
        <f ca="1">$T$23</f>
        <v>550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-21</v>
      </c>
      <c r="BQ14" s="348">
        <f ca="1">-$AR$3*'Season Summary'!$AO$3</f>
        <v>-21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["H","V","H","V","H","H","V","V","V","V","V","H","V","H"];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365" t="s">
        <v>44</v>
      </c>
      <c r="F15" s="238" t="s">
        <v>44</v>
      </c>
      <c r="G15" s="209">
        <v>14</v>
      </c>
      <c r="H15" s="205" t="str">
        <f t="shared" si="23"/>
        <v/>
      </c>
      <c r="I15" s="241" t="s">
        <v>44</v>
      </c>
      <c r="J15" s="209">
        <v>7</v>
      </c>
      <c r="K15" s="205" t="str">
        <f t="shared" si="0"/>
        <v/>
      </c>
      <c r="L15" s="241" t="s">
        <v>44</v>
      </c>
      <c r="M15" s="209">
        <v>14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14</v>
      </c>
      <c r="T15" s="205" t="str">
        <f t="shared" si="3"/>
        <v/>
      </c>
      <c r="U15" s="241" t="s">
        <v>44</v>
      </c>
      <c r="V15" s="209">
        <v>6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6</v>
      </c>
      <c r="AL15" s="205" t="str">
        <f t="shared" si="9"/>
        <v/>
      </c>
      <c r="AM15" s="241" t="s">
        <v>44</v>
      </c>
      <c r="AN15" s="209">
        <v>14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142</v>
      </c>
      <c r="AY15" s="4">
        <f t="shared" si="22"/>
        <v>142</v>
      </c>
      <c r="AZ15" s="4">
        <f t="shared" ca="1" si="15"/>
        <v>142</v>
      </c>
      <c r="BA15" s="4">
        <f t="shared" ca="1" si="16"/>
        <v>142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 ca="1">$K$21</f>
        <v>75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73.666666666666671</v>
      </c>
      <c r="BL15" s="97">
        <f ca="1">$K$23</f>
        <v>442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-21</v>
      </c>
      <c r="BQ15" s="356">
        <f ca="1">-$AR$3*'Season Summary'!$AO$3</f>
        <v>-21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["H","H","H","V","V","H","V","V","V","V","H","H","V","H"];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365" t="s">
        <v>45</v>
      </c>
      <c r="F16" s="238" t="s">
        <v>45</v>
      </c>
      <c r="G16" s="209">
        <v>7</v>
      </c>
      <c r="H16" s="205" t="str">
        <f t="shared" si="23"/>
        <v/>
      </c>
      <c r="I16" s="241" t="s">
        <v>44</v>
      </c>
      <c r="J16" s="209">
        <v>4</v>
      </c>
      <c r="K16" s="205">
        <f t="shared" si="0"/>
        <v>-4</v>
      </c>
      <c r="L16" s="241" t="s">
        <v>45</v>
      </c>
      <c r="M16" s="209">
        <v>8</v>
      </c>
      <c r="N16" s="205" t="str">
        <f t="shared" si="1"/>
        <v/>
      </c>
      <c r="O16" s="241" t="s">
        <v>45</v>
      </c>
      <c r="P16" s="209">
        <v>7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4</v>
      </c>
      <c r="Z16" s="205" t="str">
        <f t="shared" si="5"/>
        <v/>
      </c>
      <c r="AA16" s="241" t="s">
        <v>44</v>
      </c>
      <c r="AB16" s="209">
        <v>3</v>
      </c>
      <c r="AC16" s="205">
        <f t="shared" si="6"/>
        <v>-3</v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45</v>
      </c>
      <c r="AK16" s="209">
        <v>9</v>
      </c>
      <c r="AL16" s="205" t="str">
        <f t="shared" si="9"/>
        <v/>
      </c>
      <c r="AM16" s="241" t="s">
        <v>45</v>
      </c>
      <c r="AN16" s="209">
        <v>8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-66</v>
      </c>
      <c r="AY16" s="4">
        <f t="shared" si="22"/>
        <v>66</v>
      </c>
      <c r="AZ16" s="4">
        <f t="shared" si="15"/>
        <v>66</v>
      </c>
      <c r="BA16" s="4">
        <f t="shared" ca="1" si="16"/>
        <v>66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["11","3","6","8","9","13","16","4","10","15","5","14","7","12"];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["16","15","3","8","9","14","12","13","5","11","10","7","4","6"];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["11","4","5","7","10","13","16","3","9","15","6","14","8","12"];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365" t="s">
        <v>44</v>
      </c>
      <c r="F19" s="238" t="s">
        <v>44</v>
      </c>
      <c r="G19" s="209">
        <v>12</v>
      </c>
      <c r="H19" s="205" t="str">
        <f t="shared" si="23"/>
        <v/>
      </c>
      <c r="I19" s="241" t="s">
        <v>44</v>
      </c>
      <c r="J19" s="209">
        <v>6</v>
      </c>
      <c r="K19" s="205" t="str">
        <f t="shared" si="0"/>
        <v/>
      </c>
      <c r="L19" s="241" t="s">
        <v>44</v>
      </c>
      <c r="M19" s="209">
        <v>12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44</v>
      </c>
      <c r="S19" s="209">
        <v>12</v>
      </c>
      <c r="T19" s="205" t="str">
        <f t="shared" si="3"/>
        <v/>
      </c>
      <c r="U19" s="241" t="s">
        <v>44</v>
      </c>
      <c r="V19" s="209">
        <v>14</v>
      </c>
      <c r="W19" s="205" t="str">
        <f t="shared" si="4"/>
        <v/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6</v>
      </c>
      <c r="AC19" s="205" t="str">
        <f t="shared" si="6"/>
        <v/>
      </c>
      <c r="AD19" s="241" t="s">
        <v>44</v>
      </c>
      <c r="AE19" s="209">
        <v>12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44</v>
      </c>
      <c r="AK19" s="209">
        <v>13</v>
      </c>
      <c r="AL19" s="205" t="str">
        <f t="shared" si="9"/>
        <v/>
      </c>
      <c r="AM19" s="241" t="s">
        <v>44</v>
      </c>
      <c r="AN19" s="209">
        <v>12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135</v>
      </c>
      <c r="AY19" s="4">
        <f t="shared" si="22"/>
        <v>135</v>
      </c>
      <c r="AZ19" s="4">
        <f t="shared" ca="1" si="15"/>
        <v>135</v>
      </c>
      <c r="BA19" s="4">
        <f t="shared" ca="1" si="16"/>
        <v>135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["10","3","5","8","11","15","16","4","9","14","6","13","7","12"];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58</v>
      </c>
      <c r="AC20" s="147"/>
      <c r="AD20" s="362" t="s">
        <v>741</v>
      </c>
      <c r="AE20" s="110">
        <v>45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69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["11","4","8","7","9","13","16","5","3","15","6","14","10","12"];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10</v>
      </c>
      <c r="H21" s="218">
        <f ca="1">IF(SUM(G4:G19)&gt;0,SUM(H4:H19)+$F$31,0)</f>
        <v>105</v>
      </c>
      <c r="I21" s="219"/>
      <c r="J21" s="217">
        <f ca="1">RANK(K21,$H34:$AO34,0)+J52</f>
        <v>12</v>
      </c>
      <c r="K21" s="218">
        <f ca="1">IF(SUM(J4:J19)&gt;0,SUM(K4:K19)+$F$31,0)</f>
        <v>75</v>
      </c>
      <c r="L21" s="219"/>
      <c r="M21" s="217">
        <f ca="1">RANK(N21,$H34:$AO34,0)+M52</f>
        <v>4</v>
      </c>
      <c r="N21" s="218">
        <f ca="1">IF(SUM(M4:M19)&gt;0,SUM(N4:N19)+$F$31,0)</f>
        <v>110</v>
      </c>
      <c r="O21" s="219"/>
      <c r="P21" s="217">
        <f ca="1">RANK(Q21,$H34:$AO34,0)+P52</f>
        <v>7</v>
      </c>
      <c r="Q21" s="218">
        <f ca="1">IF(SUM(P4:P19)&gt;0,SUM(Q4:Q19)+$F$31,0)</f>
        <v>106</v>
      </c>
      <c r="R21" s="219"/>
      <c r="S21" s="217">
        <f ca="1">RANK(T21,$H34:$AO34,0)+S52</f>
        <v>6</v>
      </c>
      <c r="T21" s="218">
        <f ca="1">IF(SUM(S4:S19)&gt;0,SUM(T4:T19)+$F$31,0)</f>
        <v>107</v>
      </c>
      <c r="U21" s="219"/>
      <c r="V21" s="217">
        <f ca="1">RANK(W21,$H34:$AO34,0)+V52</f>
        <v>1</v>
      </c>
      <c r="W21" s="218">
        <f ca="1">IF(SUM(V4:V19)&gt;0,SUM(W4:W19)+$F$31,0)</f>
        <v>129</v>
      </c>
      <c r="X21" s="219"/>
      <c r="Y21" s="217">
        <f ca="1">RANK(Z21,$H34:$AO34,0)+Y52</f>
        <v>4</v>
      </c>
      <c r="Z21" s="218">
        <f ca="1">IF(SUM(Y4:Y19)&gt;0,SUM(Z4:Z19)+$F$31,0)</f>
        <v>110</v>
      </c>
      <c r="AA21" s="219"/>
      <c r="AB21" s="217">
        <f ca="1">RANK(AC21,$H34:$AO34,0)+AB52</f>
        <v>2</v>
      </c>
      <c r="AC21" s="218">
        <f ca="1">IF(SUM(AB4:AB19)&gt;0,SUM(AC4:AC19)+$F$31,0)</f>
        <v>119</v>
      </c>
      <c r="AD21" s="219"/>
      <c r="AE21" s="217">
        <f ca="1">RANK(AF21,$H34:$AO34,0)+AE52</f>
        <v>7</v>
      </c>
      <c r="AF21" s="218">
        <f ca="1">IF(SUM(AE4:AE19)&gt;0,SUM(AF4:AF19)+$F$31,0)</f>
        <v>106</v>
      </c>
      <c r="AG21" s="219"/>
      <c r="AH21" s="217">
        <f ca="1">RANK(AI21,$H34:$AO34,0)+AH52</f>
        <v>11</v>
      </c>
      <c r="AI21" s="218">
        <f ca="1">IF(SUM(AH4:AH19)&gt;0,SUM(AI4:AI19)+$F$31,0)</f>
        <v>99</v>
      </c>
      <c r="AJ21" s="219"/>
      <c r="AK21" s="217">
        <f ca="1">RANK(AL21,$H34:$AO34,0)+AK52</f>
        <v>3</v>
      </c>
      <c r="AL21" s="218">
        <f ca="1">IF(SUM(AK4:AK19)&gt;0,SUM(AL4:AL19)+$F$31,0)</f>
        <v>111</v>
      </c>
      <c r="AM21" s="219"/>
      <c r="AN21" s="217">
        <f ca="1">RANK(AO21,$H34:$AO34,0)+AN52</f>
        <v>7</v>
      </c>
      <c r="AO21" s="220">
        <f ca="1">IF(SUM(AN4:AN19)&gt;0,SUM(AO4:AO19)+$F$31,0)</f>
        <v>106</v>
      </c>
      <c r="AP21" s="3"/>
      <c r="AT21" s="221"/>
      <c r="AU21" s="222">
        <f ca="1">RANK(AV34,$H34:$AV34,0)</f>
        <v>3</v>
      </c>
      <c r="AV21" s="223">
        <f ca="1">IF(SUM(AU4:AU19)&gt;0,SUM(AV4:AV19)+$F$31,0)</f>
        <v>111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["9","16","3","4","13","12","15","8","5","11","10","6","7","14"];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["8","6","7","9","10","13","15","3","5","16","11","14","4","12"];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["8","9","7","10","14","13","16","11","4","15","5","12","3","6"];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["11","4","6","7","8","13","16","3","9","15","5","14","10","12"];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0.7142857142857143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0.9285714285714286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0.8571428571428571</v>
      </c>
      <c r="AC25" s="162">
        <f>IF(SUM(AB4:AB19)&gt;0,COUNTBLANK(AC4:AC19)-COUNTBLANK($E4:$E19),0)</f>
        <v>12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0.6428571428571429</v>
      </c>
      <c r="AO25" s="164">
        <f>IF(SUM(AN4:AN19)&gt;0,COUNTBLANK(AO4:AO19)-COUNTBLANK($E4:$E19),0)</f>
        <v>9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["10","5","6","7","9","13","15","4","11","16","8","14","3","12"];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["5","12","7","10","8","15","11","3","4","16","14","6","9","13"];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["11","3","6","7","10","13","16","4","9","15","5","14","8","12"];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["H","V","V","V","V","H","V","H","H","V","V","H","V","H"];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["43","45","46","42","67","38","47","58","45","52","69","44"];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75</v>
      </c>
      <c r="L34" s="26"/>
      <c r="M34" s="26"/>
      <c r="N34" s="26">
        <f t="shared" ref="N34:N39" ca="1" si="26">N21</f>
        <v>110</v>
      </c>
      <c r="Q34" s="26">
        <f t="shared" ref="Q34:Q39" ca="1" si="27">Q21</f>
        <v>106</v>
      </c>
      <c r="T34" s="26">
        <f t="shared" ref="T34:T39" ca="1" si="28">T21</f>
        <v>107</v>
      </c>
      <c r="W34" s="26">
        <f t="shared" ref="W34:W39" ca="1" si="29">W21</f>
        <v>129</v>
      </c>
      <c r="Z34" s="26">
        <f t="shared" ref="Z34:Z39" ca="1" si="30">Z21</f>
        <v>110</v>
      </c>
      <c r="AC34" s="26">
        <f t="shared" ref="AC34:AC39" ca="1" si="31">AC21</f>
        <v>119</v>
      </c>
      <c r="AF34" s="26">
        <f t="shared" ref="AF34:AF39" ca="1" si="32">AF21</f>
        <v>106</v>
      </c>
      <c r="AI34" s="26">
        <f t="shared" ref="AI34:AI39" ca="1" si="33">AI21</f>
        <v>99</v>
      </c>
      <c r="AL34" s="26">
        <f t="shared" ref="AL34:AL39" ca="1" si="34">AL21</f>
        <v>111</v>
      </c>
      <c r="AO34" s="26">
        <f t="shared" ref="AO34:AO39" ca="1" si="35">AO21</f>
        <v>106</v>
      </c>
      <c r="AV34" s="26">
        <f ca="1">AV21</f>
        <v>111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7</v>
      </c>
      <c r="L38" s="3"/>
      <c r="M38" s="3"/>
      <c r="N38" s="28">
        <f t="shared" si="26"/>
        <v>10</v>
      </c>
      <c r="Q38" s="28">
        <f t="shared" si="27"/>
        <v>9</v>
      </c>
      <c r="T38" s="28">
        <f t="shared" si="28"/>
        <v>9</v>
      </c>
      <c r="W38" s="28">
        <f t="shared" si="29"/>
        <v>13</v>
      </c>
      <c r="Z38" s="28">
        <f t="shared" si="30"/>
        <v>11</v>
      </c>
      <c r="AC38" s="28">
        <f t="shared" si="31"/>
        <v>12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0.5</v>
      </c>
      <c r="K41" s="3"/>
      <c r="L41" s="3"/>
      <c r="M41" s="27">
        <f ca="1">M25</f>
        <v>0.7142857142857143</v>
      </c>
      <c r="P41" s="27">
        <f ca="1">P25</f>
        <v>0.6428571428571429</v>
      </c>
      <c r="S41" s="27">
        <f ca="1">S25</f>
        <v>0.6428571428571429</v>
      </c>
      <c r="V41" s="27">
        <f ca="1">V25</f>
        <v>0.9285714285714286</v>
      </c>
      <c r="Y41" s="27">
        <f ca="1">Y25</f>
        <v>0.7857142857142857</v>
      </c>
      <c r="AB41" s="27">
        <f ca="1">AB25</f>
        <v>0.8571428571428571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0.6428571428571429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6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8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0</v>
      </c>
      <c r="AS2" s="9" t="s">
        <v>28</v>
      </c>
      <c r="AT2" s="384" t="s">
        <v>12</v>
      </c>
      <c r="AU2" s="385" t="s">
        <v>12</v>
      </c>
      <c r="AV2" s="386"/>
      <c r="AW2" s="3"/>
      <c r="BE2" s="381" t="str">
        <f ca="1">CONCATENATE("Week ",$C$2," Scores")</f>
        <v>Week 8 Scores</v>
      </c>
      <c r="BF2" s="382"/>
      <c r="BG2" s="383"/>
      <c r="BH2" s="327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9" t="s">
        <v>74</v>
      </c>
      <c r="BS3" s="387"/>
      <c r="BT3" s="379" t="s">
        <v>75</v>
      </c>
      <c r="BU3" s="387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364" t="s">
        <v>45</v>
      </c>
      <c r="F4" s="229" t="s">
        <v>44</v>
      </c>
      <c r="G4" s="198">
        <v>4</v>
      </c>
      <c r="H4" s="194">
        <f>IF(G4&gt;0,IF(ISTEXT($E4),IF($E4&lt;&gt;F4,G4-2*G4,""),""),"")</f>
        <v>-4</v>
      </c>
      <c r="I4" s="232" t="s">
        <v>44</v>
      </c>
      <c r="J4" s="198">
        <v>14</v>
      </c>
      <c r="K4" s="194">
        <f t="shared" ref="K4:K19" si="0">IF(J4&gt;0,IF(ISTEXT($E4),IF($E4&lt;&gt;I4,J4-2*J4,""),""),"")</f>
        <v>-14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45</v>
      </c>
      <c r="P4" s="198">
        <v>3</v>
      </c>
      <c r="Q4" s="194" t="str">
        <f t="shared" ref="Q4:Q19" si="2">IF(P4&gt;0,IF(ISTEXT($E4),IF($E4&lt;&gt;O4,P4-2*P4,""),""),"")</f>
        <v/>
      </c>
      <c r="R4" s="232" t="s">
        <v>45</v>
      </c>
      <c r="S4" s="198">
        <v>8</v>
      </c>
      <c r="T4" s="194" t="str">
        <f t="shared" ref="T4:T19" si="3">IF(S4&gt;0,IF(ISTEXT($E4),IF($E4&lt;&gt;R4,S4-2*S4,""),""),"")</f>
        <v/>
      </c>
      <c r="U4" s="232" t="s">
        <v>45</v>
      </c>
      <c r="V4" s="198">
        <v>6</v>
      </c>
      <c r="W4" s="194" t="str">
        <f t="shared" ref="W4:W19" si="4">IF(V4&gt;0,IF(ISTEXT($E4),IF($E4&lt;&gt;U4,V4-2*V4,""),""),"")</f>
        <v/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6</v>
      </c>
      <c r="AC4" s="194">
        <f t="shared" ref="AC4:AC19" si="6">IF(AB4&gt;0,IF(ISTEXT($E4),IF($E4&lt;&gt;AA4,AB4-2*AB4,""),""),"")</f>
        <v>-6</v>
      </c>
      <c r="AD4" s="232" t="s">
        <v>44</v>
      </c>
      <c r="AE4" s="198">
        <v>4</v>
      </c>
      <c r="AF4" s="194">
        <f t="shared" ref="AF4:AF19" si="7">IF(AE4&gt;0,IF(ISTEXT($E4),IF($E4&lt;&gt;AD4,AE4-2*AE4,""),""),"")</f>
        <v>-4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4</v>
      </c>
      <c r="AL4" s="194">
        <f t="shared" ref="AL4:AL19" si="9">IF(AK4&gt;0,IF(ISTEXT($E4),IF($E4&lt;&gt;AJ4,AK4-2*AK4,""),""),"")</f>
        <v>-4</v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>
        <f t="shared" ref="AV4:AV19" ca="1" si="13">IF(AU4&gt;0,IF(ISTEXT($E4),IF($E4&lt;&gt;AT4,AU4-2*AU4,""),""),"")</f>
        <v>-4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31</v>
      </c>
      <c r="AY4" s="4">
        <f>ABS(AX4)+IF($B4="",-0.1,0)</f>
        <v>31</v>
      </c>
      <c r="AZ4" s="4">
        <f t="shared" ref="AZ4:AZ19" ca="1" si="15">AY4+IF(AT4="H",IF(BC4&gt;1,0.1*BC4-0.1,0),0)</f>
        <v>31</v>
      </c>
      <c r="BA4" s="4">
        <f t="shared" ref="BA4:BA19" ca="1" si="16">AZ4+IF(AT4="V",IF(BC4&gt;1,0.1*BC4-0.1,0),0)</f>
        <v>31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85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99.857142857142861</v>
      </c>
      <c r="BL4" s="93">
        <f ca="1">$Z$23</f>
        <v>699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69</v>
      </c>
      <c r="BQ4" s="340">
        <f ca="1">-$AR$3*'Season Summary'!$AO$3</f>
        <v>-24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["H","H","H","V","H","V","H","H","V","V","H","V","H","V"];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10</v>
      </c>
      <c r="N5" s="205">
        <f>IF(M5&gt;0,IF(ISTEXT($E5),IF($E5&lt;&gt;L5,M5-2*M5,""),""),"")</f>
        <v>-10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3</v>
      </c>
      <c r="T5" s="205">
        <f>IF(S5&gt;0,IF(ISTEXT($E5),IF($E5&lt;&gt;R5,S5-2*S5,""),""),"")</f>
        <v>-3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3</v>
      </c>
      <c r="Z5" s="205" t="str">
        <f>IF(Y5&gt;0,IF(ISTEXT($E5),IF($E5&lt;&gt;X5,Y5-2*Y5,""),""),"")</f>
        <v/>
      </c>
      <c r="AA5" s="241" t="s">
        <v>44</v>
      </c>
      <c r="AB5" s="209">
        <v>4</v>
      </c>
      <c r="AC5" s="205">
        <f>IF(AB5&gt;0,IF(ISTEXT($E5),IF($E5&lt;&gt;AA5,AB5-2*AB5,""),""),"")</f>
        <v>-4</v>
      </c>
      <c r="AD5" s="241" t="s">
        <v>44</v>
      </c>
      <c r="AE5" s="209">
        <v>8</v>
      </c>
      <c r="AF5" s="205">
        <f>IF(AE5&gt;0,IF(ISTEXT($E5),IF($E5&lt;&gt;AD5,AE5-2*AE5,""),""),"")</f>
        <v>-8</v>
      </c>
      <c r="AG5" s="241" t="s">
        <v>44</v>
      </c>
      <c r="AH5" s="209">
        <v>10</v>
      </c>
      <c r="AI5" s="205">
        <f>IF(AH5&gt;0,IF(ISTEXT($E5),IF($E5&lt;&gt;AG5,AH5-2*AH5,""),""),"")</f>
        <v>-10</v>
      </c>
      <c r="AJ5" s="241" t="s">
        <v>44</v>
      </c>
      <c r="AK5" s="209">
        <v>12</v>
      </c>
      <c r="AL5" s="205">
        <f>IF(AK5&gt;0,IF(ISTEXT($E5),IF($E5&lt;&gt;AJ5,AK5-2*AK5,""),""),"")</f>
        <v>-12</v>
      </c>
      <c r="AM5" s="241" t="s">
        <v>44</v>
      </c>
      <c r="AN5" s="209">
        <v>9</v>
      </c>
      <c r="AO5" s="207">
        <f>IF(AN5&gt;0,IF(ISTEXT($E5),IF($E5&lt;&gt;AM5,AN5-2*AN5,""),""),"")</f>
        <v>-9</v>
      </c>
      <c r="AR5" s="8"/>
      <c r="AS5" s="9"/>
      <c r="AT5" s="208" t="str">
        <f>IF($B5="","",IF(AX5&lt;0,"V","H"))</f>
        <v>H</v>
      </c>
      <c r="AU5" s="209">
        <f ca="1">IF($B5="","",RANK(BA5,BA$4:BA$19,1))</f>
        <v>6</v>
      </c>
      <c r="AV5" s="20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47</v>
      </c>
      <c r="AY5" s="4">
        <f t="shared" ref="AY5:AY19" si="22">ABS(AX5)+IF($B5="",-0.1,0)</f>
        <v>47</v>
      </c>
      <c r="AZ5" s="4">
        <f ca="1">AY5+IF(AT5="H",IF(BC5&gt;1,0.1*BC5-0.1,0),0)</f>
        <v>47</v>
      </c>
      <c r="BA5" s="4">
        <f ca="1">AZ5+IF(AT5="V",IF(BC5&gt;1,0.1*BC5-0.1,0),0)</f>
        <v>47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99.714285714285708</v>
      </c>
      <c r="BL5" s="95">
        <f ca="1">$AF$23</f>
        <v>698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-24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24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["H","H","H","V","V","H","H","H","H","H","H","H","H","V"];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365" t="s">
        <v>44</v>
      </c>
      <c r="F6" s="238" t="s">
        <v>44</v>
      </c>
      <c r="G6" s="209">
        <v>10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10</v>
      </c>
      <c r="K6" s="205" t="str">
        <f t="shared" si="0"/>
        <v/>
      </c>
      <c r="L6" s="241" t="s">
        <v>44</v>
      </c>
      <c r="M6" s="209">
        <v>9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12</v>
      </c>
      <c r="T6" s="205" t="str">
        <f t="shared" si="3"/>
        <v/>
      </c>
      <c r="U6" s="241" t="s">
        <v>44</v>
      </c>
      <c r="V6" s="209">
        <v>12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10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11</v>
      </c>
      <c r="AL6" s="205" t="str">
        <f t="shared" si="9"/>
        <v/>
      </c>
      <c r="AM6" s="241" t="s">
        <v>44</v>
      </c>
      <c r="AN6" s="209">
        <v>10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11</v>
      </c>
      <c r="AV6" s="207" t="str">
        <f t="shared" ca="1" si="13"/>
        <v/>
      </c>
      <c r="AX6" s="4">
        <f t="shared" si="14"/>
        <v>115</v>
      </c>
      <c r="AY6" s="4">
        <f t="shared" si="22"/>
        <v>115</v>
      </c>
      <c r="AZ6" s="4">
        <f t="shared" ca="1" si="15"/>
        <v>115</v>
      </c>
      <c r="BA6" s="4">
        <f t="shared" ca="1" si="16"/>
        <v>115</v>
      </c>
      <c r="BB6" s="4">
        <v>3</v>
      </c>
      <c r="BC6" s="4">
        <f ca="1">COUNTIF($AY$4:OFFSET($AY$4,0,0,BB6,1),AY6)</f>
        <v>1</v>
      </c>
      <c r="BE6" s="345">
        <f ca="1">$G$21</f>
        <v>3</v>
      </c>
      <c r="BF6" s="100" t="str">
        <f>$F$2</f>
        <v>BM</v>
      </c>
      <c r="BG6" s="101">
        <f ca="1">$H$21</f>
        <v>80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7</v>
      </c>
      <c r="BQ6" s="348">
        <f ca="1">-$AR$3*'Season Summary'!$AO$3</f>
        <v>-24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["H","H","H","V","V","V","H","H","V","V","H","V","H","V"];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365" t="s">
        <v>44</v>
      </c>
      <c r="F7" s="238" t="s">
        <v>45</v>
      </c>
      <c r="G7" s="209">
        <v>12</v>
      </c>
      <c r="H7" s="205">
        <f t="shared" si="23"/>
        <v>-12</v>
      </c>
      <c r="I7" s="241" t="s">
        <v>45</v>
      </c>
      <c r="J7" s="209">
        <v>15</v>
      </c>
      <c r="K7" s="205">
        <f t="shared" si="0"/>
        <v>-15</v>
      </c>
      <c r="L7" s="241" t="s">
        <v>45</v>
      </c>
      <c r="M7" s="209">
        <v>12</v>
      </c>
      <c r="N7" s="205">
        <f t="shared" si="1"/>
        <v>-12</v>
      </c>
      <c r="O7" s="241" t="s">
        <v>45</v>
      </c>
      <c r="P7" s="209">
        <v>11</v>
      </c>
      <c r="Q7" s="205">
        <f t="shared" si="2"/>
        <v>-11</v>
      </c>
      <c r="R7" s="241" t="s">
        <v>45</v>
      </c>
      <c r="S7" s="209">
        <v>13</v>
      </c>
      <c r="T7" s="205">
        <f t="shared" si="3"/>
        <v>-13</v>
      </c>
      <c r="U7" s="241" t="s">
        <v>45</v>
      </c>
      <c r="V7" s="209">
        <v>11</v>
      </c>
      <c r="W7" s="205">
        <f t="shared" si="4"/>
        <v>-11</v>
      </c>
      <c r="X7" s="241" t="s">
        <v>45</v>
      </c>
      <c r="Y7" s="209">
        <v>14</v>
      </c>
      <c r="Z7" s="205">
        <f t="shared" si="5"/>
        <v>-14</v>
      </c>
      <c r="AA7" s="241" t="s">
        <v>45</v>
      </c>
      <c r="AB7" s="209">
        <v>13</v>
      </c>
      <c r="AC7" s="205">
        <f t="shared" si="6"/>
        <v>-13</v>
      </c>
      <c r="AD7" s="241" t="s">
        <v>45</v>
      </c>
      <c r="AE7" s="209">
        <v>12</v>
      </c>
      <c r="AF7" s="205">
        <f t="shared" si="7"/>
        <v>-12</v>
      </c>
      <c r="AG7" s="241" t="s">
        <v>45</v>
      </c>
      <c r="AH7" s="209">
        <v>12</v>
      </c>
      <c r="AI7" s="205">
        <f t="shared" si="8"/>
        <v>-12</v>
      </c>
      <c r="AJ7" s="241" t="s">
        <v>45</v>
      </c>
      <c r="AK7" s="209">
        <v>10</v>
      </c>
      <c r="AL7" s="205">
        <f t="shared" si="9"/>
        <v>-10</v>
      </c>
      <c r="AM7" s="241" t="s">
        <v>45</v>
      </c>
      <c r="AN7" s="209">
        <v>12</v>
      </c>
      <c r="AO7" s="207">
        <f t="shared" si="10"/>
        <v>-12</v>
      </c>
      <c r="AT7" s="208" t="str">
        <f t="shared" si="11"/>
        <v>V</v>
      </c>
      <c r="AU7" s="209">
        <f t="shared" ca="1" si="12"/>
        <v>13</v>
      </c>
      <c r="AV7" s="207">
        <f t="shared" ca="1" si="13"/>
        <v>-13</v>
      </c>
      <c r="AX7" s="4">
        <f t="shared" si="14"/>
        <v>-147</v>
      </c>
      <c r="AY7" s="4">
        <f t="shared" si="22"/>
        <v>147</v>
      </c>
      <c r="AZ7" s="4">
        <f t="shared" si="15"/>
        <v>147</v>
      </c>
      <c r="BA7" s="4">
        <f t="shared" ca="1" si="16"/>
        <v>147</v>
      </c>
      <c r="BB7" s="4">
        <v>4</v>
      </c>
      <c r="BC7" s="4">
        <f ca="1">COUNTIF($AY$4:OFFSET($AY$4,0,0,BB7,1),AY7)</f>
        <v>1</v>
      </c>
      <c r="BE7" s="345">
        <f ca="1">$M$21</f>
        <v>3</v>
      </c>
      <c r="BF7" s="100" t="str">
        <f>$L$2</f>
        <v>CP</v>
      </c>
      <c r="BG7" s="101">
        <f ca="1">$N$21</f>
        <v>80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98.142857142857139</v>
      </c>
      <c r="BL7" s="95">
        <f ca="1">$AI$23</f>
        <v>687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7</v>
      </c>
      <c r="BQ7" s="348">
        <f ca="1">-$AR$3*'Season Summary'!$AO$3</f>
        <v>-24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["V","H","H","V","H","V","H","H","V","V","H","V","H","V"];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365" t="s">
        <v>45</v>
      </c>
      <c r="F8" s="238" t="s">
        <v>44</v>
      </c>
      <c r="G8" s="209">
        <v>7</v>
      </c>
      <c r="H8" s="205">
        <f t="shared" si="23"/>
        <v>-7</v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4</v>
      </c>
      <c r="N8" s="205" t="str">
        <f t="shared" si="1"/>
        <v/>
      </c>
      <c r="O8" s="241" t="s">
        <v>44</v>
      </c>
      <c r="P8" s="209">
        <v>5</v>
      </c>
      <c r="Q8" s="205">
        <f t="shared" si="2"/>
        <v>-5</v>
      </c>
      <c r="R8" s="241" t="s">
        <v>44</v>
      </c>
      <c r="S8" s="209">
        <v>7</v>
      </c>
      <c r="T8" s="205">
        <f t="shared" si="3"/>
        <v>-7</v>
      </c>
      <c r="U8" s="241" t="s">
        <v>45</v>
      </c>
      <c r="V8" s="209">
        <v>5</v>
      </c>
      <c r="W8" s="205" t="str">
        <f t="shared" si="4"/>
        <v/>
      </c>
      <c r="X8" s="241" t="s">
        <v>44</v>
      </c>
      <c r="Y8" s="209">
        <v>6</v>
      </c>
      <c r="Z8" s="205">
        <f t="shared" si="5"/>
        <v>-6</v>
      </c>
      <c r="AA8" s="241" t="s">
        <v>45</v>
      </c>
      <c r="AB8" s="209">
        <v>3</v>
      </c>
      <c r="AC8" s="205" t="str">
        <f t="shared" si="6"/>
        <v/>
      </c>
      <c r="AD8" s="241" t="s">
        <v>44</v>
      </c>
      <c r="AE8" s="209">
        <v>3</v>
      </c>
      <c r="AF8" s="205">
        <f t="shared" si="7"/>
        <v>-3</v>
      </c>
      <c r="AG8" s="241" t="s">
        <v>44</v>
      </c>
      <c r="AH8" s="209">
        <v>5</v>
      </c>
      <c r="AI8" s="205">
        <f t="shared" si="8"/>
        <v>-5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3</v>
      </c>
      <c r="AV8" s="207">
        <f t="shared" ca="1" si="13"/>
        <v>-3</v>
      </c>
      <c r="AX8" s="4">
        <f t="shared" si="14"/>
        <v>12</v>
      </c>
      <c r="AY8" s="4">
        <f t="shared" si="22"/>
        <v>12</v>
      </c>
      <c r="AZ8" s="4">
        <f t="shared" ca="1" si="15"/>
        <v>12</v>
      </c>
      <c r="BA8" s="4">
        <f t="shared" ca="1" si="16"/>
        <v>12</v>
      </c>
      <c r="BB8" s="4">
        <v>5</v>
      </c>
      <c r="BC8" s="4">
        <f ca="1">COUNTIF($AY$4:OFFSET($AY$4,0,0,BB8,1),AY8)</f>
        <v>1</v>
      </c>
      <c r="BE8" s="345">
        <f ca="1">$AK$21</f>
        <v>3</v>
      </c>
      <c r="BF8" s="100" t="str">
        <f>$AJ$2</f>
        <v>MB</v>
      </c>
      <c r="BG8" s="101">
        <f ca="1">$AL$21</f>
        <v>80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96.142857142857139</v>
      </c>
      <c r="BL8" s="95">
        <f ca="1">$AC$23</f>
        <v>673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7</v>
      </c>
      <c r="BQ8" s="348">
        <f ca="1">-$AR$3*'Season Summary'!$AO$3</f>
        <v>-24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["V","H","H","V","H","V","H","H","V","V","H","V","H","V"];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365" t="s">
        <v>45</v>
      </c>
      <c r="F9" s="238" t="s">
        <v>45</v>
      </c>
      <c r="G9" s="209">
        <v>9</v>
      </c>
      <c r="H9" s="205" t="str">
        <f t="shared" si="23"/>
        <v/>
      </c>
      <c r="I9" s="241" t="s">
        <v>44</v>
      </c>
      <c r="J9" s="209">
        <v>8</v>
      </c>
      <c r="K9" s="205">
        <f t="shared" si="0"/>
        <v>-8</v>
      </c>
      <c r="L9" s="241" t="s">
        <v>45</v>
      </c>
      <c r="M9" s="209">
        <v>6</v>
      </c>
      <c r="N9" s="205" t="str">
        <f t="shared" si="1"/>
        <v/>
      </c>
      <c r="O9" s="241" t="s">
        <v>45</v>
      </c>
      <c r="P9" s="209">
        <v>9</v>
      </c>
      <c r="Q9" s="205" t="str">
        <f t="shared" si="2"/>
        <v/>
      </c>
      <c r="R9" s="241" t="s">
        <v>45</v>
      </c>
      <c r="S9" s="209">
        <v>9</v>
      </c>
      <c r="T9" s="205" t="str">
        <f t="shared" si="3"/>
        <v/>
      </c>
      <c r="U9" s="241" t="s">
        <v>44</v>
      </c>
      <c r="V9" s="209">
        <v>8</v>
      </c>
      <c r="W9" s="205">
        <f t="shared" si="4"/>
        <v>-8</v>
      </c>
      <c r="X9" s="241" t="s">
        <v>45</v>
      </c>
      <c r="Y9" s="209">
        <v>10</v>
      </c>
      <c r="Z9" s="205" t="str">
        <f t="shared" si="5"/>
        <v/>
      </c>
      <c r="AA9" s="241" t="s">
        <v>44</v>
      </c>
      <c r="AB9" s="209">
        <v>5</v>
      </c>
      <c r="AC9" s="205">
        <f t="shared" si="6"/>
        <v>-5</v>
      </c>
      <c r="AD9" s="241" t="s">
        <v>45</v>
      </c>
      <c r="AE9" s="209">
        <v>5</v>
      </c>
      <c r="AF9" s="205" t="str">
        <f t="shared" si="7"/>
        <v/>
      </c>
      <c r="AG9" s="241" t="s">
        <v>45</v>
      </c>
      <c r="AH9" s="209">
        <v>6</v>
      </c>
      <c r="AI9" s="205" t="str">
        <f t="shared" si="8"/>
        <v/>
      </c>
      <c r="AJ9" s="241" t="s">
        <v>45</v>
      </c>
      <c r="AK9" s="209">
        <v>6</v>
      </c>
      <c r="AL9" s="205" t="str">
        <f t="shared" si="9"/>
        <v/>
      </c>
      <c r="AM9" s="241" t="s">
        <v>45</v>
      </c>
      <c r="AN9" s="209">
        <v>5</v>
      </c>
      <c r="AO9" s="207" t="str">
        <f t="shared" si="10"/>
        <v/>
      </c>
      <c r="AT9" s="208" t="str">
        <f t="shared" si="11"/>
        <v>V</v>
      </c>
      <c r="AU9" s="209">
        <f t="shared" ca="1" si="12"/>
        <v>5</v>
      </c>
      <c r="AV9" s="207" t="str">
        <f t="shared" ca="1" si="13"/>
        <v/>
      </c>
      <c r="AX9" s="4">
        <f t="shared" si="14"/>
        <v>-44</v>
      </c>
      <c r="AY9" s="4">
        <f t="shared" si="22"/>
        <v>44</v>
      </c>
      <c r="AZ9" s="4">
        <f t="shared" si="15"/>
        <v>44</v>
      </c>
      <c r="BA9" s="4">
        <f t="shared" ca="1" si="16"/>
        <v>44</v>
      </c>
      <c r="BB9" s="4">
        <v>6</v>
      </c>
      <c r="BC9" s="4">
        <f ca="1">COUNTIF($AY$4:OFFSET($AY$4,0,0,BB9,1),AY9)</f>
        <v>1</v>
      </c>
      <c r="BE9" s="345">
        <f ca="1">$Y$21</f>
        <v>6</v>
      </c>
      <c r="BF9" s="100" t="str">
        <f>$X$2</f>
        <v>JH</v>
      </c>
      <c r="BG9" s="101">
        <f ca="1">$Z$21</f>
        <v>78</v>
      </c>
      <c r="BH9" s="177"/>
      <c r="BI9" s="346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-8</v>
      </c>
      <c r="BQ9" s="348">
        <f ca="1">-$AR$3*'Season Summary'!$AO$3</f>
        <v>-24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16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["V","V","H","V","V","H","H","H","V","H","V","H","H","V"];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365" t="s">
        <v>45</v>
      </c>
      <c r="F10" s="238" t="s">
        <v>44</v>
      </c>
      <c r="G10" s="209">
        <v>13</v>
      </c>
      <c r="H10" s="205">
        <f t="shared" si="23"/>
        <v>-13</v>
      </c>
      <c r="I10" s="241" t="s">
        <v>44</v>
      </c>
      <c r="J10" s="209">
        <v>11</v>
      </c>
      <c r="K10" s="205">
        <f t="shared" si="0"/>
        <v>-11</v>
      </c>
      <c r="L10" s="241" t="s">
        <v>44</v>
      </c>
      <c r="M10" s="209">
        <v>13</v>
      </c>
      <c r="N10" s="205">
        <f t="shared" si="1"/>
        <v>-13</v>
      </c>
      <c r="O10" s="241" t="s">
        <v>44</v>
      </c>
      <c r="P10" s="209">
        <v>14</v>
      </c>
      <c r="Q10" s="205">
        <f t="shared" si="2"/>
        <v>-14</v>
      </c>
      <c r="R10" s="241" t="s">
        <v>44</v>
      </c>
      <c r="S10" s="209">
        <v>10</v>
      </c>
      <c r="T10" s="205">
        <f t="shared" si="3"/>
        <v>-10</v>
      </c>
      <c r="U10" s="241" t="s">
        <v>44</v>
      </c>
      <c r="V10" s="209">
        <v>13</v>
      </c>
      <c r="W10" s="205">
        <f t="shared" si="4"/>
        <v>-13</v>
      </c>
      <c r="X10" s="241" t="s">
        <v>44</v>
      </c>
      <c r="Y10" s="209">
        <v>12</v>
      </c>
      <c r="Z10" s="205">
        <f t="shared" si="5"/>
        <v>-12</v>
      </c>
      <c r="AA10" s="241" t="s">
        <v>44</v>
      </c>
      <c r="AB10" s="209">
        <v>14</v>
      </c>
      <c r="AC10" s="205">
        <f t="shared" si="6"/>
        <v>-14</v>
      </c>
      <c r="AD10" s="241" t="s">
        <v>44</v>
      </c>
      <c r="AE10" s="209">
        <v>13</v>
      </c>
      <c r="AF10" s="205">
        <f t="shared" si="7"/>
        <v>-13</v>
      </c>
      <c r="AG10" s="241" t="s">
        <v>44</v>
      </c>
      <c r="AH10" s="209">
        <v>13</v>
      </c>
      <c r="AI10" s="205">
        <f t="shared" si="8"/>
        <v>-13</v>
      </c>
      <c r="AJ10" s="241" t="s">
        <v>44</v>
      </c>
      <c r="AK10" s="209">
        <v>13</v>
      </c>
      <c r="AL10" s="205">
        <f t="shared" si="9"/>
        <v>-13</v>
      </c>
      <c r="AM10" s="241" t="s">
        <v>44</v>
      </c>
      <c r="AN10" s="209">
        <v>13</v>
      </c>
      <c r="AO10" s="207">
        <f t="shared" si="10"/>
        <v>-13</v>
      </c>
      <c r="AT10" s="208" t="str">
        <f t="shared" si="11"/>
        <v>H</v>
      </c>
      <c r="AU10" s="209">
        <f t="shared" ca="1" si="12"/>
        <v>14</v>
      </c>
      <c r="AV10" s="207">
        <f t="shared" ca="1" si="13"/>
        <v>-14</v>
      </c>
      <c r="AX10" s="4">
        <f t="shared" si="14"/>
        <v>152</v>
      </c>
      <c r="AY10" s="4">
        <f t="shared" si="22"/>
        <v>152</v>
      </c>
      <c r="AZ10" s="4">
        <f t="shared" ca="1" si="15"/>
        <v>152</v>
      </c>
      <c r="BA10" s="4">
        <f t="shared" ca="1" si="16"/>
        <v>152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78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95.857142857142861</v>
      </c>
      <c r="BL10" s="95">
        <f ca="1">$Q$23</f>
        <v>671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-24</v>
      </c>
      <c r="BQ10" s="348">
        <f ca="1">-$AR$3*'Season Summary'!$AO$3</f>
        <v>-24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["H","V","H","V","H","V","H","H","V","V","H","V","H","V"];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365" t="s">
        <v>44</v>
      </c>
      <c r="F11" s="238" t="s">
        <v>44</v>
      </c>
      <c r="G11" s="209">
        <v>16</v>
      </c>
      <c r="H11" s="205" t="str">
        <f t="shared" si="23"/>
        <v/>
      </c>
      <c r="I11" s="241" t="s">
        <v>44</v>
      </c>
      <c r="J11" s="209">
        <v>16</v>
      </c>
      <c r="K11" s="205" t="str">
        <f t="shared" si="0"/>
        <v/>
      </c>
      <c r="L11" s="241" t="s">
        <v>44</v>
      </c>
      <c r="M11" s="209">
        <v>16</v>
      </c>
      <c r="N11" s="205" t="str">
        <f t="shared" si="1"/>
        <v/>
      </c>
      <c r="O11" s="241" t="s">
        <v>44</v>
      </c>
      <c r="P11" s="209">
        <v>16</v>
      </c>
      <c r="Q11" s="205" t="str">
        <f t="shared" si="2"/>
        <v/>
      </c>
      <c r="R11" s="241" t="s">
        <v>44</v>
      </c>
      <c r="S11" s="209">
        <v>16</v>
      </c>
      <c r="T11" s="205" t="str">
        <f t="shared" si="3"/>
        <v/>
      </c>
      <c r="U11" s="241" t="s">
        <v>44</v>
      </c>
      <c r="V11" s="209">
        <v>14</v>
      </c>
      <c r="W11" s="205" t="str">
        <f t="shared" si="4"/>
        <v/>
      </c>
      <c r="X11" s="241" t="s">
        <v>44</v>
      </c>
      <c r="Y11" s="209">
        <v>16</v>
      </c>
      <c r="Z11" s="205" t="str">
        <f t="shared" si="5"/>
        <v/>
      </c>
      <c r="AA11" s="241" t="s">
        <v>44</v>
      </c>
      <c r="AB11" s="209">
        <v>16</v>
      </c>
      <c r="AC11" s="205" t="str">
        <f t="shared" si="6"/>
        <v/>
      </c>
      <c r="AD11" s="241" t="s">
        <v>44</v>
      </c>
      <c r="AE11" s="209">
        <v>16</v>
      </c>
      <c r="AF11" s="205" t="str">
        <f t="shared" si="7"/>
        <v/>
      </c>
      <c r="AG11" s="241" t="s">
        <v>44</v>
      </c>
      <c r="AH11" s="209">
        <v>16</v>
      </c>
      <c r="AI11" s="205" t="str">
        <f t="shared" si="8"/>
        <v/>
      </c>
      <c r="AJ11" s="241" t="s">
        <v>44</v>
      </c>
      <c r="AK11" s="209">
        <v>16</v>
      </c>
      <c r="AL11" s="205" t="str">
        <f t="shared" si="9"/>
        <v/>
      </c>
      <c r="AM11" s="241" t="s">
        <v>44</v>
      </c>
      <c r="AN11" s="209">
        <v>16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16</v>
      </c>
      <c r="AV11" s="207" t="str">
        <f t="shared" ca="1" si="13"/>
        <v/>
      </c>
      <c r="AX11" s="4">
        <f t="shared" si="14"/>
        <v>190</v>
      </c>
      <c r="AY11" s="4">
        <f t="shared" si="22"/>
        <v>190</v>
      </c>
      <c r="AZ11" s="4">
        <f t="shared" ca="1" si="15"/>
        <v>190</v>
      </c>
      <c r="BA11" s="4">
        <f t="shared" ca="1" si="16"/>
        <v>190</v>
      </c>
      <c r="BB11" s="4">
        <v>8</v>
      </c>
      <c r="BC11" s="4">
        <f ca="1">COUNTIF($AY$4:OFFSET($AY$4,0,0,BB11,1),AY11)</f>
        <v>1</v>
      </c>
      <c r="BE11" s="345">
        <f ca="1">$J$21</f>
        <v>8</v>
      </c>
      <c r="BF11" s="100" t="str">
        <f>$I$2</f>
        <v>CK</v>
      </c>
      <c r="BG11" s="101">
        <f ca="1">$K$21</f>
        <v>77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95.714285714285708</v>
      </c>
      <c r="BL11" s="95">
        <f ca="1">$H$23</f>
        <v>670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-24</v>
      </c>
      <c r="BQ11" s="348">
        <f ca="1">-$AR$3*'Season Summary'!$AO$3</f>
        <v>-24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["H","H","H","V","V","H","H","H","V","V","H","V","H","V"];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365" t="s">
        <v>44</v>
      </c>
      <c r="F12" s="238" t="s">
        <v>45</v>
      </c>
      <c r="G12" s="209">
        <v>8</v>
      </c>
      <c r="H12" s="205">
        <f t="shared" si="23"/>
        <v>-8</v>
      </c>
      <c r="I12" s="241" t="s">
        <v>44</v>
      </c>
      <c r="J12" s="209">
        <v>4</v>
      </c>
      <c r="K12" s="205" t="str">
        <f t="shared" si="0"/>
        <v/>
      </c>
      <c r="L12" s="241" t="s">
        <v>45</v>
      </c>
      <c r="M12" s="209">
        <v>8</v>
      </c>
      <c r="N12" s="205">
        <f t="shared" si="1"/>
        <v>-8</v>
      </c>
      <c r="O12" s="241" t="s">
        <v>45</v>
      </c>
      <c r="P12" s="209">
        <v>10</v>
      </c>
      <c r="Q12" s="205">
        <f t="shared" si="2"/>
        <v>-10</v>
      </c>
      <c r="R12" s="241" t="s">
        <v>45</v>
      </c>
      <c r="S12" s="209">
        <v>14</v>
      </c>
      <c r="T12" s="205">
        <f t="shared" si="3"/>
        <v>-14</v>
      </c>
      <c r="U12" s="241" t="s">
        <v>45</v>
      </c>
      <c r="V12" s="209">
        <v>9</v>
      </c>
      <c r="W12" s="205">
        <f t="shared" si="4"/>
        <v>-9</v>
      </c>
      <c r="X12" s="241" t="s">
        <v>45</v>
      </c>
      <c r="Y12" s="209">
        <v>11</v>
      </c>
      <c r="Z12" s="205">
        <f t="shared" si="5"/>
        <v>-11</v>
      </c>
      <c r="AA12" s="241" t="s">
        <v>45</v>
      </c>
      <c r="AB12" s="209">
        <v>11</v>
      </c>
      <c r="AC12" s="205">
        <f t="shared" si="6"/>
        <v>-11</v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8</v>
      </c>
      <c r="AI12" s="205">
        <f t="shared" si="8"/>
        <v>-8</v>
      </c>
      <c r="AJ12" s="241" t="s">
        <v>45</v>
      </c>
      <c r="AK12" s="209">
        <v>9</v>
      </c>
      <c r="AL12" s="205">
        <f t="shared" si="9"/>
        <v>-9</v>
      </c>
      <c r="AM12" s="241" t="s">
        <v>45</v>
      </c>
      <c r="AN12" s="209">
        <v>8</v>
      </c>
      <c r="AO12" s="207">
        <f t="shared" si="10"/>
        <v>-8</v>
      </c>
      <c r="AT12" s="208" t="str">
        <f t="shared" si="11"/>
        <v>V</v>
      </c>
      <c r="AU12" s="209">
        <f t="shared" ca="1" si="12"/>
        <v>10</v>
      </c>
      <c r="AV12" s="207">
        <f t="shared" ca="1" si="13"/>
        <v>-10</v>
      </c>
      <c r="AX12" s="4">
        <f t="shared" si="14"/>
        <v>-101</v>
      </c>
      <c r="AY12" s="4">
        <f t="shared" si="22"/>
        <v>101</v>
      </c>
      <c r="AZ12" s="4">
        <f t="shared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77</v>
      </c>
      <c r="BH12" s="177"/>
      <c r="BI12" s="346">
        <f t="shared" ca="1" si="17"/>
        <v>9</v>
      </c>
      <c r="BJ12" s="85" t="str">
        <f>$AM$2</f>
        <v>RR</v>
      </c>
      <c r="BK12" s="94">
        <f ca="1">$AO$22</f>
        <v>95.571428571428569</v>
      </c>
      <c r="BL12" s="95">
        <f ca="1">$AO$23</f>
        <v>669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-24</v>
      </c>
      <c r="BQ12" s="348">
        <f ca="1">-$AR$3*'Season Summary'!$AO$3</f>
        <v>-24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["H","H","H","V","H","V","H","H","V","V","H","V","H","V"];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365" t="s">
        <v>45</v>
      </c>
      <c r="F13" s="238" t="s">
        <v>45</v>
      </c>
      <c r="G13" s="209">
        <v>11</v>
      </c>
      <c r="H13" s="205" t="str">
        <f t="shared" si="23"/>
        <v/>
      </c>
      <c r="I13" s="241" t="s">
        <v>44</v>
      </c>
      <c r="J13" s="209">
        <v>5</v>
      </c>
      <c r="K13" s="205">
        <f t="shared" si="0"/>
        <v>-5</v>
      </c>
      <c r="L13" s="241" t="s">
        <v>45</v>
      </c>
      <c r="M13" s="209">
        <v>11</v>
      </c>
      <c r="N13" s="205" t="str">
        <f t="shared" si="1"/>
        <v/>
      </c>
      <c r="O13" s="241" t="s">
        <v>45</v>
      </c>
      <c r="P13" s="209">
        <v>12</v>
      </c>
      <c r="Q13" s="205" t="str">
        <f t="shared" si="2"/>
        <v/>
      </c>
      <c r="R13" s="241" t="s">
        <v>45</v>
      </c>
      <c r="S13" s="209">
        <v>5</v>
      </c>
      <c r="T13" s="205" t="str">
        <f t="shared" si="3"/>
        <v/>
      </c>
      <c r="U13" s="241" t="s">
        <v>44</v>
      </c>
      <c r="V13" s="209">
        <v>4</v>
      </c>
      <c r="W13" s="205">
        <f t="shared" si="4"/>
        <v>-4</v>
      </c>
      <c r="X13" s="241" t="s">
        <v>45</v>
      </c>
      <c r="Y13" s="209">
        <v>9</v>
      </c>
      <c r="Z13" s="205" t="str">
        <f t="shared" si="5"/>
        <v/>
      </c>
      <c r="AA13" s="241" t="s">
        <v>45</v>
      </c>
      <c r="AB13" s="209">
        <v>10</v>
      </c>
      <c r="AC13" s="205" t="str">
        <f t="shared" si="6"/>
        <v/>
      </c>
      <c r="AD13" s="241" t="s">
        <v>45</v>
      </c>
      <c r="AE13" s="209">
        <v>11</v>
      </c>
      <c r="AF13" s="205" t="str">
        <f t="shared" si="7"/>
        <v/>
      </c>
      <c r="AG13" s="241" t="s">
        <v>45</v>
      </c>
      <c r="AH13" s="209">
        <v>3</v>
      </c>
      <c r="AI13" s="205" t="str">
        <f t="shared" si="8"/>
        <v/>
      </c>
      <c r="AJ13" s="241" t="s">
        <v>45</v>
      </c>
      <c r="AK13" s="209">
        <v>8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9</v>
      </c>
      <c r="AV13" s="207" t="str">
        <f t="shared" ca="1" si="13"/>
        <v/>
      </c>
      <c r="AX13" s="4">
        <f t="shared" si="14"/>
        <v>-82</v>
      </c>
      <c r="AY13" s="4">
        <f t="shared" si="22"/>
        <v>82</v>
      </c>
      <c r="AZ13" s="4">
        <f t="shared" si="15"/>
        <v>82</v>
      </c>
      <c r="BA13" s="4">
        <f t="shared" ca="1" si="16"/>
        <v>82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75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95.285714285714292</v>
      </c>
      <c r="BL13" s="95">
        <f ca="1">$AL$23</f>
        <v>667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-24</v>
      </c>
      <c r="BQ13" s="348">
        <f ca="1">-$AR$3*'Season Summary'!$AO$3</f>
        <v>-24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["H","H","H","V","H","V","H","H","V","V","H","V","H","V"];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13</v>
      </c>
      <c r="K14" s="205" t="str">
        <f t="shared" si="0"/>
        <v/>
      </c>
      <c r="L14" s="241" t="s">
        <v>44</v>
      </c>
      <c r="M14" s="209">
        <v>5</v>
      </c>
      <c r="N14" s="205" t="str">
        <f t="shared" si="1"/>
        <v/>
      </c>
      <c r="O14" s="241" t="s">
        <v>44</v>
      </c>
      <c r="P14" s="209">
        <v>7</v>
      </c>
      <c r="Q14" s="205" t="str">
        <f t="shared" si="2"/>
        <v/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3</v>
      </c>
      <c r="W14" s="205">
        <f t="shared" si="4"/>
        <v>-3</v>
      </c>
      <c r="X14" s="241" t="s">
        <v>44</v>
      </c>
      <c r="Y14" s="209">
        <v>8</v>
      </c>
      <c r="Z14" s="205" t="str">
        <f t="shared" si="5"/>
        <v/>
      </c>
      <c r="AA14" s="241" t="s">
        <v>44</v>
      </c>
      <c r="AB14" s="209">
        <v>7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44</v>
      </c>
      <c r="AH14" s="209">
        <v>7</v>
      </c>
      <c r="AI14" s="205" t="str">
        <f t="shared" si="8"/>
        <v/>
      </c>
      <c r="AJ14" s="241" t="s">
        <v>44</v>
      </c>
      <c r="AK14" s="209">
        <v>7</v>
      </c>
      <c r="AL14" s="205" t="str">
        <f t="shared" si="9"/>
        <v/>
      </c>
      <c r="AM14" s="241" t="s">
        <v>44</v>
      </c>
      <c r="AN14" s="209">
        <v>7</v>
      </c>
      <c r="AO14" s="207" t="str">
        <f t="shared" si="10"/>
        <v/>
      </c>
      <c r="AT14" s="208" t="str">
        <f t="shared" si="11"/>
        <v>H</v>
      </c>
      <c r="AU14" s="209">
        <f t="shared" ca="1" si="12"/>
        <v>8</v>
      </c>
      <c r="AV14" s="207" t="str">
        <f t="shared" ca="1" si="13"/>
        <v/>
      </c>
      <c r="AX14" s="4">
        <f t="shared" si="14"/>
        <v>73</v>
      </c>
      <c r="AY14" s="4">
        <f t="shared" si="22"/>
        <v>73</v>
      </c>
      <c r="AZ14" s="4">
        <f t="shared" ca="1" si="15"/>
        <v>73</v>
      </c>
      <c r="BA14" s="4">
        <f t="shared" ca="1" si="16"/>
        <v>73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72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89.285714285714292</v>
      </c>
      <c r="BL14" s="95">
        <f ca="1">$T$23</f>
        <v>625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-24</v>
      </c>
      <c r="BQ14" s="348">
        <f ca="1">-$AR$3*'Season Summary'!$AO$3</f>
        <v>-24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["H","H","H","V","V","V","H","H","V","V","H","V","H","V"];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365" t="s">
        <v>44</v>
      </c>
      <c r="F15" s="238" t="s">
        <v>45</v>
      </c>
      <c r="G15" s="209">
        <v>6</v>
      </c>
      <c r="H15" s="205">
        <f t="shared" si="23"/>
        <v>-6</v>
      </c>
      <c r="I15" s="241" t="s">
        <v>44</v>
      </c>
      <c r="J15" s="209">
        <v>7</v>
      </c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6</v>
      </c>
      <c r="Q15" s="205">
        <f t="shared" si="2"/>
        <v>-6</v>
      </c>
      <c r="R15" s="241" t="s">
        <v>45</v>
      </c>
      <c r="S15" s="209">
        <v>11</v>
      </c>
      <c r="T15" s="205">
        <f t="shared" si="3"/>
        <v>-11</v>
      </c>
      <c r="U15" s="241" t="s">
        <v>44</v>
      </c>
      <c r="V15" s="209">
        <v>7</v>
      </c>
      <c r="W15" s="205" t="str">
        <f t="shared" si="4"/>
        <v/>
      </c>
      <c r="X15" s="241" t="s">
        <v>45</v>
      </c>
      <c r="Y15" s="209">
        <v>7</v>
      </c>
      <c r="Z15" s="205">
        <f t="shared" si="5"/>
        <v>-7</v>
      </c>
      <c r="AA15" s="241" t="s">
        <v>45</v>
      </c>
      <c r="AB15" s="209">
        <v>9</v>
      </c>
      <c r="AC15" s="205">
        <f t="shared" si="6"/>
        <v>-9</v>
      </c>
      <c r="AD15" s="241" t="s">
        <v>45</v>
      </c>
      <c r="AE15" s="209">
        <v>7</v>
      </c>
      <c r="AF15" s="205">
        <f t="shared" si="7"/>
        <v>-7</v>
      </c>
      <c r="AG15" s="241" t="s">
        <v>45</v>
      </c>
      <c r="AH15" s="209">
        <v>9</v>
      </c>
      <c r="AI15" s="205">
        <f t="shared" si="8"/>
        <v>-9</v>
      </c>
      <c r="AJ15" s="241" t="s">
        <v>45</v>
      </c>
      <c r="AK15" s="209">
        <v>5</v>
      </c>
      <c r="AL15" s="205">
        <f t="shared" si="9"/>
        <v>-5</v>
      </c>
      <c r="AM15" s="241" t="s">
        <v>45</v>
      </c>
      <c r="AN15" s="209">
        <v>6</v>
      </c>
      <c r="AO15" s="207">
        <f t="shared" si="10"/>
        <v>-6</v>
      </c>
      <c r="AT15" s="208" t="str">
        <f t="shared" si="11"/>
        <v>V</v>
      </c>
      <c r="AU15" s="209">
        <f t="shared" ca="1" si="12"/>
        <v>7</v>
      </c>
      <c r="AV15" s="207">
        <f t="shared" ca="1" si="13"/>
        <v>-7</v>
      </c>
      <c r="AX15" s="4">
        <f t="shared" si="14"/>
        <v>-59</v>
      </c>
      <c r="AY15" s="4">
        <f t="shared" si="22"/>
        <v>59</v>
      </c>
      <c r="AZ15" s="4">
        <f t="shared" si="15"/>
        <v>59</v>
      </c>
      <c r="BA15" s="4">
        <f t="shared" ca="1" si="16"/>
        <v>59</v>
      </c>
      <c r="BB15" s="4">
        <v>12</v>
      </c>
      <c r="BC15" s="4">
        <f ca="1">COUNTIF($AY$4:OFFSET($AY$4,0,0,BB15,1),AY15)</f>
        <v>1</v>
      </c>
      <c r="BE15" s="353">
        <f ca="1">$AB$21</f>
        <v>12</v>
      </c>
      <c r="BF15" s="102" t="str">
        <f>$AA$2</f>
        <v>JL</v>
      </c>
      <c r="BG15" s="103">
        <f ca="1">$AC$21</f>
        <v>71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74.142857142857139</v>
      </c>
      <c r="BL15" s="97">
        <f ca="1">$K$23</f>
        <v>519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-24</v>
      </c>
      <c r="BQ15" s="356">
        <f ca="1">-$AR$3*'Season Summary'!$AO$3</f>
        <v>-24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["H","H","H","V","H","V","H","H","V","V","H","V","H","V"];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365" t="s">
        <v>44</v>
      </c>
      <c r="F16" s="238" t="s">
        <v>44</v>
      </c>
      <c r="G16" s="209">
        <v>14</v>
      </c>
      <c r="H16" s="205" t="str">
        <f t="shared" si="23"/>
        <v/>
      </c>
      <c r="I16" s="241" t="s">
        <v>44</v>
      </c>
      <c r="J16" s="209">
        <v>6</v>
      </c>
      <c r="K16" s="205" t="str">
        <f t="shared" si="0"/>
        <v/>
      </c>
      <c r="L16" s="241" t="s">
        <v>44</v>
      </c>
      <c r="M16" s="209">
        <v>14</v>
      </c>
      <c r="N16" s="205" t="str">
        <f t="shared" si="1"/>
        <v/>
      </c>
      <c r="O16" s="241" t="s">
        <v>44</v>
      </c>
      <c r="P16" s="209">
        <v>13</v>
      </c>
      <c r="Q16" s="205" t="str">
        <f t="shared" si="2"/>
        <v/>
      </c>
      <c r="R16" s="241" t="s">
        <v>44</v>
      </c>
      <c r="S16" s="209">
        <v>6</v>
      </c>
      <c r="T16" s="205" t="str">
        <f t="shared" si="3"/>
        <v/>
      </c>
      <c r="U16" s="241" t="s">
        <v>44</v>
      </c>
      <c r="V16" s="209">
        <v>10</v>
      </c>
      <c r="W16" s="205" t="str">
        <f t="shared" si="4"/>
        <v/>
      </c>
      <c r="X16" s="241" t="s">
        <v>44</v>
      </c>
      <c r="Y16" s="209">
        <v>13</v>
      </c>
      <c r="Z16" s="205" t="str">
        <f t="shared" si="5"/>
        <v/>
      </c>
      <c r="AA16" s="241" t="s">
        <v>44</v>
      </c>
      <c r="AB16" s="209">
        <v>12</v>
      </c>
      <c r="AC16" s="205" t="str">
        <f t="shared" si="6"/>
        <v/>
      </c>
      <c r="AD16" s="241" t="s">
        <v>44</v>
      </c>
      <c r="AE16" s="209">
        <v>14</v>
      </c>
      <c r="AF16" s="205" t="str">
        <f t="shared" si="7"/>
        <v/>
      </c>
      <c r="AG16" s="241" t="s">
        <v>44</v>
      </c>
      <c r="AH16" s="209">
        <v>14</v>
      </c>
      <c r="AI16" s="205" t="str">
        <f t="shared" si="8"/>
        <v/>
      </c>
      <c r="AJ16" s="241" t="s">
        <v>44</v>
      </c>
      <c r="AK16" s="209">
        <v>14</v>
      </c>
      <c r="AL16" s="205" t="str">
        <f t="shared" si="9"/>
        <v/>
      </c>
      <c r="AM16" s="241" t="s">
        <v>44</v>
      </c>
      <c r="AN16" s="209">
        <v>14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144</v>
      </c>
      <c r="AY16" s="4">
        <f t="shared" si="22"/>
        <v>144</v>
      </c>
      <c r="AZ16" s="4">
        <f t="shared" ca="1" si="15"/>
        <v>144</v>
      </c>
      <c r="BA16" s="4">
        <f t="shared" ca="1" si="16"/>
        <v>144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["4","3","10","12","7","9","13","16","8","11","5","6","14","15"];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["14","3","10","15","9","8","11","16","4","5","13","7","6","12"];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["3","10","9","12","4","6","13","16","8","11","5","7","14","15"];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365" t="s">
        <v>45</v>
      </c>
      <c r="F19" s="238" t="s">
        <v>45</v>
      </c>
      <c r="G19" s="209">
        <v>15</v>
      </c>
      <c r="H19" s="205" t="str">
        <f t="shared" si="23"/>
        <v/>
      </c>
      <c r="I19" s="241" t="s">
        <v>45</v>
      </c>
      <c r="J19" s="209">
        <v>12</v>
      </c>
      <c r="K19" s="205" t="str">
        <f t="shared" si="0"/>
        <v/>
      </c>
      <c r="L19" s="241" t="s">
        <v>45</v>
      </c>
      <c r="M19" s="209">
        <v>15</v>
      </c>
      <c r="N19" s="205" t="str">
        <f t="shared" si="1"/>
        <v/>
      </c>
      <c r="O19" s="241" t="s">
        <v>45</v>
      </c>
      <c r="P19" s="209">
        <v>15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15</v>
      </c>
      <c r="Z19" s="205" t="str">
        <f t="shared" si="5"/>
        <v/>
      </c>
      <c r="AA19" s="241" t="s">
        <v>45</v>
      </c>
      <c r="AB19" s="209">
        <v>15</v>
      </c>
      <c r="AC19" s="205" t="str">
        <f t="shared" si="6"/>
        <v/>
      </c>
      <c r="AD19" s="241" t="s">
        <v>45</v>
      </c>
      <c r="AE19" s="209">
        <v>15</v>
      </c>
      <c r="AF19" s="205" t="str">
        <f t="shared" si="7"/>
        <v/>
      </c>
      <c r="AG19" s="241" t="s">
        <v>45</v>
      </c>
      <c r="AH19" s="209">
        <v>15</v>
      </c>
      <c r="AI19" s="205" t="str">
        <f t="shared" si="8"/>
        <v/>
      </c>
      <c r="AJ19" s="241" t="s">
        <v>45</v>
      </c>
      <c r="AK19" s="209">
        <v>15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15</v>
      </c>
      <c r="AV19" s="207" t="str">
        <f t="shared" ca="1" si="13"/>
        <v/>
      </c>
      <c r="AX19" s="4">
        <f t="shared" si="14"/>
        <v>-177</v>
      </c>
      <c r="AY19" s="4">
        <f t="shared" si="22"/>
        <v>177</v>
      </c>
      <c r="AZ19" s="4">
        <f t="shared" si="15"/>
        <v>177</v>
      </c>
      <c r="BA19" s="4">
        <f t="shared" ca="1" si="16"/>
        <v>177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["3","4","8","11","5","9","14","16","10","12","7","6","13","15"];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49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53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46</v>
      </c>
      <c r="AF20" s="147"/>
      <c r="AG20" s="362" t="s">
        <v>741</v>
      </c>
      <c r="AH20" s="110">
        <v>48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46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["8","3","12","13","7","9","10","16","14","5","4","11","6","15"];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3</v>
      </c>
      <c r="H21" s="218">
        <f ca="1">IF(SUM(G4:G19)&gt;0,SUM(H4:H19)+$F$31,0)</f>
        <v>80</v>
      </c>
      <c r="I21" s="219"/>
      <c r="J21" s="217">
        <f ca="1">RANK(K21,$H34:$AO34,0)+J52</f>
        <v>8</v>
      </c>
      <c r="K21" s="218">
        <f ca="1">IF(SUM(J4:J19)&gt;0,SUM(K4:K19)+$F$31,0)</f>
        <v>77</v>
      </c>
      <c r="L21" s="219"/>
      <c r="M21" s="217">
        <f ca="1">RANK(N21,$H34:$AO34,0)+M52</f>
        <v>3</v>
      </c>
      <c r="N21" s="218">
        <f ca="1">IF(SUM(M4:M19)&gt;0,SUM(N4:N19)+$F$31,0)</f>
        <v>80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10</v>
      </c>
      <c r="T21" s="218">
        <f ca="1">IF(SUM(S4:S19)&gt;0,SUM(T4:T19)+$F$31,0)</f>
        <v>75</v>
      </c>
      <c r="U21" s="219"/>
      <c r="V21" s="217">
        <f ca="1">RANK(W21,$H34:$AO34,0)+V52</f>
        <v>1</v>
      </c>
      <c r="W21" s="218">
        <f ca="1">IF(SUM(V4:V19)&gt;0,SUM(W4:W19)+$F$31,0)</f>
        <v>85</v>
      </c>
      <c r="X21" s="219"/>
      <c r="Y21" s="217">
        <f ca="1">RANK(Z21,$H34:$AO34,0)+Y52</f>
        <v>6</v>
      </c>
      <c r="Z21" s="218">
        <f ca="1">IF(SUM(Y4:Y19)&gt;0,SUM(Z4:Z19)+$F$31,0)</f>
        <v>78</v>
      </c>
      <c r="AA21" s="219"/>
      <c r="AB21" s="217">
        <f ca="1">RANK(AC21,$H34:$AO34,0)+AB52</f>
        <v>12</v>
      </c>
      <c r="AC21" s="218">
        <f ca="1">IF(SUM(AB4:AB19)&gt;0,SUM(AC4:AC19)+$F$31,0)</f>
        <v>71</v>
      </c>
      <c r="AD21" s="219"/>
      <c r="AE21" s="217">
        <f ca="1">RANK(AF21,$H34:$AO34,0)+AE52</f>
        <v>8</v>
      </c>
      <c r="AF21" s="218">
        <f ca="1">IF(SUM(AE4:AE19)&gt;0,SUM(AF4:AF19)+$F$31,0)</f>
        <v>77</v>
      </c>
      <c r="AG21" s="219"/>
      <c r="AH21" s="217">
        <f ca="1">RANK(AI21,$H34:$AO34,0)+AH52</f>
        <v>11</v>
      </c>
      <c r="AI21" s="218">
        <f ca="1">IF(SUM(AH4:AH19)&gt;0,SUM(AI4:AI19)+$F$31,0)</f>
        <v>72</v>
      </c>
      <c r="AJ21" s="219"/>
      <c r="AK21" s="217">
        <f ca="1">RANK(AL21,$H34:$AO34,0)+AK52</f>
        <v>3</v>
      </c>
      <c r="AL21" s="218">
        <f ca="1">IF(SUM(AK4:AK19)&gt;0,SUM(AL4:AL19)+$F$31,0)</f>
        <v>80</v>
      </c>
      <c r="AM21" s="219"/>
      <c r="AN21" s="217">
        <f ca="1">RANK(AO21,$H34:$AO34,0)+AN52</f>
        <v>6</v>
      </c>
      <c r="AO21" s="220">
        <f ca="1">IF(SUM(AN4:AN19)&gt;0,SUM(AO4:AO19)+$F$31,0)</f>
        <v>78</v>
      </c>
      <c r="AP21" s="3"/>
      <c r="AT21" s="221"/>
      <c r="AU21" s="222">
        <f ca="1">RANK(AV34,$H34:$AV34,0)</f>
        <v>10</v>
      </c>
      <c r="AV21" s="223">
        <f ca="1">IF(SUM(AU4:AU19)&gt;0,SUM(AV4:AV19)+$F$31,0)</f>
        <v>76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["6","16","12","11","5","8","13","14","9","4","3","7","10","15"];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["5","3","4","14","6","10","12","16","11","9","8","7","13","15"];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["6","4","8","13","3","5","14","16","11","10","7","9","12","15"];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["4","8","10","12","3","5","13","16","9","11","6","7","14","15"];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0.5714285714285714</v>
      </c>
      <c r="Z25" s="162">
        <f>IF(SUM(Y4:Y19)&gt;0,COUNTBLANK(Z4:Z19)-COUNTBLANK($E4:$E19),0)</f>
        <v>8</v>
      </c>
      <c r="AA25" s="163"/>
      <c r="AB25" s="165">
        <f ca="1">IF($AR$2=0,AC25/OFFSET('Season Summary'!$D$3,$C$2,0),0)</f>
        <v>0.5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</v>
      </c>
      <c r="AF25" s="162">
        <f>IF(SUM(AE4:AE19)&gt;0,COUNTBLANK(AF4:AF19)-COUNTBLANK($E4:$E19),0)</f>
        <v>7</v>
      </c>
      <c r="AG25" s="163"/>
      <c r="AH25" s="165">
        <f ca="1">IF($AR$2=0,AI25/OFFSET('Season Summary'!$D$3,$C$2,0),0)</f>
        <v>0.5</v>
      </c>
      <c r="AI25" s="162">
        <f>IF(SUM(AH4:AH19)&gt;0,COUNTBLANK(AI4:AI19)-COUNTBLANK($E4:$E19),0)</f>
        <v>7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["4","10","11","12","5","6","13","16","8","3","7","9","14","15"];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["4","12","11","10","3","6","13","16","9","8","7","5","14","15"];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["4","9","10","12","3","5","13","16","8","11","7","6","14","15"];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["V","V","H","H","V","V","V","H","H","V","H","H","H","V"];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["49","45","46","42","63","38","53","47","46","48","52","46"];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80</v>
      </c>
      <c r="I34" s="26"/>
      <c r="J34" s="26"/>
      <c r="K34" s="26">
        <f t="shared" ref="K34:K39" ca="1" si="25">K21</f>
        <v>77</v>
      </c>
      <c r="L34" s="26"/>
      <c r="M34" s="26"/>
      <c r="N34" s="26">
        <f t="shared" ref="N34:N39" ca="1" si="26">N21</f>
        <v>80</v>
      </c>
      <c r="Q34" s="26">
        <f t="shared" ref="Q34:Q39" ca="1" si="27">Q21</f>
        <v>83</v>
      </c>
      <c r="T34" s="26">
        <f t="shared" ref="T34:T39" ca="1" si="28">T21</f>
        <v>75</v>
      </c>
      <c r="W34" s="26">
        <f t="shared" ref="W34:W39" ca="1" si="29">W21</f>
        <v>85</v>
      </c>
      <c r="Z34" s="26">
        <f t="shared" ref="Z34:Z39" ca="1" si="30">Z21</f>
        <v>78</v>
      </c>
      <c r="AC34" s="26">
        <f t="shared" ref="AC34:AC39" ca="1" si="31">AC21</f>
        <v>71</v>
      </c>
      <c r="AF34" s="26">
        <f t="shared" ref="AF34:AF39" ca="1" si="32">AF21</f>
        <v>77</v>
      </c>
      <c r="AI34" s="26">
        <f t="shared" ref="AI34:AI39" ca="1" si="33">AI21</f>
        <v>72</v>
      </c>
      <c r="AL34" s="26">
        <f t="shared" ref="AL34:AL39" ca="1" si="34">AL21</f>
        <v>80</v>
      </c>
      <c r="AO34" s="26">
        <f t="shared" ref="AO34:AO39" ca="1" si="35">AO21</f>
        <v>78</v>
      </c>
      <c r="AV34" s="26">
        <f ca="1">AV21</f>
        <v>76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8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8</v>
      </c>
      <c r="Z38" s="28">
        <f t="shared" si="30"/>
        <v>8</v>
      </c>
      <c r="AC38" s="28">
        <f t="shared" si="31"/>
        <v>7</v>
      </c>
      <c r="AF38" s="28">
        <f t="shared" si="32"/>
        <v>7</v>
      </c>
      <c r="AI38" s="28">
        <f t="shared" si="33"/>
        <v>7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0.5714285714285714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0.5714285714285714</v>
      </c>
      <c r="Y41" s="27">
        <f ca="1">Y25</f>
        <v>0.5714285714285714</v>
      </c>
      <c r="AB41" s="27">
        <f ca="1">AB25</f>
        <v>0.5</v>
      </c>
      <c r="AE41" s="27">
        <f ca="1">AE25</f>
        <v>0.5</v>
      </c>
      <c r="AH41" s="27">
        <f ca="1">AH25</f>
        <v>0.5</v>
      </c>
      <c r="AK41" s="27">
        <f ca="1">AK25</f>
        <v>0.5714285714285714</v>
      </c>
      <c r="AN41" s="27">
        <f ca="1">AN25</f>
        <v>0.5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7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-1</v>
      </c>
      <c r="AS2" s="9" t="s">
        <v>28</v>
      </c>
      <c r="AT2" s="384" t="s">
        <v>12</v>
      </c>
      <c r="AU2" s="385" t="s">
        <v>12</v>
      </c>
      <c r="AV2" s="386"/>
      <c r="AW2" s="3"/>
      <c r="BE2" s="390" t="str">
        <f ca="1">CONCATENATE("Week ",$C$2," Scores")</f>
        <v>Week 9 Scores</v>
      </c>
      <c r="BF2" s="391"/>
      <c r="BG2" s="392"/>
      <c r="BH2" s="175"/>
      <c r="BI2" s="390" t="s">
        <v>72</v>
      </c>
      <c r="BJ2" s="391"/>
      <c r="BK2" s="391"/>
      <c r="BL2" s="392"/>
      <c r="BM2" s="174"/>
      <c r="BN2" s="390" t="s">
        <v>81</v>
      </c>
      <c r="BO2" s="391"/>
      <c r="BP2" s="392"/>
      <c r="BQ2" s="390" t="s">
        <v>77</v>
      </c>
      <c r="BR2" s="391"/>
      <c r="BS2" s="391"/>
      <c r="BT2" s="391"/>
      <c r="BU2" s="391"/>
      <c r="BV2" s="391"/>
      <c r="BW2" s="392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8" t="s">
        <v>74</v>
      </c>
      <c r="BS3" s="393"/>
      <c r="BT3" s="388" t="s">
        <v>75</v>
      </c>
      <c r="BU3" s="393"/>
      <c r="BV3" s="388" t="s">
        <v>76</v>
      </c>
      <c r="BW3" s="389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95.714285714285708</v>
      </c>
      <c r="BL4" s="93">
        <f ca="1">$H$23</f>
        <v>670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7</v>
      </c>
      <c r="BQ4" s="72">
        <f ca="1">-$AR$3*'Season Summary'!$AO$3</f>
        <v>-24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74.142857142857139</v>
      </c>
      <c r="BL5" s="95">
        <f ca="1">$K$23</f>
        <v>519</v>
      </c>
      <c r="BM5" s="174"/>
      <c r="BN5" s="65">
        <f t="shared" ca="1" si="18"/>
        <v>3</v>
      </c>
      <c r="BO5" s="85" t="str">
        <f>$I$2</f>
        <v>CK</v>
      </c>
      <c r="BP5" s="75">
        <f t="shared" ca="1" si="19"/>
        <v>7</v>
      </c>
      <c r="BQ5" s="74">
        <f ca="1">-$AR$3*'Season Summary'!$AO$3</f>
        <v>-24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-24</v>
      </c>
      <c r="BQ6" s="74">
        <f ca="1">-$AR$3*'Season Summary'!$AO$3</f>
        <v>-24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95.857142857142861</v>
      </c>
      <c r="BL7" s="95">
        <f ca="1">$Q$23</f>
        <v>671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-24</v>
      </c>
      <c r="BQ7" s="74">
        <f ca="1">-$AR$3*'Season Summary'!$AO$3</f>
        <v>-24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89.285714285714292</v>
      </c>
      <c r="BL8" s="95">
        <f ca="1">$T$23</f>
        <v>625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-24</v>
      </c>
      <c r="BQ8" s="74">
        <f ca="1">-$AR$3*'Season Summary'!$AO$3</f>
        <v>-24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69</v>
      </c>
      <c r="BQ9" s="74">
        <f ca="1">-$AR$3*'Season Summary'!$AO$3</f>
        <v>-24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99.857142857142861</v>
      </c>
      <c r="BL10" s="95">
        <f ca="1">$Z$23</f>
        <v>699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-24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24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5</v>
      </c>
      <c r="BJ11" s="85" t="str">
        <f>$AA$2</f>
        <v>JL</v>
      </c>
      <c r="BK11" s="94">
        <f ca="1">$AC$22</f>
        <v>96.142857142857139</v>
      </c>
      <c r="BL11" s="95">
        <f ca="1">$AC$23</f>
        <v>673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-24</v>
      </c>
      <c r="BQ11" s="74">
        <f ca="1">-$AR$3*'Season Summary'!$AO$3</f>
        <v>-24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99.714285714285708</v>
      </c>
      <c r="BL12" s="95">
        <f ca="1">$AF$23</f>
        <v>698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-8</v>
      </c>
      <c r="BQ12" s="74">
        <f ca="1">-$AR$3*'Season Summary'!$AO$3</f>
        <v>-24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ca="1">IF(BV12="✓",$AH$27/COUNTIF(BV$4:BV$15,"✓"),"")</f>
        <v>16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4</v>
      </c>
      <c r="BJ13" s="85" t="str">
        <f>$AG$2</f>
        <v>KK</v>
      </c>
      <c r="BK13" s="94">
        <f ca="1">$AI$22</f>
        <v>98.142857142857139</v>
      </c>
      <c r="BL13" s="95">
        <f ca="1">$AI$23</f>
        <v>687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-24</v>
      </c>
      <c r="BQ13" s="74">
        <f ca="1">-$AR$3*'Season Summary'!$AO$3</f>
        <v>-24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95.285714285714292</v>
      </c>
      <c r="BL14" s="95">
        <f ca="1">$AL$23</f>
        <v>667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-24</v>
      </c>
      <c r="BQ14" s="74">
        <f ca="1">-$AR$3*'Season Summary'!$AO$3</f>
        <v>-24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9</v>
      </c>
      <c r="BJ15" s="86" t="str">
        <f>$AM$2</f>
        <v>RR</v>
      </c>
      <c r="BK15" s="96">
        <f ca="1">$AO$22</f>
        <v>95.571428571428569</v>
      </c>
      <c r="BL15" s="97">
        <f ca="1">$AO$23</f>
        <v>669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7</v>
      </c>
      <c r="BQ15" s="76">
        <f ca="1">-$AR$3*'Season Summary'!$AO$3</f>
        <v>-24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8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2020-11-03T04:37:21Z</dcterms:modified>
</cp:coreProperties>
</file>