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43AB7F2C-62CC-4EDC-AAA1-950E7FAA1D21}" xr6:coauthVersionLast="47" xr6:coauthVersionMax="47" xr10:uidLastSave="{00000000-0000-0000-0000-000000000000}"/>
  <bookViews>
    <workbookView xWindow="-120" yWindow="-120" windowWidth="20730" windowHeight="11310" tabRatio="742" firstSheet="11" activeTab="11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state="hidden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6"/>
  <c r="C29" i="30"/>
  <c r="C29" i="28"/>
  <c r="C29" i="1"/>
  <c r="C29" i="33"/>
  <c r="C29" i="26"/>
  <c r="C29" i="25"/>
  <c r="C29" i="23"/>
  <c r="C29" i="31"/>
  <c r="C29" i="21"/>
  <c r="C29" i="32"/>
  <c r="C29" i="27"/>
  <c r="C29" i="24"/>
  <c r="C29" i="34"/>
  <c r="C29" i="29"/>
  <c r="C29" i="35"/>
  <c r="C29" i="20"/>
  <c r="C29" i="38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CV510" i="16" s="1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4" i="16"/>
  <c r="AT44" i="16"/>
  <c r="AT43" i="16"/>
  <c r="AT40" i="16"/>
  <c r="AT42" i="16"/>
  <c r="AT39" i="16"/>
  <c r="AT41" i="16"/>
  <c r="AT38" i="16"/>
  <c r="AT35" i="16"/>
  <c r="AT33" i="16"/>
  <c r="AT37" i="16"/>
  <c r="AT36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6" i="31" s="1"/>
  <c r="AJ2" i="31"/>
  <c r="AG2" i="31"/>
  <c r="BF9" i="31" s="1"/>
  <c r="AD2" i="31"/>
  <c r="AA2" i="31"/>
  <c r="BJ10" i="31" s="1"/>
  <c r="X2" i="31"/>
  <c r="U2" i="31"/>
  <c r="BO12" i="31" s="1"/>
  <c r="R2" i="31"/>
  <c r="BO9" i="31" s="1"/>
  <c r="O2" i="31"/>
  <c r="L2" i="31"/>
  <c r="BF4" i="31" s="1"/>
  <c r="I2" i="31"/>
  <c r="BF15" i="31" s="1"/>
  <c r="AM2" i="30"/>
  <c r="AJ2" i="30"/>
  <c r="BJ14" i="30" s="1"/>
  <c r="AG2" i="30"/>
  <c r="BJ9" i="30" s="1"/>
  <c r="AD2" i="30"/>
  <c r="BO11" i="30" s="1"/>
  <c r="AA2" i="30"/>
  <c r="BF10" i="30" s="1"/>
  <c r="X2" i="30"/>
  <c r="BF7" i="30" s="1"/>
  <c r="U2" i="30"/>
  <c r="R2" i="30"/>
  <c r="BJ7" i="30" s="1"/>
  <c r="O2" i="30"/>
  <c r="BF6" i="30" s="1"/>
  <c r="L2" i="30"/>
  <c r="BJ4" i="30" s="1"/>
  <c r="I2" i="30"/>
  <c r="AM2" i="29"/>
  <c r="BJ4" i="29" s="1"/>
  <c r="AJ2" i="29"/>
  <c r="BJ14" i="29" s="1"/>
  <c r="AG2" i="29"/>
  <c r="BF7" i="29" s="1"/>
  <c r="AD2" i="29"/>
  <c r="BO11" i="29" s="1"/>
  <c r="AA2" i="29"/>
  <c r="BJ10" i="29" s="1"/>
  <c r="X2" i="29"/>
  <c r="BJ13" i="29" s="1"/>
  <c r="U2" i="29"/>
  <c r="BF12" i="29" s="1"/>
  <c r="R2" i="29"/>
  <c r="BF10" i="29" s="1"/>
  <c r="O2" i="29"/>
  <c r="BO8" i="29" s="1"/>
  <c r="L2" i="29"/>
  <c r="BJ5" i="29" s="1"/>
  <c r="I2" i="29"/>
  <c r="BF9" i="29" s="1"/>
  <c r="AM2" i="28"/>
  <c r="BF10" i="28" s="1"/>
  <c r="AJ2" i="28"/>
  <c r="BJ14" i="28" s="1"/>
  <c r="AG2" i="28"/>
  <c r="BF8" i="28" s="1"/>
  <c r="AD2" i="28"/>
  <c r="BF12" i="28" s="1"/>
  <c r="AA2" i="28"/>
  <c r="X2" i="28"/>
  <c r="BJ12" i="28" s="1"/>
  <c r="U2" i="28"/>
  <c r="BJ13" i="28" s="1"/>
  <c r="R2" i="28"/>
  <c r="BJ6" i="28" s="1"/>
  <c r="O2" i="28"/>
  <c r="BF7" i="28" s="1"/>
  <c r="L2" i="28"/>
  <c r="BO5" i="28" s="1"/>
  <c r="I2" i="28"/>
  <c r="BJ11" i="28" s="1"/>
  <c r="AM2" i="27"/>
  <c r="AJ2" i="27"/>
  <c r="BO15" i="27" s="1"/>
  <c r="AG2" i="27"/>
  <c r="AD2" i="27"/>
  <c r="BF7" i="27" s="1"/>
  <c r="AA2" i="27"/>
  <c r="BF13" i="27" s="1"/>
  <c r="X2" i="27"/>
  <c r="BF15" i="27" s="1"/>
  <c r="U2" i="27"/>
  <c r="R2" i="27"/>
  <c r="BJ6" i="27" s="1"/>
  <c r="O2" i="27"/>
  <c r="BF10" i="27" s="1"/>
  <c r="L2" i="27"/>
  <c r="BJ5" i="27" s="1"/>
  <c r="I2" i="27"/>
  <c r="BO6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W25" i="28"/>
  <c r="W38" i="28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7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F25" i="31" s="1"/>
  <c r="AF38" i="31" s="1"/>
  <c r="AC4" i="31"/>
  <c r="Z4" i="31"/>
  <c r="W4" i="31"/>
  <c r="T4" i="31"/>
  <c r="T25" i="31" s="1"/>
  <c r="T38" i="31" s="1"/>
  <c r="Q4" i="31"/>
  <c r="N4" i="31"/>
  <c r="K4" i="31"/>
  <c r="H4" i="31"/>
  <c r="U1" i="3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8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Z25" i="30" s="1"/>
  <c r="Z38" i="30" s="1"/>
  <c r="W4" i="30"/>
  <c r="T4" i="30"/>
  <c r="Q4" i="30"/>
  <c r="N4" i="30"/>
  <c r="K4" i="30"/>
  <c r="K25" i="30" s="1"/>
  <c r="K38" i="30" s="1"/>
  <c r="H4" i="30"/>
  <c r="U1" i="30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6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W21" i="28"/>
  <c r="V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O25" i="28" s="1"/>
  <c r="AO38" i="28" s="1"/>
  <c r="AL4" i="28"/>
  <c r="AI4" i="28"/>
  <c r="AF4" i="28"/>
  <c r="AC4" i="28"/>
  <c r="Z4" i="28"/>
  <c r="W4" i="28"/>
  <c r="T4" i="28"/>
  <c r="Q4" i="28"/>
  <c r="Q25" i="28" s="1"/>
  <c r="Q38" i="28" s="1"/>
  <c r="N4" i="28"/>
  <c r="K4" i="28"/>
  <c r="H4" i="28"/>
  <c r="U1" i="28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11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L25" i="27" s="1"/>
  <c r="AL38" i="27" s="1"/>
  <c r="AI4" i="27"/>
  <c r="AF4" i="27"/>
  <c r="AF25" i="27" s="1"/>
  <c r="AF38" i="27" s="1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N25" i="31" l="1"/>
  <c r="N38" i="31" s="1"/>
  <c r="AO25" i="31"/>
  <c r="AO38" i="31" s="1"/>
  <c r="Z25" i="31"/>
  <c r="Z38" i="31" s="1"/>
  <c r="H25" i="31"/>
  <c r="H38" i="31" s="1"/>
  <c r="K25" i="31"/>
  <c r="K38" i="31" s="1"/>
  <c r="W25" i="31"/>
  <c r="W38" i="31" s="1"/>
  <c r="Q25" i="31"/>
  <c r="Q38" i="31" s="1"/>
  <c r="AC25" i="31"/>
  <c r="AC38" i="31" s="1"/>
  <c r="AL25" i="31"/>
  <c r="AL38" i="31" s="1"/>
  <c r="AI25" i="31"/>
  <c r="AI38" i="31" s="1"/>
  <c r="AF25" i="30"/>
  <c r="AF38" i="30" s="1"/>
  <c r="AC25" i="30"/>
  <c r="AC38" i="30" s="1"/>
  <c r="AO25" i="30"/>
  <c r="AO38" i="30" s="1"/>
  <c r="W25" i="30"/>
  <c r="W38" i="30" s="1"/>
  <c r="T25" i="30"/>
  <c r="T38" i="30" s="1"/>
  <c r="N25" i="30"/>
  <c r="N38" i="30" s="1"/>
  <c r="H25" i="30"/>
  <c r="H38" i="30" s="1"/>
  <c r="AI25" i="30"/>
  <c r="AI38" i="30" s="1"/>
  <c r="Q25" i="30"/>
  <c r="Q38" i="30" s="1"/>
  <c r="AL25" i="30"/>
  <c r="AL38" i="30" s="1"/>
  <c r="H25" i="29"/>
  <c r="H38" i="29" s="1"/>
  <c r="AF25" i="29"/>
  <c r="AF38" i="29" s="1"/>
  <c r="K25" i="29"/>
  <c r="K38" i="29" s="1"/>
  <c r="W25" i="29"/>
  <c r="W38" i="29" s="1"/>
  <c r="AL25" i="29"/>
  <c r="AL38" i="29" s="1"/>
  <c r="T25" i="29"/>
  <c r="T38" i="29" s="1"/>
  <c r="AO25" i="29"/>
  <c r="AO38" i="29" s="1"/>
  <c r="N25" i="29"/>
  <c r="N38" i="29" s="1"/>
  <c r="Z25" i="29"/>
  <c r="Z38" i="29" s="1"/>
  <c r="Q25" i="29"/>
  <c r="Q38" i="29" s="1"/>
  <c r="AI25" i="29"/>
  <c r="AI38" i="29" s="1"/>
  <c r="AC25" i="29"/>
  <c r="AC38" i="29" s="1"/>
  <c r="AF25" i="28"/>
  <c r="AF38" i="28" s="1"/>
  <c r="AL25" i="28"/>
  <c r="AL38" i="28" s="1"/>
  <c r="AC25" i="28"/>
  <c r="AC38" i="28" s="1"/>
  <c r="H25" i="28"/>
  <c r="H38" i="28" s="1"/>
  <c r="K25" i="28"/>
  <c r="K38" i="28" s="1"/>
  <c r="T25" i="28"/>
  <c r="T38" i="28" s="1"/>
  <c r="N25" i="28"/>
  <c r="N38" i="28" s="1"/>
  <c r="AI25" i="28"/>
  <c r="AI38" i="28" s="1"/>
  <c r="Z25" i="28"/>
  <c r="Z38" i="28" s="1"/>
  <c r="W25" i="27"/>
  <c r="W38" i="27" s="1"/>
  <c r="Q25" i="27"/>
  <c r="Q38" i="27" s="1"/>
  <c r="AO25" i="27"/>
  <c r="AO38" i="27" s="1"/>
  <c r="H25" i="27"/>
  <c r="H38" i="27" s="1"/>
  <c r="N25" i="27"/>
  <c r="N38" i="27" s="1"/>
  <c r="T25" i="27"/>
  <c r="T38" i="27" s="1"/>
  <c r="AC25" i="27"/>
  <c r="AC38" i="27" s="1"/>
  <c r="K25" i="27"/>
  <c r="K38" i="27" s="1"/>
  <c r="AI25" i="27"/>
  <c r="AI38" i="27" s="1"/>
  <c r="Z25" i="27"/>
  <c r="Z38" i="27" s="1"/>
  <c r="AO25" i="26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V55" i="28"/>
  <c r="V52" i="28" s="1"/>
  <c r="V53" i="28"/>
  <c r="V54" i="28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AC25" i="21"/>
  <c r="AC38" i="21" s="1"/>
  <c r="AO25" i="21"/>
  <c r="AO38" i="21" s="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BY28" i="29"/>
  <c r="CV284" i="16" s="1"/>
  <c r="BY30" i="29"/>
  <c r="CV286" i="16" s="1"/>
  <c r="BY29" i="29"/>
  <c r="CV285" i="16" s="1"/>
  <c r="BY29" i="31"/>
  <c r="CV341" i="16" s="1"/>
  <c r="BY30" i="31"/>
  <c r="CV342" i="16" s="1"/>
  <c r="BY28" i="31"/>
  <c r="CV340" i="16" s="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W34" i="28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Y28" i="28"/>
  <c r="CV256" i="16" s="1"/>
  <c r="BY30" i="28"/>
  <c r="CV258" i="16" s="1"/>
  <c r="BY29" i="28"/>
  <c r="CV257" i="16" s="1"/>
  <c r="BY30" i="30"/>
  <c r="CV314" i="16" s="1"/>
  <c r="BY29" i="30"/>
  <c r="CV313" i="16" s="1"/>
  <c r="BY28" i="30"/>
  <c r="CV312" i="16" s="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8" i="28"/>
  <c r="BO4" i="32"/>
  <c r="BG8" i="33"/>
  <c r="BO4" i="33"/>
  <c r="BJ8" i="26"/>
  <c r="BF4" i="33"/>
  <c r="BG9" i="36"/>
  <c r="BG15" i="33"/>
  <c r="BG5" i="36"/>
  <c r="BF5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J7" i="20"/>
  <c r="BO7" i="30"/>
  <c r="BJ14" i="1"/>
  <c r="BJ7" i="23"/>
  <c r="BG14" i="32"/>
  <c r="BF10" i="36"/>
  <c r="BF7" i="35"/>
  <c r="BF9" i="21"/>
  <c r="BO12" i="25"/>
  <c r="BG15" i="28"/>
  <c r="BO10" i="26"/>
  <c r="BJ9" i="29"/>
  <c r="BO6" i="32"/>
  <c r="BF15" i="26"/>
  <c r="BF15" i="33"/>
  <c r="BJ5" i="26"/>
  <c r="BO8" i="34"/>
  <c r="BO13" i="31"/>
  <c r="BJ10" i="25"/>
  <c r="BJ14" i="32"/>
  <c r="BF15" i="30"/>
  <c r="BO9" i="30"/>
  <c r="BF6" i="20"/>
  <c r="BO5" i="23"/>
  <c r="BJ5" i="28"/>
  <c r="BO9" i="33"/>
  <c r="BF5" i="33"/>
  <c r="BO7" i="29"/>
  <c r="BF4" i="25"/>
  <c r="BO15" i="24"/>
  <c r="BJ15" i="33"/>
  <c r="BJ15" i="30"/>
  <c r="BF12" i="20"/>
  <c r="BJ5" i="33"/>
  <c r="BO12" i="34"/>
  <c r="BO15" i="28"/>
  <c r="BF14" i="36"/>
  <c r="BO14" i="29"/>
  <c r="BO10" i="32"/>
  <c r="BF13" i="28"/>
  <c r="BO7" i="27"/>
  <c r="BO14" i="25"/>
  <c r="BO8" i="20"/>
  <c r="BF10" i="31"/>
  <c r="BJ14" i="36"/>
  <c r="BF14" i="32"/>
  <c r="BO7" i="24"/>
  <c r="BJ12" i="29"/>
  <c r="BF6" i="28"/>
  <c r="BO10" i="20"/>
  <c r="BJ11" i="27"/>
  <c r="BJ6" i="23"/>
  <c r="BF11" i="35"/>
  <c r="BF9" i="20"/>
  <c r="BJ14" i="25"/>
  <c r="BJ5" i="24"/>
  <c r="BF10" i="25"/>
  <c r="BO6" i="36"/>
  <c r="BF12" i="34"/>
  <c r="BO4" i="29"/>
  <c r="BJ11" i="35"/>
  <c r="BF5" i="28"/>
  <c r="BJ7" i="27"/>
  <c r="BF8" i="34"/>
  <c r="BF11" i="20"/>
  <c r="BJ10" i="36"/>
  <c r="BJ11" i="24"/>
  <c r="BJ13" i="24"/>
  <c r="BO12" i="29"/>
  <c r="BO10" i="28"/>
  <c r="BF9" i="30"/>
  <c r="BJ10" i="32"/>
  <c r="BO13" i="23"/>
  <c r="BJ6" i="32"/>
  <c r="BO5" i="24"/>
  <c r="BJ11" i="29"/>
  <c r="BO6" i="21"/>
  <c r="BF15" i="29"/>
  <c r="BF6" i="36"/>
  <c r="BO7" i="35"/>
  <c r="BO15" i="20"/>
  <c r="BF13" i="23"/>
  <c r="BO13" i="20"/>
  <c r="BJ5" i="25"/>
  <c r="BO5" i="26"/>
  <c r="BJ8" i="21"/>
  <c r="BJ13" i="33"/>
  <c r="BO13" i="27"/>
  <c r="BJ9" i="33"/>
  <c r="BF11" i="25"/>
  <c r="BJ13" i="21"/>
  <c r="BO13" i="33"/>
  <c r="BJ5" i="30"/>
  <c r="BO4" i="34"/>
  <c r="BF8" i="29"/>
  <c r="BO9" i="25"/>
  <c r="BO5" i="27"/>
  <c r="BO9" i="29"/>
  <c r="BJ10" i="26"/>
  <c r="BJ9" i="28"/>
  <c r="BJ15" i="29"/>
  <c r="BO14" i="35"/>
  <c r="BO14" i="28"/>
  <c r="BJ7" i="26"/>
  <c r="BJ7" i="29"/>
  <c r="BF13" i="36"/>
  <c r="BJ9" i="36"/>
  <c r="BO13" i="26"/>
  <c r="BJ4" i="24"/>
  <c r="BO4" i="24"/>
  <c r="BO6" i="30"/>
  <c r="BJ10" i="30"/>
  <c r="BF11" i="26"/>
  <c r="BF13" i="24"/>
  <c r="BO4" i="28"/>
  <c r="BO12" i="28"/>
  <c r="BF8" i="25"/>
  <c r="BJ13" i="27"/>
  <c r="BF14" i="1"/>
  <c r="BF14" i="28"/>
  <c r="BO5" i="36"/>
  <c r="BO11" i="25"/>
  <c r="BO9" i="27"/>
  <c r="BO12" i="24"/>
  <c r="BO7" i="28"/>
  <c r="BJ14" i="27"/>
  <c r="BJ12" i="20"/>
  <c r="BJ4" i="1"/>
  <c r="BO14" i="31"/>
  <c r="BF4" i="30"/>
  <c r="BO13" i="29"/>
  <c r="BJ5" i="23"/>
  <c r="BO11" i="33"/>
  <c r="BF15" i="35"/>
  <c r="BF14" i="23"/>
  <c r="BJ9" i="31"/>
  <c r="BO12" i="20"/>
  <c r="BG6" i="36"/>
  <c r="BG7" i="34"/>
  <c r="BG14" i="33"/>
  <c r="BG6" i="33"/>
  <c r="BF10" i="34"/>
  <c r="BO5" i="31"/>
  <c r="BF7" i="23"/>
  <c r="BF11" i="33"/>
  <c r="BJ4" i="21"/>
  <c r="BO8" i="36"/>
  <c r="BO10" i="34"/>
  <c r="BJ6" i="31"/>
  <c r="BO4" i="30"/>
  <c r="BF14" i="29"/>
  <c r="BO12" i="23"/>
  <c r="BF5" i="35"/>
  <c r="BJ6" i="29"/>
  <c r="BJ13" i="31"/>
  <c r="BF10" i="21"/>
  <c r="BJ13" i="35"/>
  <c r="BJ4" i="32"/>
  <c r="BO9" i="24"/>
  <c r="BF12" i="27"/>
  <c r="BO7" i="20"/>
  <c r="BJ7" i="31"/>
  <c r="BO10" i="25"/>
  <c r="BF11" i="1"/>
  <c r="BO6" i="28"/>
  <c r="BJ8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0" i="28"/>
  <c r="BF9" i="28"/>
  <c r="BF8" i="31"/>
  <c r="BO11" i="31"/>
  <c r="BJ7" i="32"/>
  <c r="BO7" i="32"/>
  <c r="BJ6" i="33"/>
  <c r="BF6" i="33"/>
  <c r="BF13" i="34"/>
  <c r="BO13" i="34"/>
  <c r="BO11" i="21"/>
  <c r="BF6" i="21"/>
  <c r="BJ10" i="21"/>
  <c r="BO10" i="30"/>
  <c r="BJ12" i="30"/>
  <c r="BJ8" i="36"/>
  <c r="BF15" i="34"/>
  <c r="BO8" i="32"/>
  <c r="BF13" i="31"/>
  <c r="BO11" i="24"/>
  <c r="BO14" i="23"/>
  <c r="BF6" i="23"/>
  <c r="BJ14" i="34"/>
  <c r="BJ12" i="31"/>
  <c r="BJ12" i="36"/>
  <c r="BO7" i="33"/>
  <c r="BO5" i="34"/>
  <c r="BF5" i="21"/>
  <c r="BF4" i="21"/>
  <c r="BO8" i="31"/>
  <c r="BJ14" i="21"/>
  <c r="BF6" i="34"/>
  <c r="BF4" i="1"/>
  <c r="BJ15" i="35"/>
  <c r="BJ13" i="34"/>
  <c r="BJ10" i="33"/>
  <c r="BJ8" i="32"/>
  <c r="BO13" i="30"/>
  <c r="BJ4" i="28"/>
  <c r="BF15" i="28"/>
  <c r="BF12" i="23"/>
  <c r="BO10" i="23"/>
  <c r="BO14" i="34"/>
  <c r="BF11" i="31"/>
  <c r="BO12" i="36"/>
  <c r="BF6" i="29"/>
  <c r="BF7" i="33"/>
  <c r="BJ7" i="28"/>
  <c r="BO9" i="1"/>
  <c r="BF9" i="27"/>
  <c r="BO15" i="30"/>
  <c r="BF15" i="25"/>
  <c r="BF5" i="25"/>
  <c r="BO11" i="20"/>
  <c r="BO6" i="34"/>
  <c r="BF10" i="35"/>
  <c r="BO15" i="21"/>
  <c r="BF8" i="24"/>
  <c r="BO14" i="20"/>
  <c r="BF14" i="27"/>
  <c r="BJ10" i="24"/>
  <c r="BF8" i="30"/>
  <c r="BG13" i="34"/>
  <c r="BG11" i="35"/>
  <c r="BG8" i="36"/>
  <c r="BF5" i="1"/>
  <c r="BF5" i="29"/>
  <c r="BJ8" i="29"/>
  <c r="BJ15" i="1"/>
  <c r="BJ8" i="1"/>
  <c r="BO7" i="31"/>
  <c r="BO7" i="1"/>
  <c r="BO15" i="34"/>
  <c r="BF10" i="33"/>
  <c r="BJ8" i="31"/>
  <c r="BO13" i="24"/>
  <c r="BO11" i="32"/>
  <c r="BO7" i="26"/>
  <c r="BO15" i="25"/>
  <c r="BJ5" i="34"/>
  <c r="BO10" i="27"/>
  <c r="BF6" i="27"/>
  <c r="BJ9" i="21"/>
  <c r="BJ11" i="21"/>
  <c r="BF7" i="32"/>
  <c r="BO7" i="21"/>
  <c r="BO13" i="28"/>
  <c r="BF6" i="26"/>
  <c r="BJ4" i="25"/>
  <c r="BO14" i="26"/>
  <c r="BO6" i="20"/>
  <c r="BO9" i="34"/>
  <c r="BJ15" i="31"/>
  <c r="BF13" i="20"/>
  <c r="BJ9" i="34"/>
  <c r="BF11" i="32"/>
  <c r="BO8" i="28"/>
  <c r="BJ9" i="26"/>
  <c r="BJ15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Y10" i="33"/>
  <c r="CV378" i="16" s="1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4" i="31"/>
  <c r="BJ4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5" i="27"/>
  <c r="BJ10" i="27"/>
  <c r="BO14" i="27"/>
  <c r="BO14" i="30"/>
  <c r="BF11" i="30"/>
  <c r="BJ11" i="31"/>
  <c r="BF12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4" i="29"/>
  <c r="BF14" i="20"/>
  <c r="BJ10" i="20"/>
  <c r="BO5" i="20"/>
  <c r="BF8" i="23"/>
  <c r="BJ11" i="23"/>
  <c r="BO8" i="24"/>
  <c r="BF15" i="24"/>
  <c r="BJ9" i="25"/>
  <c r="BF6" i="25"/>
  <c r="BF11" i="27"/>
  <c r="BJ9" i="27"/>
  <c r="BO4" i="27"/>
  <c r="BF4" i="27"/>
  <c r="BJ15" i="28"/>
  <c r="BO11" i="28"/>
  <c r="BO15" i="29"/>
  <c r="BF11" i="29"/>
  <c r="BJ13" i="30"/>
  <c r="BO12" i="30"/>
  <c r="BF12" i="30"/>
  <c r="BO5" i="30"/>
  <c r="BF14" i="30"/>
  <c r="BJ6" i="30"/>
  <c r="BO15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4" i="27"/>
  <c r="BJ14" i="31"/>
  <c r="BO5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12" i="27"/>
  <c r="BO12" i="27"/>
  <c r="BF11" i="28"/>
  <c r="BO9" i="28"/>
  <c r="BF13" i="29"/>
  <c r="BO10" i="29"/>
  <c r="BJ11" i="30"/>
  <c r="BO8" i="30"/>
  <c r="BF13" i="30"/>
  <c r="BF5" i="31"/>
  <c r="BJ5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8" i="27"/>
  <c r="BF15" i="32"/>
  <c r="BO13" i="25"/>
  <c r="BO6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Y16" i="30"/>
  <c r="CV300" i="16" s="1"/>
  <c r="BY19" i="35"/>
  <c r="CV443" i="16" s="1"/>
  <c r="BE2" i="35"/>
  <c r="BY9" i="35"/>
  <c r="CV433" i="16" s="1"/>
  <c r="BY7" i="26"/>
  <c r="CV179" i="16" s="1"/>
  <c r="BY5" i="26"/>
  <c r="CV177" i="16" s="1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36"/>
  <c r="F46" i="32"/>
  <c r="F46" i="35"/>
  <c r="F46" i="34"/>
  <c r="G58" i="34"/>
  <c r="G58" i="35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AN58" i="33"/>
  <c r="S58" i="33"/>
  <c r="AB58" i="33"/>
  <c r="V58" i="33"/>
  <c r="J58" i="33"/>
  <c r="M58" i="33"/>
  <c r="AE58" i="33"/>
  <c r="AK58" i="33"/>
  <c r="P58" i="33"/>
  <c r="AH58" i="33"/>
  <c r="Y58" i="33"/>
  <c r="V21" i="36"/>
  <c r="BE9" i="36" s="1"/>
  <c r="AE21" i="35"/>
  <c r="BE12" i="35" s="1"/>
  <c r="S21" i="33"/>
  <c r="BE8" i="33" s="1"/>
  <c r="M21" i="32"/>
  <c r="BE6" i="32" s="1"/>
  <c r="G21" i="36"/>
  <c r="BE4" i="36" s="1"/>
  <c r="V21" i="32"/>
  <c r="BE9" i="32" s="1"/>
  <c r="J21" i="32"/>
  <c r="BE5" i="32" s="1"/>
  <c r="M21" i="33"/>
  <c r="BE6" i="33" s="1"/>
  <c r="V21" i="34"/>
  <c r="BE9" i="34" s="1"/>
  <c r="J21" i="34"/>
  <c r="BE5" i="34" s="1"/>
  <c r="AN21" i="34"/>
  <c r="BE15" i="34" s="1"/>
  <c r="Y21" i="34"/>
  <c r="BE10" i="34" s="1"/>
  <c r="AE21" i="33"/>
  <c r="BE12" i="33" s="1"/>
  <c r="Y21" i="32"/>
  <c r="BE10" i="32" s="1"/>
  <c r="G21" i="35"/>
  <c r="BE4" i="35" s="1"/>
  <c r="G21" i="33"/>
  <c r="BE4" i="33" s="1"/>
  <c r="AN21" i="35"/>
  <c r="BE15" i="35" s="1"/>
  <c r="AH21" i="34"/>
  <c r="BE13" i="34" s="1"/>
  <c r="P21" i="33"/>
  <c r="BE7" i="33" s="1"/>
  <c r="AB21" i="36"/>
  <c r="BE11" i="36" s="1"/>
  <c r="AK21" i="33"/>
  <c r="BE14" i="33" s="1"/>
  <c r="AB21" i="33"/>
  <c r="BE11" i="33" s="1"/>
  <c r="Y21" i="35"/>
  <c r="BE10" i="35" s="1"/>
  <c r="Y21" i="33"/>
  <c r="BE10" i="33" s="1"/>
  <c r="AE21" i="32"/>
  <c r="BE12" i="32" s="1"/>
  <c r="J21" i="36"/>
  <c r="BE5" i="36" s="1"/>
  <c r="AK21" i="34"/>
  <c r="BE14" i="34" s="1"/>
  <c r="S21" i="34"/>
  <c r="BE8" i="34" s="1"/>
  <c r="Y21" i="36"/>
  <c r="BE10" i="36" s="1"/>
  <c r="AB21" i="34"/>
  <c r="BE11" i="34" s="1"/>
  <c r="AN21" i="32"/>
  <c r="BE15" i="32" s="1"/>
  <c r="AN21" i="36"/>
  <c r="BE15" i="36" s="1"/>
  <c r="P21" i="36"/>
  <c r="BE7" i="36" s="1"/>
  <c r="AK21" i="35"/>
  <c r="BE14" i="35" s="1"/>
  <c r="AE21" i="34"/>
  <c r="BE12" i="34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S21" i="35"/>
  <c r="BE8" i="35" s="1"/>
  <c r="M21" i="34"/>
  <c r="BE6" i="34" s="1"/>
  <c r="AK21" i="32"/>
  <c r="BE14" i="32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C2" i="16"/>
  <c r="J21" i="33"/>
  <c r="BE5" i="33" s="1"/>
  <c r="AH21" i="33"/>
  <c r="BE13" i="33" s="1"/>
  <c r="V21" i="35"/>
  <c r="BE9" i="35" s="1"/>
  <c r="AH21" i="35"/>
  <c r="BE13" i="35" s="1"/>
  <c r="AE21" i="36" l="1"/>
  <c r="BE12" i="36" s="1"/>
  <c r="AK21" i="36"/>
  <c r="BE14" i="36" s="1"/>
  <c r="M21" i="35"/>
  <c r="BE6" i="35" s="1"/>
  <c r="M21" i="36"/>
  <c r="BE6" i="36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H21" i="36"/>
  <c r="BE13" i="36" s="1"/>
  <c r="S21" i="32"/>
  <c r="BE8" i="32" s="1"/>
  <c r="P21" i="32"/>
  <c r="BE7" i="32" s="1"/>
  <c r="B1" i="21" l="1"/>
  <c r="B1" i="1" l="1"/>
  <c r="B1" i="20"/>
  <c r="B6" i="35" l="1"/>
  <c r="C13" i="38"/>
  <c r="B18" i="36"/>
  <c r="C11" i="27"/>
  <c r="C5" i="30"/>
  <c r="B16" i="30"/>
  <c r="C5" i="27"/>
  <c r="B18" i="34"/>
  <c r="D7" i="23"/>
  <c r="D6" i="21"/>
  <c r="B19" i="28"/>
  <c r="C15" i="20"/>
  <c r="B5" i="26"/>
  <c r="D16" i="31"/>
  <c r="B6" i="1"/>
  <c r="B10" i="28"/>
  <c r="D8" i="24"/>
  <c r="B15" i="23"/>
  <c r="C9" i="31"/>
  <c r="C16" i="32"/>
  <c r="D14" i="31"/>
  <c r="D8" i="33"/>
  <c r="D7" i="34"/>
  <c r="D16" i="25"/>
  <c r="B6" i="27"/>
  <c r="C9" i="23"/>
  <c r="B10" i="31"/>
  <c r="B5" i="21"/>
  <c r="B14" i="27"/>
  <c r="D13" i="36"/>
  <c r="C8" i="38"/>
  <c r="D19" i="38"/>
  <c r="C15" i="38"/>
  <c r="B8" i="36"/>
  <c r="B7" i="34"/>
  <c r="D14" i="25"/>
  <c r="C18" i="20"/>
  <c r="D8" i="23"/>
  <c r="C16" i="35"/>
  <c r="C8" i="32"/>
  <c r="D4" i="26"/>
  <c r="C19" i="28"/>
  <c r="B18" i="32"/>
  <c r="C12" i="33"/>
  <c r="C19" i="31"/>
  <c r="D9" i="26"/>
  <c r="C4" i="34"/>
  <c r="D11" i="29"/>
  <c r="B7" i="33"/>
  <c r="C16" i="36"/>
  <c r="B10" i="32"/>
  <c r="B15" i="27"/>
  <c r="D17" i="35"/>
  <c r="D9" i="33"/>
  <c r="D9" i="35"/>
  <c r="B16" i="33"/>
  <c r="B15" i="29"/>
  <c r="B5" i="29"/>
  <c r="C17" i="29"/>
  <c r="B6" i="34"/>
  <c r="C6" i="35"/>
  <c r="C10" i="20"/>
  <c r="C14" i="31"/>
  <c r="B10" i="27"/>
  <c r="B9" i="21"/>
  <c r="B14" i="28"/>
  <c r="B9" i="1"/>
  <c r="B7" i="29"/>
  <c r="D10" i="29"/>
  <c r="C4" i="24"/>
  <c r="B14" i="20"/>
  <c r="C19" i="33"/>
  <c r="C7" i="36"/>
  <c r="C6" i="29"/>
  <c r="B13" i="26"/>
  <c r="C8" i="36"/>
  <c r="D19" i="1"/>
  <c r="D15" i="30"/>
  <c r="B4" i="20"/>
  <c r="B18" i="30"/>
  <c r="D15" i="29"/>
  <c r="B17" i="29"/>
  <c r="B15" i="24"/>
  <c r="B13" i="32"/>
  <c r="B12" i="32"/>
  <c r="D19" i="30"/>
  <c r="D14" i="32"/>
  <c r="D15" i="27"/>
  <c r="B9" i="26"/>
  <c r="C12" i="30"/>
  <c r="B9" i="29"/>
  <c r="B5" i="28"/>
  <c r="B10" i="35"/>
  <c r="C12" i="23"/>
  <c r="C4" i="25"/>
  <c r="B11" i="20"/>
  <c r="D16" i="26"/>
  <c r="B13" i="20"/>
  <c r="B11" i="28"/>
  <c r="C5" i="26"/>
  <c r="C19" i="30"/>
  <c r="D18" i="35"/>
  <c r="B8" i="34"/>
  <c r="B19" i="36"/>
  <c r="D4" i="20"/>
  <c r="B12" i="23"/>
  <c r="B4" i="29"/>
  <c r="B17" i="24"/>
  <c r="D13" i="1"/>
  <c r="B11" i="26"/>
  <c r="C14" i="26"/>
  <c r="B18" i="33"/>
  <c r="B4" i="33"/>
  <c r="B16" i="36"/>
  <c r="B4" i="25"/>
  <c r="D18" i="21"/>
  <c r="B4" i="21"/>
  <c r="D5" i="30"/>
  <c r="D14" i="20"/>
  <c r="B5" i="34"/>
  <c r="C5" i="24"/>
  <c r="D19" i="33"/>
  <c r="D8" i="30"/>
  <c r="C4" i="28"/>
  <c r="C4" i="20"/>
  <c r="D15" i="32"/>
  <c r="D15" i="20"/>
  <c r="B17" i="30"/>
  <c r="B11" i="30"/>
  <c r="B16" i="25"/>
  <c r="B6" i="20"/>
  <c r="C13" i="24"/>
  <c r="B14" i="36"/>
  <c r="B6" i="28"/>
  <c r="D9" i="24"/>
  <c r="C9" i="28"/>
  <c r="B8" i="30"/>
  <c r="C8" i="1"/>
  <c r="B4" i="35"/>
  <c r="D11" i="33"/>
  <c r="D11" i="25"/>
  <c r="C9" i="26"/>
  <c r="D10" i="26"/>
  <c r="B16" i="26"/>
  <c r="B13" i="36"/>
  <c r="B11" i="21"/>
  <c r="D11" i="31"/>
  <c r="D14" i="27"/>
  <c r="D6" i="24"/>
  <c r="D4" i="35"/>
  <c r="C12" i="27"/>
  <c r="B4" i="32"/>
  <c r="D13" i="26"/>
  <c r="D8" i="28"/>
  <c r="B18" i="29"/>
  <c r="D12" i="38"/>
  <c r="B12" i="20"/>
  <c r="B11" i="25"/>
  <c r="D15" i="23"/>
  <c r="C5" i="33"/>
  <c r="B9" i="20"/>
  <c r="D18" i="1"/>
  <c r="D17" i="24"/>
  <c r="B16" i="35"/>
  <c r="C14" i="24"/>
  <c r="D13" i="35"/>
  <c r="C8" i="35"/>
  <c r="B11" i="38"/>
  <c r="C19" i="27"/>
  <c r="B9" i="23"/>
  <c r="B15" i="31"/>
  <c r="C9" i="29"/>
  <c r="B17" i="23"/>
  <c r="C12" i="34"/>
  <c r="C15" i="30"/>
  <c r="C7" i="1"/>
  <c r="D6" i="23"/>
  <c r="B19" i="33"/>
  <c r="D16" i="1"/>
  <c r="B18" i="26"/>
  <c r="B9" i="31"/>
  <c r="D15" i="25"/>
  <c r="C10" i="32"/>
  <c r="D7" i="31"/>
  <c r="B15" i="34"/>
  <c r="C13" i="33"/>
  <c r="B9" i="36"/>
  <c r="B13" i="23"/>
  <c r="B14" i="23"/>
  <c r="D4" i="33"/>
  <c r="C6" i="38"/>
  <c r="D15" i="34"/>
  <c r="D10" i="27"/>
  <c r="D11" i="38"/>
  <c r="B12" i="36"/>
  <c r="C10" i="1"/>
  <c r="B7" i="32"/>
  <c r="B8" i="38"/>
  <c r="B19" i="24"/>
  <c r="D12" i="34"/>
  <c r="B5" i="1"/>
  <c r="C10" i="35"/>
  <c r="D4" i="38"/>
  <c r="C15" i="28"/>
  <c r="D4" i="23"/>
  <c r="D7" i="28"/>
  <c r="C17" i="24"/>
  <c r="C9" i="25"/>
  <c r="B16" i="24"/>
  <c r="D13" i="25"/>
  <c r="C8" i="33"/>
  <c r="C13" i="34"/>
  <c r="C10" i="31"/>
  <c r="C5" i="28"/>
  <c r="B14" i="33"/>
  <c r="D14" i="26"/>
  <c r="C8" i="24"/>
  <c r="B4" i="38"/>
  <c r="B13" i="29"/>
  <c r="D4" i="36"/>
  <c r="D10" i="31"/>
  <c r="C6" i="28"/>
  <c r="C18" i="31"/>
  <c r="B14" i="1"/>
  <c r="D13" i="31"/>
  <c r="B17" i="32"/>
  <c r="C18" i="33"/>
  <c r="B17" i="38"/>
  <c r="C10" i="28"/>
  <c r="C16" i="26"/>
  <c r="D12" i="32"/>
  <c r="D13" i="27"/>
  <c r="C18" i="28"/>
  <c r="D4" i="34"/>
  <c r="B15" i="30"/>
  <c r="C7" i="29"/>
  <c r="D8" i="27"/>
  <c r="B5" i="25"/>
  <c r="D15" i="1"/>
  <c r="D16" i="28"/>
  <c r="B9" i="24"/>
  <c r="D17" i="38"/>
  <c r="B9" i="34"/>
  <c r="C11" i="23"/>
  <c r="D7" i="21"/>
  <c r="C9" i="1"/>
  <c r="C16" i="38"/>
  <c r="B15" i="38"/>
  <c r="B18" i="38"/>
  <c r="D7" i="26"/>
  <c r="D15" i="28"/>
  <c r="D5" i="35"/>
  <c r="B16" i="21"/>
  <c r="B6" i="24"/>
  <c r="B6" i="25"/>
  <c r="D11" i="23"/>
  <c r="B12" i="34"/>
  <c r="C8" i="20"/>
  <c r="B19" i="32"/>
  <c r="D7" i="29"/>
  <c r="B15" i="35"/>
  <c r="C17" i="27"/>
  <c r="C5" i="23"/>
  <c r="C7" i="33"/>
  <c r="D4" i="29"/>
  <c r="B7" i="27"/>
  <c r="D8" i="25"/>
  <c r="B8" i="25"/>
  <c r="D19" i="31"/>
  <c r="C14" i="35"/>
  <c r="D8" i="20"/>
  <c r="D19" i="36"/>
  <c r="D16" i="30"/>
  <c r="C15" i="23"/>
  <c r="D14" i="23"/>
  <c r="C14" i="38"/>
  <c r="D6" i="36"/>
  <c r="D17" i="36"/>
  <c r="C9" i="27"/>
  <c r="D15" i="38"/>
  <c r="B14" i="38"/>
  <c r="B17" i="20"/>
  <c r="C12" i="1"/>
  <c r="D12" i="30"/>
  <c r="B10" i="25"/>
  <c r="B12" i="21"/>
  <c r="C7" i="23"/>
  <c r="C8" i="28"/>
  <c r="D14" i="24"/>
  <c r="C12" i="29"/>
  <c r="C12" i="20"/>
  <c r="D4" i="24"/>
  <c r="C6" i="36"/>
  <c r="C14" i="29"/>
  <c r="B12" i="24"/>
  <c r="C5" i="21"/>
  <c r="B10" i="21"/>
  <c r="C11" i="33"/>
  <c r="C6" i="26"/>
  <c r="B8" i="32"/>
  <c r="C15" i="29"/>
  <c r="B5" i="36"/>
  <c r="C10" i="29"/>
  <c r="C13" i="25"/>
  <c r="B13" i="33"/>
  <c r="C18" i="23"/>
  <c r="C15" i="25"/>
  <c r="B17" i="21"/>
  <c r="D8" i="21"/>
  <c r="C10" i="27"/>
  <c r="C8" i="29"/>
  <c r="D18" i="24"/>
  <c r="B11" i="35"/>
  <c r="B9" i="27"/>
  <c r="C4" i="29"/>
  <c r="B7" i="35"/>
  <c r="B19" i="29"/>
  <c r="B19" i="25"/>
  <c r="B14" i="31"/>
  <c r="C19" i="36"/>
  <c r="D5" i="29"/>
  <c r="B9" i="28"/>
  <c r="C14" i="23"/>
  <c r="C11" i="30"/>
  <c r="C11" i="32"/>
  <c r="D9" i="31"/>
  <c r="D9" i="20"/>
  <c r="C17" i="38"/>
  <c r="D18" i="23"/>
  <c r="B11" i="32"/>
  <c r="D8" i="32"/>
  <c r="C7" i="35"/>
  <c r="C7" i="27"/>
  <c r="C10" i="38"/>
  <c r="B15" i="1"/>
  <c r="B12" i="33"/>
  <c r="D17" i="31"/>
  <c r="B8" i="26"/>
  <c r="D7" i="24"/>
  <c r="C6" i="32"/>
  <c r="B19" i="34"/>
  <c r="B11" i="27"/>
  <c r="C4" i="36"/>
  <c r="D9" i="36"/>
  <c r="C16" i="24"/>
  <c r="D16" i="29"/>
  <c r="C8" i="30"/>
  <c r="D18" i="31"/>
  <c r="C6" i="30"/>
  <c r="D17" i="25"/>
  <c r="D7" i="27"/>
  <c r="C18" i="25"/>
  <c r="C16" i="30"/>
  <c r="D8" i="34"/>
  <c r="D13" i="38"/>
  <c r="D17" i="28"/>
  <c r="B19" i="1"/>
  <c r="C15" i="26"/>
  <c r="C12" i="38"/>
  <c r="C11" i="20"/>
  <c r="C10" i="25"/>
  <c r="B15" i="28"/>
  <c r="D14" i="21"/>
  <c r="B7" i="36"/>
  <c r="C5" i="31"/>
  <c r="C12" i="26"/>
  <c r="D4" i="30"/>
  <c r="C14" i="25"/>
  <c r="B14" i="35"/>
  <c r="C16" i="28"/>
  <c r="B13" i="35"/>
  <c r="D9" i="30"/>
  <c r="D11" i="30"/>
  <c r="C9" i="34"/>
  <c r="D17" i="29"/>
  <c r="B13" i="24"/>
  <c r="D5" i="32"/>
  <c r="D9" i="27"/>
  <c r="B14" i="30"/>
  <c r="B5" i="27"/>
  <c r="D19" i="29"/>
  <c r="B18" i="35"/>
  <c r="C19" i="24"/>
  <c r="C8" i="27"/>
  <c r="B19" i="23"/>
  <c r="C15" i="31"/>
  <c r="D4" i="28"/>
  <c r="C13" i="30"/>
  <c r="B15" i="26"/>
  <c r="B4" i="1"/>
  <c r="B19" i="27"/>
  <c r="B11" i="24"/>
  <c r="C15" i="1"/>
  <c r="C16" i="27"/>
  <c r="B8" i="35"/>
  <c r="B5" i="38"/>
  <c r="B15" i="20"/>
  <c r="D6" i="33"/>
  <c r="C19" i="21"/>
  <c r="B15" i="21"/>
  <c r="C18" i="35"/>
  <c r="D17" i="20"/>
  <c r="D13" i="34"/>
  <c r="D9" i="28"/>
  <c r="B4" i="27"/>
  <c r="B7" i="31"/>
  <c r="C13" i="32"/>
  <c r="B13" i="34"/>
  <c r="D10" i="32"/>
  <c r="B6" i="38"/>
  <c r="D8" i="29"/>
  <c r="D12" i="21"/>
  <c r="B9" i="33"/>
  <c r="D15" i="36"/>
  <c r="C5" i="25"/>
  <c r="D16" i="33"/>
  <c r="B7" i="21"/>
  <c r="D14" i="1"/>
  <c r="C11" i="29"/>
  <c r="C9" i="38"/>
  <c r="D19" i="24"/>
  <c r="D14" i="33"/>
  <c r="B17" i="35"/>
  <c r="C9" i="20"/>
  <c r="D9" i="32"/>
  <c r="B16" i="32"/>
  <c r="D5" i="33"/>
  <c r="B10" i="24"/>
  <c r="C5" i="36"/>
  <c r="D7" i="20"/>
  <c r="D7" i="30"/>
  <c r="D14" i="30"/>
  <c r="B18" i="20"/>
  <c r="B18" i="25"/>
  <c r="B12" i="29"/>
  <c r="C14" i="27"/>
  <c r="C4" i="32"/>
  <c r="B10" i="38"/>
  <c r="D5" i="24"/>
  <c r="C4" i="33"/>
  <c r="D12" i="36"/>
  <c r="B5" i="30"/>
  <c r="D12" i="1"/>
  <c r="B10" i="29"/>
  <c r="C9" i="32"/>
  <c r="B16" i="34"/>
  <c r="D11" i="20"/>
  <c r="D16" i="23"/>
  <c r="D8" i="26"/>
  <c r="C6" i="1"/>
  <c r="B9" i="25"/>
  <c r="D15" i="24"/>
  <c r="B10" i="23"/>
  <c r="D6" i="25"/>
  <c r="C19" i="38"/>
  <c r="D13" i="30"/>
  <c r="C11" i="38"/>
  <c r="C7" i="21"/>
  <c r="D9" i="34"/>
  <c r="B8" i="29"/>
  <c r="D5" i="36"/>
  <c r="D5" i="34"/>
  <c r="B14" i="29"/>
  <c r="B4" i="31"/>
  <c r="B10" i="36"/>
  <c r="D13" i="20"/>
  <c r="C9" i="36"/>
  <c r="C16" i="29"/>
  <c r="B19" i="21"/>
  <c r="C14" i="21"/>
  <c r="C11" i="28"/>
  <c r="C11" i="31"/>
  <c r="D11" i="28"/>
  <c r="B19" i="31"/>
  <c r="B12" i="26"/>
  <c r="C8" i="31"/>
  <c r="D17" i="26"/>
  <c r="D15" i="33"/>
  <c r="C6" i="21"/>
  <c r="B4" i="28"/>
  <c r="D17" i="1"/>
  <c r="D13" i="21"/>
  <c r="C16" i="23"/>
  <c r="B14" i="32"/>
  <c r="B12" i="31"/>
  <c r="D10" i="25"/>
  <c r="D9" i="21"/>
  <c r="C17" i="23"/>
  <c r="B11" i="31"/>
  <c r="D13" i="24"/>
  <c r="C8" i="25"/>
  <c r="C9" i="30"/>
  <c r="C18" i="27"/>
  <c r="C4" i="38"/>
  <c r="D17" i="21"/>
  <c r="D19" i="35"/>
  <c r="C12" i="31"/>
  <c r="B6" i="21"/>
  <c r="B11" i="23"/>
  <c r="C14" i="28"/>
  <c r="C18" i="21"/>
  <c r="D7" i="25"/>
  <c r="C14" i="20"/>
  <c r="B7" i="23"/>
  <c r="C14" i="34"/>
  <c r="C12" i="36"/>
  <c r="D8" i="31"/>
  <c r="D10" i="34"/>
  <c r="B7" i="30"/>
  <c r="C18" i="29"/>
  <c r="D8" i="1"/>
  <c r="B6" i="31"/>
  <c r="D12" i="33"/>
  <c r="B17" i="1"/>
  <c r="D6" i="35"/>
  <c r="C9" i="24"/>
  <c r="B19" i="35"/>
  <c r="C18" i="38"/>
  <c r="D8" i="36"/>
  <c r="D13" i="23"/>
  <c r="C18" i="32"/>
  <c r="B18" i="24"/>
  <c r="C11" i="24"/>
  <c r="C13" i="23"/>
  <c r="B4" i="23"/>
  <c r="D14" i="35"/>
  <c r="B15" i="36"/>
  <c r="D19" i="28"/>
  <c r="C17" i="31"/>
  <c r="D8" i="35"/>
  <c r="C14" i="1"/>
  <c r="C17" i="30"/>
  <c r="B19" i="38"/>
  <c r="B17" i="27"/>
  <c r="C13" i="36"/>
  <c r="C6" i="23"/>
  <c r="C10" i="34"/>
  <c r="C12" i="28"/>
  <c r="C16" i="31"/>
  <c r="B11" i="36"/>
  <c r="B13" i="1"/>
  <c r="C7" i="30"/>
  <c r="C18" i="24"/>
  <c r="B11" i="1"/>
  <c r="D12" i="26"/>
  <c r="C16" i="25"/>
  <c r="C7" i="38"/>
  <c r="C5" i="20"/>
  <c r="D6" i="32"/>
  <c r="D4" i="1"/>
  <c r="C9" i="35"/>
  <c r="D19" i="27"/>
  <c r="D11" i="24"/>
  <c r="C6" i="33"/>
  <c r="D18" i="36"/>
  <c r="C11" i="35"/>
  <c r="D7" i="35"/>
  <c r="D19" i="32"/>
  <c r="B18" i="1"/>
  <c r="C6" i="25"/>
  <c r="B17" i="36"/>
  <c r="B13" i="31"/>
  <c r="D13" i="28"/>
  <c r="D5" i="1"/>
  <c r="B7" i="1"/>
  <c r="B13" i="25"/>
  <c r="C19" i="32"/>
  <c r="C13" i="1"/>
  <c r="D6" i="26"/>
  <c r="C7" i="26"/>
  <c r="B18" i="28"/>
  <c r="C19" i="20"/>
  <c r="C13" i="21"/>
  <c r="D10" i="33"/>
  <c r="B4" i="26"/>
  <c r="B10" i="30"/>
  <c r="D12" i="29"/>
  <c r="C4" i="30"/>
  <c r="D7" i="33"/>
  <c r="B10" i="1"/>
  <c r="B6" i="29"/>
  <c r="B14" i="21"/>
  <c r="C17" i="35"/>
  <c r="D6" i="29"/>
  <c r="D19" i="25"/>
  <c r="D15" i="21"/>
  <c r="B5" i="20"/>
  <c r="C9" i="33"/>
  <c r="B10" i="20"/>
  <c r="B9" i="32"/>
  <c r="B15" i="32"/>
  <c r="B12" i="25"/>
  <c r="D6" i="27"/>
  <c r="B18" i="21"/>
  <c r="D15" i="26"/>
  <c r="C17" i="36"/>
  <c r="B13" i="27"/>
  <c r="C13" i="31"/>
  <c r="D18" i="38"/>
  <c r="C18" i="34"/>
  <c r="D10" i="28"/>
  <c r="C14" i="32"/>
  <c r="B9" i="38"/>
  <c r="B4" i="30"/>
  <c r="D17" i="32"/>
  <c r="C8" i="23"/>
  <c r="C6" i="24"/>
  <c r="D14" i="28"/>
  <c r="C11" i="25"/>
  <c r="B17" i="26"/>
  <c r="B7" i="24"/>
  <c r="B16" i="23"/>
  <c r="D4" i="27"/>
  <c r="C4" i="1"/>
  <c r="D5" i="20"/>
  <c r="B16" i="29"/>
  <c r="C17" i="21"/>
  <c r="C12" i="21"/>
  <c r="B5" i="24"/>
  <c r="B18" i="23"/>
  <c r="B6" i="26"/>
  <c r="D12" i="20"/>
  <c r="D16" i="27"/>
  <c r="C10" i="24"/>
  <c r="C8" i="21"/>
  <c r="B16" i="27"/>
  <c r="D18" i="32"/>
  <c r="C11" i="34"/>
  <c r="C19" i="26"/>
  <c r="B12" i="1"/>
  <c r="D17" i="23"/>
  <c r="C11" i="1"/>
  <c r="C12" i="32"/>
  <c r="B5" i="23"/>
  <c r="C6" i="34"/>
  <c r="C7" i="31"/>
  <c r="D10" i="1"/>
  <c r="C12" i="24"/>
  <c r="D6" i="38"/>
  <c r="B14" i="34"/>
  <c r="C15" i="27"/>
  <c r="B15" i="25"/>
  <c r="B16" i="28"/>
  <c r="C8" i="34"/>
  <c r="D15" i="31"/>
  <c r="D19" i="21"/>
  <c r="C16" i="1"/>
  <c r="B13" i="38"/>
  <c r="D16" i="20"/>
  <c r="B13" i="28"/>
  <c r="C7" i="28"/>
  <c r="D18" i="27"/>
  <c r="D15" i="35"/>
  <c r="D16" i="36"/>
  <c r="C13" i="20"/>
  <c r="D18" i="33"/>
  <c r="B10" i="34"/>
  <c r="D12" i="31"/>
  <c r="C16" i="34"/>
  <c r="D18" i="25"/>
  <c r="B17" i="31"/>
  <c r="B16" i="38"/>
  <c r="D10" i="38"/>
  <c r="C16" i="20"/>
  <c r="D12" i="23"/>
  <c r="B19" i="26"/>
  <c r="B6" i="33"/>
  <c r="B16" i="31"/>
  <c r="C10" i="21"/>
  <c r="C7" i="24"/>
  <c r="D6" i="1"/>
  <c r="C14" i="36"/>
  <c r="D13" i="32"/>
  <c r="D7" i="1"/>
  <c r="D16" i="32"/>
  <c r="C18" i="1"/>
  <c r="B17" i="28"/>
  <c r="D11" i="21"/>
  <c r="D13" i="29"/>
  <c r="D5" i="31"/>
  <c r="B13" i="30"/>
  <c r="B13" i="21"/>
  <c r="B8" i="27"/>
  <c r="C19" i="23"/>
  <c r="B12" i="27"/>
  <c r="C19" i="34"/>
  <c r="C10" i="26"/>
  <c r="D6" i="31"/>
  <c r="C13" i="35"/>
  <c r="B16" i="20"/>
  <c r="B9" i="35"/>
  <c r="B14" i="25"/>
  <c r="B4" i="24"/>
  <c r="D10" i="24"/>
  <c r="C4" i="21"/>
  <c r="B6" i="23"/>
  <c r="C14" i="33"/>
  <c r="D12" i="35"/>
  <c r="C17" i="26"/>
  <c r="B4" i="34"/>
  <c r="C6" i="27"/>
  <c r="D6" i="28"/>
  <c r="B12" i="28"/>
  <c r="B5" i="31"/>
  <c r="C17" i="33"/>
  <c r="D16" i="24"/>
  <c r="B5" i="32"/>
  <c r="B8" i="31"/>
  <c r="B8" i="20"/>
  <c r="D6" i="20"/>
  <c r="B17" i="34"/>
  <c r="D18" i="20"/>
  <c r="C11" i="21"/>
  <c r="D4" i="31"/>
  <c r="B7" i="20"/>
  <c r="D5" i="23"/>
  <c r="C8" i="26"/>
  <c r="C7" i="32"/>
  <c r="D18" i="28"/>
  <c r="D19" i="23"/>
  <c r="B6" i="30"/>
  <c r="C4" i="35"/>
  <c r="B4" i="36"/>
  <c r="C7" i="34"/>
  <c r="C7" i="20"/>
  <c r="C15" i="35"/>
  <c r="D5" i="28"/>
  <c r="D10" i="36"/>
  <c r="B10" i="26"/>
  <c r="D16" i="35"/>
  <c r="D14" i="36"/>
  <c r="B12" i="35"/>
  <c r="C15" i="21"/>
  <c r="D7" i="32"/>
  <c r="B12" i="38"/>
  <c r="B6" i="36"/>
  <c r="D11" i="34"/>
  <c r="D14" i="38"/>
  <c r="C15" i="24"/>
  <c r="C5" i="1"/>
  <c r="D10" i="30"/>
  <c r="B14" i="24"/>
  <c r="C13" i="29"/>
  <c r="D17" i="33"/>
  <c r="D9" i="25"/>
  <c r="D10" i="20"/>
  <c r="D9" i="1"/>
  <c r="C9" i="21"/>
  <c r="D14" i="29"/>
  <c r="C17" i="20"/>
  <c r="D10" i="35"/>
  <c r="D4" i="32"/>
  <c r="C15" i="33"/>
  <c r="D11" i="35"/>
  <c r="D17" i="27"/>
  <c r="D5" i="21"/>
  <c r="B18" i="27"/>
  <c r="B17" i="25"/>
  <c r="C17" i="1"/>
  <c r="B18" i="31"/>
  <c r="B5" i="33"/>
  <c r="D17" i="34"/>
  <c r="C10" i="36"/>
  <c r="D11" i="36"/>
  <c r="D16" i="38"/>
  <c r="B7" i="26"/>
  <c r="D11" i="26"/>
  <c r="C19" i="29"/>
  <c r="D12" i="25"/>
  <c r="C13" i="28"/>
  <c r="C6" i="31"/>
  <c r="D16" i="21"/>
  <c r="D5" i="38"/>
  <c r="C10" i="23"/>
  <c r="C4" i="27"/>
  <c r="D18" i="29"/>
  <c r="B7" i="38"/>
  <c r="C20" i="16"/>
  <c r="C17" i="28"/>
  <c r="D11" i="1"/>
  <c r="C5" i="32"/>
  <c r="B11" i="29"/>
  <c r="C4" i="26"/>
  <c r="D7" i="36"/>
  <c r="C11" i="36"/>
  <c r="C10" i="30"/>
  <c r="B8" i="33"/>
  <c r="C12" i="25"/>
  <c r="C17" i="34"/>
  <c r="C18" i="26"/>
  <c r="B10" i="33"/>
  <c r="C5" i="34"/>
  <c r="C18" i="36"/>
  <c r="D6" i="30"/>
  <c r="C13" i="27"/>
  <c r="D11" i="32"/>
  <c r="B5" i="35"/>
  <c r="C16" i="21"/>
  <c r="D12" i="24"/>
  <c r="B16" i="1"/>
  <c r="C6" i="20"/>
  <c r="D18" i="26"/>
  <c r="D14" i="34"/>
  <c r="C16" i="33"/>
  <c r="C5" i="29"/>
  <c r="C19" i="25"/>
  <c r="B19" i="20"/>
  <c r="B19" i="30"/>
  <c r="D10" i="23"/>
  <c r="C13" i="16"/>
  <c r="D5" i="25"/>
  <c r="D11" i="27"/>
  <c r="B8" i="24"/>
  <c r="B8" i="21"/>
  <c r="B17" i="33"/>
  <c r="C13" i="26"/>
  <c r="D4" i="21"/>
  <c r="B8" i="23"/>
  <c r="D10" i="21"/>
  <c r="B12" i="30"/>
  <c r="C7" i="25"/>
  <c r="B8" i="28"/>
  <c r="C19" i="35"/>
  <c r="C4" i="23"/>
  <c r="C15" i="36"/>
  <c r="C14" i="30"/>
  <c r="D19" i="34"/>
  <c r="D17" i="30"/>
  <c r="D4" i="25"/>
  <c r="D8" i="38"/>
  <c r="C5" i="16"/>
  <c r="C15" i="16"/>
  <c r="D18" i="34"/>
  <c r="C15" i="32"/>
  <c r="B15" i="33"/>
  <c r="D19" i="20"/>
  <c r="D13" i="33"/>
  <c r="B6" i="32"/>
  <c r="C19" i="1"/>
  <c r="C10" i="33"/>
  <c r="D5" i="26"/>
  <c r="D18" i="30"/>
  <c r="D16" i="34"/>
  <c r="B11" i="33"/>
  <c r="D12" i="28"/>
  <c r="D9" i="29"/>
  <c r="C15" i="34"/>
  <c r="B9" i="30"/>
  <c r="D5" i="27"/>
  <c r="B11" i="34"/>
  <c r="C11" i="26"/>
  <c r="B14" i="26"/>
  <c r="D12" i="27"/>
  <c r="B7" i="25"/>
  <c r="B7" i="28"/>
  <c r="C17" i="32"/>
  <c r="C17" i="25"/>
  <c r="B8" i="1"/>
  <c r="C5" i="35"/>
  <c r="C5" i="38"/>
  <c r="C4" i="31"/>
  <c r="C18" i="30"/>
  <c r="D6" i="34"/>
  <c r="C12" i="35"/>
  <c r="C19" i="16"/>
  <c r="D9" i="38"/>
  <c r="C10" i="16"/>
  <c r="D7" i="38"/>
  <c r="D19" i="26"/>
  <c r="D9" i="23"/>
  <c r="C12" i="16"/>
  <c r="C7" i="16"/>
  <c r="C14" i="16"/>
  <c r="C8" i="16"/>
  <c r="C18" i="16"/>
  <c r="C11" i="16"/>
  <c r="C21" i="16"/>
  <c r="C6" i="16"/>
  <c r="C16" i="16"/>
  <c r="C17" i="16"/>
  <c r="C9" i="16"/>
  <c r="C4" i="16"/>
  <c r="AS4" i="16" l="1"/>
  <c r="F31" i="1"/>
  <c r="F31" i="25"/>
  <c r="AS9" i="16"/>
  <c r="F31" i="33"/>
  <c r="AS17" i="16"/>
  <c r="AS16" i="16"/>
  <c r="F31" i="32"/>
  <c r="AS6" i="16"/>
  <c r="F31" i="21"/>
  <c r="F31" i="38"/>
  <c r="AS21" i="16"/>
  <c r="F31" i="27"/>
  <c r="AS11" i="16"/>
  <c r="F31" i="34"/>
  <c r="AS18" i="16"/>
  <c r="AS8" i="16"/>
  <c r="F31" i="24"/>
  <c r="F31" i="30"/>
  <c r="AS14" i="16"/>
  <c r="F31" i="23"/>
  <c r="AS7" i="16"/>
  <c r="F31" i="28"/>
  <c r="AS12" i="16"/>
  <c r="F31" i="26"/>
  <c r="AS10" i="16"/>
  <c r="F31" i="35"/>
  <c r="AS19" i="16"/>
  <c r="AT8" i="1"/>
  <c r="AY8" i="1"/>
  <c r="AT7" i="28"/>
  <c r="AY7" i="28"/>
  <c r="AT7" i="25"/>
  <c r="AY7" i="25"/>
  <c r="AT14" i="26"/>
  <c r="AY14" i="26"/>
  <c r="AT11" i="34"/>
  <c r="AY11" i="34"/>
  <c r="AY9" i="30"/>
  <c r="AT9" i="30"/>
  <c r="AT11" i="33"/>
  <c r="AY11" i="33"/>
  <c r="AY6" i="32"/>
  <c r="AT6" i="32"/>
  <c r="AT15" i="33"/>
  <c r="AY15" i="33"/>
  <c r="F31" i="31"/>
  <c r="AS15" i="16"/>
  <c r="AS5" i="16"/>
  <c r="F31" i="20"/>
  <c r="AY8" i="28"/>
  <c r="AT8" i="28"/>
  <c r="AT12" i="30"/>
  <c r="AY12" i="30"/>
  <c r="AT8" i="23"/>
  <c r="AY8" i="23"/>
  <c r="AY17" i="33"/>
  <c r="AU17" i="33"/>
  <c r="AV17" i="33" s="1"/>
  <c r="AT17" i="33"/>
  <c r="AT8" i="21"/>
  <c r="AY8" i="21"/>
  <c r="AT8" i="24"/>
  <c r="AY8" i="24"/>
  <c r="AS13" i="16"/>
  <c r="F31" i="29"/>
  <c r="AY19" i="30"/>
  <c r="B45" i="30"/>
  <c r="AT19" i="30"/>
  <c r="E20" i="30"/>
  <c r="AT19" i="20"/>
  <c r="E20" i="20"/>
  <c r="B45" i="20"/>
  <c r="AY19" i="20"/>
  <c r="AY16" i="1"/>
  <c r="AT16" i="1"/>
  <c r="AT5" i="35"/>
  <c r="AY5" i="35"/>
  <c r="AY10" i="33"/>
  <c r="AT10" i="33"/>
  <c r="AT8" i="33"/>
  <c r="AY8" i="33"/>
  <c r="AY11" i="29"/>
  <c r="AT11" i="29"/>
  <c r="AS20" i="16"/>
  <c r="F31" i="36"/>
  <c r="AY7" i="38"/>
  <c r="AT7" i="38"/>
  <c r="AT7" i="26"/>
  <c r="AY7" i="26"/>
  <c r="AT5" i="33"/>
  <c r="AY5" i="33"/>
  <c r="AT18" i="31"/>
  <c r="AU18" i="31"/>
  <c r="AV18" i="31" s="1"/>
  <c r="AY18" i="31"/>
  <c r="AT17" i="25"/>
  <c r="AY17" i="25"/>
  <c r="AU17" i="25"/>
  <c r="AV17" i="25" s="1"/>
  <c r="AT18" i="27"/>
  <c r="AY18" i="27"/>
  <c r="AU18" i="27"/>
  <c r="AV18" i="27" s="1"/>
  <c r="AT14" i="24"/>
  <c r="AY14" i="24"/>
  <c r="AY6" i="36"/>
  <c r="AT6" i="36"/>
  <c r="AY12" i="38"/>
  <c r="AT12" i="38"/>
  <c r="AY12" i="35"/>
  <c r="AT12" i="35"/>
  <c r="AT10" i="26"/>
  <c r="AY10" i="26"/>
  <c r="AY4" i="36"/>
  <c r="BC4" i="36" s="1"/>
  <c r="D58" i="36"/>
  <c r="R60" i="36" s="1"/>
  <c r="D2" i="36"/>
  <c r="AO27" i="36"/>
  <c r="AR2" i="36"/>
  <c r="AT4" i="36"/>
  <c r="AY6" i="30"/>
  <c r="AT6" i="30"/>
  <c r="AY7" i="20"/>
  <c r="AT7" i="20"/>
  <c r="AT17" i="34"/>
  <c r="AY17" i="34"/>
  <c r="AY8" i="20"/>
  <c r="AT8" i="20"/>
  <c r="AY8" i="31"/>
  <c r="AT8" i="31"/>
  <c r="AT5" i="32"/>
  <c r="AY5" i="32"/>
  <c r="AT5" i="31"/>
  <c r="AY5" i="31"/>
  <c r="AY12" i="28"/>
  <c r="AT12" i="28"/>
  <c r="AT4" i="34"/>
  <c r="D58" i="34"/>
  <c r="R60" i="34" s="1"/>
  <c r="AR2" i="34"/>
  <c r="AO27" i="34"/>
  <c r="D2" i="34"/>
  <c r="AY4" i="34"/>
  <c r="BC4" i="34" s="1"/>
  <c r="AY6" i="23"/>
  <c r="AT6" i="23"/>
  <c r="AY4" i="24"/>
  <c r="D58" i="24"/>
  <c r="R60" i="24" s="1"/>
  <c r="AR2" i="24"/>
  <c r="D2" i="24"/>
  <c r="AR3" i="24" s="1"/>
  <c r="AT4" i="24"/>
  <c r="AO27" i="24"/>
  <c r="AT14" i="25"/>
  <c r="AY14" i="25"/>
  <c r="AT9" i="35"/>
  <c r="AY9" i="35"/>
  <c r="AY16" i="20"/>
  <c r="AT16" i="20"/>
  <c r="AT12" i="27"/>
  <c r="AY12" i="27"/>
  <c r="AY8" i="27"/>
  <c r="AT8" i="27"/>
  <c r="AT13" i="21"/>
  <c r="AY13" i="21"/>
  <c r="AY13" i="30"/>
  <c r="AT13" i="30"/>
  <c r="AT17" i="28"/>
  <c r="AU17" i="28"/>
  <c r="AV17" i="28" s="1"/>
  <c r="AY17" i="28"/>
  <c r="AT16" i="31"/>
  <c r="AY16" i="31"/>
  <c r="AY6" i="33"/>
  <c r="AT6" i="33"/>
  <c r="AT19" i="26"/>
  <c r="B45" i="26"/>
  <c r="AY19" i="26"/>
  <c r="E20" i="26"/>
  <c r="AY16" i="38"/>
  <c r="AT16" i="38"/>
  <c r="AT17" i="31"/>
  <c r="AY17" i="31"/>
  <c r="AT10" i="34"/>
  <c r="AY10" i="34"/>
  <c r="AY13" i="28"/>
  <c r="AT13" i="28"/>
  <c r="AT13" i="38"/>
  <c r="AY13" i="38"/>
  <c r="AT16" i="28"/>
  <c r="AY16" i="28"/>
  <c r="AY15" i="25"/>
  <c r="AT15" i="25"/>
  <c r="AY14" i="34"/>
  <c r="AT14" i="34"/>
  <c r="AY5" i="23"/>
  <c r="AT5" i="23"/>
  <c r="AT12" i="1"/>
  <c r="AY12" i="1"/>
  <c r="AT16" i="27"/>
  <c r="AY16" i="27"/>
  <c r="AT6" i="26"/>
  <c r="AY6" i="26"/>
  <c r="AY18" i="23"/>
  <c r="AT18" i="23"/>
  <c r="AT5" i="24"/>
  <c r="AY5" i="24"/>
  <c r="AT16" i="29"/>
  <c r="AY16" i="29"/>
  <c r="AT16" i="23"/>
  <c r="AY16" i="23"/>
  <c r="AT7" i="24"/>
  <c r="AY7" i="24"/>
  <c r="AT17" i="26"/>
  <c r="AU17" i="26"/>
  <c r="AV17" i="26" s="1"/>
  <c r="AY17" i="26"/>
  <c r="AO27" i="30"/>
  <c r="D58" i="30"/>
  <c r="R60" i="30" s="1"/>
  <c r="D2" i="30"/>
  <c r="AR3" i="30" s="1"/>
  <c r="AT4" i="30"/>
  <c r="AR2" i="30"/>
  <c r="AY4" i="30"/>
  <c r="AT9" i="38"/>
  <c r="AY9" i="38"/>
  <c r="AY13" i="27"/>
  <c r="AT13" i="27"/>
  <c r="AY18" i="21"/>
  <c r="AT18" i="21"/>
  <c r="AY12" i="25"/>
  <c r="AT12" i="25"/>
  <c r="AT15" i="32"/>
  <c r="AY15" i="32"/>
  <c r="AY9" i="32"/>
  <c r="AT9" i="32"/>
  <c r="AY10" i="20"/>
  <c r="AT10" i="20"/>
  <c r="AT5" i="20"/>
  <c r="AY5" i="20"/>
  <c r="AT14" i="21"/>
  <c r="AY14" i="21"/>
  <c r="AT6" i="29"/>
  <c r="AY6" i="29"/>
  <c r="AT10" i="1"/>
  <c r="AY10" i="1"/>
  <c r="AT10" i="30"/>
  <c r="AY10" i="30"/>
  <c r="AO27" i="26"/>
  <c r="D58" i="26"/>
  <c r="R60" i="26" s="1"/>
  <c r="AR2" i="26"/>
  <c r="AY4" i="26"/>
  <c r="BC4" i="26" s="1"/>
  <c r="AT4" i="26"/>
  <c r="D2" i="26"/>
  <c r="AR3" i="26" s="1"/>
  <c r="AY18" i="28"/>
  <c r="AU18" i="28"/>
  <c r="AV18" i="28" s="1"/>
  <c r="AT18" i="28"/>
  <c r="AY13" i="25"/>
  <c r="AT13" i="25"/>
  <c r="AY7" i="1"/>
  <c r="AT7" i="1"/>
  <c r="AY13" i="31"/>
  <c r="AT13" i="31"/>
  <c r="AY17" i="36"/>
  <c r="AT17" i="36"/>
  <c r="AT18" i="1"/>
  <c r="AY18" i="1"/>
  <c r="AY11" i="1"/>
  <c r="AT11" i="1"/>
  <c r="AT13" i="1"/>
  <c r="AY13" i="1"/>
  <c r="AY11" i="36"/>
  <c r="AT11" i="36"/>
  <c r="AT17" i="27"/>
  <c r="AY17" i="27"/>
  <c r="AT19" i="38"/>
  <c r="AY19" i="38"/>
  <c r="B45" i="38"/>
  <c r="E20" i="38"/>
  <c r="AY15" i="36"/>
  <c r="AT15" i="36"/>
  <c r="AT4" i="23"/>
  <c r="D2" i="23"/>
  <c r="AR3" i="23" s="1"/>
  <c r="AO27" i="23"/>
  <c r="AR2" i="23"/>
  <c r="AY4" i="23"/>
  <c r="D58" i="23"/>
  <c r="R60" i="23" s="1"/>
  <c r="AT18" i="24"/>
  <c r="AY18" i="24"/>
  <c r="AY19" i="35"/>
  <c r="E20" i="35"/>
  <c r="AT19" i="35"/>
  <c r="B45" i="35"/>
  <c r="AY17" i="1"/>
  <c r="AT17" i="1"/>
  <c r="AY6" i="31"/>
  <c r="AT6" i="31"/>
  <c r="AY7" i="30"/>
  <c r="AT7" i="30"/>
  <c r="AY7" i="23"/>
  <c r="AT7" i="23"/>
  <c r="AT11" i="23"/>
  <c r="AY11" i="23"/>
  <c r="AT6" i="21"/>
  <c r="AY6" i="21"/>
  <c r="BC6" i="21" s="1"/>
  <c r="AZ6" i="21" s="1"/>
  <c r="BA6" i="21" s="1"/>
  <c r="AT11" i="31"/>
  <c r="AY11" i="31"/>
  <c r="AT12" i="31"/>
  <c r="AY12" i="31"/>
  <c r="AY14" i="32"/>
  <c r="AT14" i="32"/>
  <c r="AR2" i="28"/>
  <c r="AY4" i="28"/>
  <c r="BC4" i="28" s="1"/>
  <c r="AZ4" i="28" s="1"/>
  <c r="BA4" i="28" s="1"/>
  <c r="D2" i="28"/>
  <c r="AR3" i="28" s="1"/>
  <c r="AO27" i="28"/>
  <c r="AT4" i="28"/>
  <c r="D58" i="28"/>
  <c r="R60" i="28" s="1"/>
  <c r="AY12" i="26"/>
  <c r="AT12" i="26"/>
  <c r="AY19" i="31"/>
  <c r="AT19" i="31"/>
  <c r="B45" i="31"/>
  <c r="E20" i="31"/>
  <c r="B45" i="21"/>
  <c r="E20" i="21"/>
  <c r="AT19" i="21"/>
  <c r="AY19" i="21"/>
  <c r="AT10" i="36"/>
  <c r="AY10" i="36"/>
  <c r="D2" i="31"/>
  <c r="AR3" i="31" s="1"/>
  <c r="AY4" i="31"/>
  <c r="AR2" i="31"/>
  <c r="AT4" i="31"/>
  <c r="AO27" i="31"/>
  <c r="D58" i="31"/>
  <c r="R60" i="31" s="1"/>
  <c r="AT14" i="29"/>
  <c r="AY14" i="29"/>
  <c r="AT8" i="29"/>
  <c r="AY8" i="29"/>
  <c r="AT10" i="23"/>
  <c r="AY10" i="23"/>
  <c r="AY9" i="25"/>
  <c r="AT9" i="25"/>
  <c r="AT16" i="34"/>
  <c r="AY16" i="34"/>
  <c r="AY10" i="29"/>
  <c r="AT10" i="29"/>
  <c r="AT5" i="30"/>
  <c r="AY5" i="30"/>
  <c r="BC5" i="30" s="1"/>
  <c r="AZ5" i="30" s="1"/>
  <c r="BA5" i="30" s="1"/>
  <c r="AT10" i="38"/>
  <c r="AY10" i="38"/>
  <c r="AY12" i="29"/>
  <c r="AT12" i="29"/>
  <c r="AT18" i="25"/>
  <c r="AU18" i="25"/>
  <c r="AV18" i="25" s="1"/>
  <c r="AY18" i="25"/>
  <c r="AY18" i="20"/>
  <c r="AT18" i="20"/>
  <c r="AT10" i="24"/>
  <c r="AY10" i="24"/>
  <c r="AY16" i="32"/>
  <c r="AT16" i="32"/>
  <c r="AT17" i="35"/>
  <c r="AY17" i="35"/>
  <c r="AY7" i="21"/>
  <c r="AT7" i="21"/>
  <c r="AY9" i="33"/>
  <c r="AT9" i="33"/>
  <c r="AT6" i="38"/>
  <c r="AY6" i="38"/>
  <c r="AT13" i="34"/>
  <c r="AY13" i="34"/>
  <c r="AT7" i="31"/>
  <c r="AY7" i="31"/>
  <c r="AT4" i="27"/>
  <c r="D2" i="27"/>
  <c r="AR3" i="27" s="1"/>
  <c r="AY4" i="27"/>
  <c r="D58" i="27"/>
  <c r="R60" i="27" s="1"/>
  <c r="AO27" i="27"/>
  <c r="AR2" i="27"/>
  <c r="AY15" i="21"/>
  <c r="AT15" i="21"/>
  <c r="AY15" i="20"/>
  <c r="AT15" i="20"/>
  <c r="AT5" i="38"/>
  <c r="AY5" i="38"/>
  <c r="AY8" i="35"/>
  <c r="AT8" i="35"/>
  <c r="AT11" i="24"/>
  <c r="AY11" i="24"/>
  <c r="AT19" i="27"/>
  <c r="B45" i="27"/>
  <c r="E20" i="27"/>
  <c r="AY19" i="27"/>
  <c r="AR2" i="1"/>
  <c r="AY4" i="1"/>
  <c r="BC4" i="1" s="1"/>
  <c r="D2" i="1"/>
  <c r="AR3" i="1" s="1"/>
  <c r="AO27" i="1"/>
  <c r="D58" i="1"/>
  <c r="R60" i="1" s="1"/>
  <c r="AT4" i="1"/>
  <c r="AT15" i="26"/>
  <c r="AY15" i="26"/>
  <c r="B45" i="23"/>
  <c r="E20" i="23"/>
  <c r="AT19" i="23"/>
  <c r="AY19" i="23"/>
  <c r="AT18" i="35"/>
  <c r="AY18" i="35"/>
  <c r="AT5" i="27"/>
  <c r="AY5" i="27"/>
  <c r="AT14" i="30"/>
  <c r="AY14" i="30"/>
  <c r="AT13" i="24"/>
  <c r="AY13" i="24"/>
  <c r="AY13" i="35"/>
  <c r="AT13" i="35"/>
  <c r="AT14" i="35"/>
  <c r="AY14" i="35"/>
  <c r="AY7" i="36"/>
  <c r="AT7" i="36"/>
  <c r="AY15" i="28"/>
  <c r="AT15" i="28"/>
  <c r="E20" i="1"/>
  <c r="AT19" i="1"/>
  <c r="AY19" i="1"/>
  <c r="B45" i="1"/>
  <c r="AY11" i="27"/>
  <c r="AT11" i="27"/>
  <c r="B45" i="34"/>
  <c r="AT19" i="34"/>
  <c r="AY19" i="34"/>
  <c r="E20" i="34"/>
  <c r="AY8" i="26"/>
  <c r="AT8" i="26"/>
  <c r="AT12" i="33"/>
  <c r="AY12" i="33"/>
  <c r="AY15" i="1"/>
  <c r="AT15" i="1"/>
  <c r="AT11" i="32"/>
  <c r="AY11" i="32"/>
  <c r="AT9" i="28"/>
  <c r="AY9" i="28"/>
  <c r="AY14" i="31"/>
  <c r="AT14" i="31"/>
  <c r="E20" i="25"/>
  <c r="AY19" i="25"/>
  <c r="AT19" i="25"/>
  <c r="B45" i="25"/>
  <c r="E20" i="29"/>
  <c r="AT19" i="29"/>
  <c r="AY19" i="29"/>
  <c r="B45" i="29"/>
  <c r="AY7" i="35"/>
  <c r="AT7" i="35"/>
  <c r="AT9" i="27"/>
  <c r="AY9" i="27"/>
  <c r="AY11" i="35"/>
  <c r="AT11" i="35"/>
  <c r="AY17" i="21"/>
  <c r="AT17" i="21"/>
  <c r="AT13" i="33"/>
  <c r="AY13" i="33"/>
  <c r="AY5" i="36"/>
  <c r="AT5" i="36"/>
  <c r="AY8" i="32"/>
  <c r="AT8" i="32"/>
  <c r="AY10" i="21"/>
  <c r="AT10" i="21"/>
  <c r="AT12" i="24"/>
  <c r="AY12" i="24"/>
  <c r="AT12" i="21"/>
  <c r="AY12" i="21"/>
  <c r="AY10" i="25"/>
  <c r="AT10" i="25"/>
  <c r="AY17" i="20"/>
  <c r="AT17" i="20"/>
  <c r="AY14" i="38"/>
  <c r="AT14" i="38"/>
  <c r="AT8" i="25"/>
  <c r="AY8" i="25"/>
  <c r="AT7" i="27"/>
  <c r="AY7" i="27"/>
  <c r="AY15" i="35"/>
  <c r="AT15" i="35"/>
  <c r="E20" i="32"/>
  <c r="AT19" i="32"/>
  <c r="B45" i="32"/>
  <c r="AY19" i="32"/>
  <c r="AT12" i="34"/>
  <c r="AY12" i="34"/>
  <c r="AY6" i="25"/>
  <c r="AT6" i="25"/>
  <c r="AT6" i="24"/>
  <c r="AY6" i="24"/>
  <c r="AT16" i="21"/>
  <c r="AY16" i="21"/>
  <c r="AT18" i="38"/>
  <c r="AY18" i="38"/>
  <c r="AT15" i="38"/>
  <c r="AY15" i="38"/>
  <c r="AT9" i="34"/>
  <c r="AY9" i="34"/>
  <c r="AT9" i="24"/>
  <c r="AY9" i="24"/>
  <c r="AY5" i="25"/>
  <c r="AT5" i="25"/>
  <c r="AT15" i="30"/>
  <c r="AY15" i="30"/>
  <c r="AY17" i="38"/>
  <c r="BC17" i="38" s="1"/>
  <c r="AZ17" i="38" s="1"/>
  <c r="BA17" i="38" s="1"/>
  <c r="AT17" i="38"/>
  <c r="AT17" i="32"/>
  <c r="AU17" i="32"/>
  <c r="AV17" i="32" s="1"/>
  <c r="AY17" i="32"/>
  <c r="AT14" i="1"/>
  <c r="AY14" i="1"/>
  <c r="AT13" i="29"/>
  <c r="AY13" i="29"/>
  <c r="D2" i="38"/>
  <c r="AT4" i="38"/>
  <c r="D58" i="38"/>
  <c r="R60" i="38" s="1"/>
  <c r="AR2" i="38"/>
  <c r="AO27" i="38"/>
  <c r="AY4" i="38"/>
  <c r="AT14" i="33"/>
  <c r="AY14" i="33"/>
  <c r="AY16" i="24"/>
  <c r="AT16" i="24"/>
  <c r="AT5" i="1"/>
  <c r="AY5" i="1"/>
  <c r="BC5" i="1" s="1"/>
  <c r="AZ5" i="1" s="1"/>
  <c r="BA5" i="1" s="1"/>
  <c r="E20" i="24"/>
  <c r="AT19" i="24"/>
  <c r="AY19" i="24"/>
  <c r="B45" i="24"/>
  <c r="AY8" i="38"/>
  <c r="AT8" i="38"/>
  <c r="AY7" i="32"/>
  <c r="AT7" i="32"/>
  <c r="AY12" i="36"/>
  <c r="AT12" i="36"/>
  <c r="AT14" i="23"/>
  <c r="AY14" i="23"/>
  <c r="AY13" i="23"/>
  <c r="AT13" i="23"/>
  <c r="AT9" i="36"/>
  <c r="AY9" i="36"/>
  <c r="AT15" i="34"/>
  <c r="AY15" i="34"/>
  <c r="AY9" i="31"/>
  <c r="AT9" i="31"/>
  <c r="AT18" i="26"/>
  <c r="AY18" i="26"/>
  <c r="AU18" i="26"/>
  <c r="AV18" i="26" s="1"/>
  <c r="AY19" i="33"/>
  <c r="AT19" i="33"/>
  <c r="B45" i="33"/>
  <c r="E20" i="33"/>
  <c r="AY17" i="23"/>
  <c r="AT17" i="23"/>
  <c r="AT15" i="31"/>
  <c r="AY15" i="31"/>
  <c r="AY9" i="23"/>
  <c r="BC9" i="23" s="1"/>
  <c r="AT9" i="23"/>
  <c r="AY11" i="38"/>
  <c r="AT11" i="38"/>
  <c r="AT16" i="35"/>
  <c r="AY16" i="35"/>
  <c r="AY9" i="20"/>
  <c r="AT9" i="20"/>
  <c r="AT11" i="25"/>
  <c r="AY11" i="25"/>
  <c r="AT12" i="20"/>
  <c r="AY12" i="20"/>
  <c r="AT18" i="29"/>
  <c r="AU18" i="29"/>
  <c r="AV18" i="29" s="1"/>
  <c r="AY18" i="29"/>
  <c r="D2" i="32"/>
  <c r="D58" i="32"/>
  <c r="R60" i="32" s="1"/>
  <c r="AR2" i="32"/>
  <c r="AO27" i="32"/>
  <c r="AY4" i="32"/>
  <c r="BC4" i="32" s="1"/>
  <c r="AT4" i="32"/>
  <c r="AY11" i="21"/>
  <c r="AT11" i="21"/>
  <c r="AT13" i="36"/>
  <c r="AY13" i="36"/>
  <c r="AT16" i="26"/>
  <c r="AY16" i="26"/>
  <c r="AU16" i="26"/>
  <c r="AV16" i="26" s="1"/>
  <c r="AT4" i="35"/>
  <c r="D2" i="35"/>
  <c r="AY4" i="35"/>
  <c r="BC4" i="35" s="1"/>
  <c r="AO27" i="35"/>
  <c r="D58" i="35"/>
  <c r="R60" i="35" s="1"/>
  <c r="AR2" i="35"/>
  <c r="AT8" i="30"/>
  <c r="AY8" i="30"/>
  <c r="AY6" i="28"/>
  <c r="AT6" i="28"/>
  <c r="AY14" i="36"/>
  <c r="AT14" i="36"/>
  <c r="AT6" i="20"/>
  <c r="AY6" i="20"/>
  <c r="AT16" i="25"/>
  <c r="AY16" i="25"/>
  <c r="AY11" i="30"/>
  <c r="AT11" i="30"/>
  <c r="AT17" i="30"/>
  <c r="AY17" i="30"/>
  <c r="AT5" i="34"/>
  <c r="AY5" i="34"/>
  <c r="AY4" i="21"/>
  <c r="D2" i="21"/>
  <c r="AR3" i="21" s="1"/>
  <c r="D58" i="21"/>
  <c r="R60" i="21" s="1"/>
  <c r="AR2" i="21"/>
  <c r="AO27" i="21"/>
  <c r="AT4" i="21"/>
  <c r="D58" i="25"/>
  <c r="R60" i="25" s="1"/>
  <c r="AR2" i="25"/>
  <c r="AY4" i="25"/>
  <c r="AT4" i="25"/>
  <c r="AO27" i="25"/>
  <c r="D2" i="25"/>
  <c r="AR3" i="25" s="1"/>
  <c r="AY16" i="36"/>
  <c r="AT16" i="36"/>
  <c r="AT4" i="33"/>
  <c r="D2" i="33"/>
  <c r="AR2" i="33"/>
  <c r="D58" i="33"/>
  <c r="R60" i="33" s="1"/>
  <c r="AY4" i="33"/>
  <c r="BC4" i="33" s="1"/>
  <c r="AZ4" i="33" s="1"/>
  <c r="BA4" i="33" s="1"/>
  <c r="AO27" i="33"/>
  <c r="AT18" i="33"/>
  <c r="AY18" i="33"/>
  <c r="AU18" i="33"/>
  <c r="AV18" i="33" s="1"/>
  <c r="AT11" i="26"/>
  <c r="AY11" i="26"/>
  <c r="AY17" i="24"/>
  <c r="AT17" i="24"/>
  <c r="AR2" i="29"/>
  <c r="AT4" i="29"/>
  <c r="AY4" i="29"/>
  <c r="D2" i="29"/>
  <c r="AR3" i="29" s="1"/>
  <c r="AO27" i="29"/>
  <c r="D58" i="29"/>
  <c r="R60" i="29" s="1"/>
  <c r="AY12" i="23"/>
  <c r="AT12" i="23"/>
  <c r="AT19" i="36"/>
  <c r="B45" i="36"/>
  <c r="E20" i="36"/>
  <c r="AY19" i="36"/>
  <c r="AY8" i="34"/>
  <c r="AT8" i="34"/>
  <c r="AY11" i="28"/>
  <c r="AT11" i="28"/>
  <c r="AY13" i="20"/>
  <c r="AT13" i="20"/>
  <c r="AT11" i="20"/>
  <c r="AY11" i="20"/>
  <c r="AT10" i="35"/>
  <c r="AY10" i="35"/>
  <c r="AT5" i="28"/>
  <c r="AY5" i="28"/>
  <c r="AY9" i="29"/>
  <c r="AT9" i="29"/>
  <c r="AY9" i="26"/>
  <c r="AT9" i="26"/>
  <c r="AT12" i="32"/>
  <c r="AY12" i="32"/>
  <c r="AT13" i="32"/>
  <c r="AY13" i="32"/>
  <c r="AT15" i="24"/>
  <c r="AY15" i="24"/>
  <c r="BC15" i="24" s="1"/>
  <c r="AZ15" i="24" s="1"/>
  <c r="BA15" i="24" s="1"/>
  <c r="AY17" i="29"/>
  <c r="AT17" i="29"/>
  <c r="AU17" i="29"/>
  <c r="AV17" i="29" s="1"/>
  <c r="AU18" i="30"/>
  <c r="AV18" i="30" s="1"/>
  <c r="AT18" i="30"/>
  <c r="AY18" i="30"/>
  <c r="AT4" i="20"/>
  <c r="D2" i="20"/>
  <c r="AR3" i="20" s="1"/>
  <c r="AO27" i="20"/>
  <c r="AY4" i="20"/>
  <c r="BC4" i="20" s="1"/>
  <c r="D58" i="20"/>
  <c r="R60" i="20" s="1"/>
  <c r="AR2" i="20"/>
  <c r="AY13" i="26"/>
  <c r="AT13" i="26"/>
  <c r="AT14" i="20"/>
  <c r="AY14" i="20"/>
  <c r="AY7" i="29"/>
  <c r="AT7" i="29"/>
  <c r="AT9" i="1"/>
  <c r="AY9" i="1"/>
  <c r="AT14" i="28"/>
  <c r="AY14" i="28"/>
  <c r="AY9" i="21"/>
  <c r="AT9" i="21"/>
  <c r="AT10" i="27"/>
  <c r="AY10" i="27"/>
  <c r="AT6" i="34"/>
  <c r="AY6" i="34"/>
  <c r="AY5" i="29"/>
  <c r="AT5" i="29"/>
  <c r="AT15" i="29"/>
  <c r="AY15" i="29"/>
  <c r="AT16" i="33"/>
  <c r="AY16" i="33"/>
  <c r="AY15" i="27"/>
  <c r="AT15" i="27"/>
  <c r="AY10" i="32"/>
  <c r="AT10" i="32"/>
  <c r="AY7" i="33"/>
  <c r="AT7" i="33"/>
  <c r="AY18" i="32"/>
  <c r="AT18" i="32"/>
  <c r="AU18" i="32"/>
  <c r="AV18" i="32" s="1"/>
  <c r="AY7" i="34"/>
  <c r="BC7" i="34" s="1"/>
  <c r="AZ7" i="34" s="1"/>
  <c r="BA7" i="34" s="1"/>
  <c r="AT7" i="34"/>
  <c r="AY8" i="36"/>
  <c r="AT8" i="36"/>
  <c r="AY14" i="27"/>
  <c r="AT14" i="27"/>
  <c r="AT5" i="21"/>
  <c r="AY5" i="21"/>
  <c r="BC5" i="21" s="1"/>
  <c r="AT10" i="31"/>
  <c r="AY10" i="31"/>
  <c r="AY6" i="27"/>
  <c r="AT6" i="27"/>
  <c r="AY15" i="23"/>
  <c r="AT15" i="23"/>
  <c r="AY10" i="28"/>
  <c r="BC10" i="28" s="1"/>
  <c r="AZ10" i="28" s="1"/>
  <c r="BA10" i="28" s="1"/>
  <c r="AT10" i="28"/>
  <c r="AT6" i="1"/>
  <c r="AY6" i="1"/>
  <c r="AY5" i="26"/>
  <c r="BC5" i="26" s="1"/>
  <c r="AT5" i="26"/>
  <c r="AY19" i="28"/>
  <c r="B45" i="28"/>
  <c r="AT19" i="28"/>
  <c r="E20" i="28"/>
  <c r="AT18" i="34"/>
  <c r="AY18" i="34"/>
  <c r="AT16" i="30"/>
  <c r="AY16" i="30"/>
  <c r="AY18" i="36"/>
  <c r="AT18" i="36"/>
  <c r="AT6" i="35"/>
  <c r="AY6" i="35"/>
  <c r="BC6" i="35" s="1"/>
  <c r="E18" i="16"/>
  <c r="AM18" i="16"/>
  <c r="H18" i="16"/>
  <c r="O18" i="16"/>
  <c r="AN18" i="16"/>
  <c r="AK18" i="16"/>
  <c r="AH18" i="16"/>
  <c r="V18" i="16"/>
  <c r="AI18" i="16"/>
  <c r="Q18" i="16"/>
  <c r="I18" i="16"/>
  <c r="U18" i="16"/>
  <c r="Y18" i="16"/>
  <c r="S18" i="16"/>
  <c r="X18" i="16"/>
  <c r="F18" i="16"/>
  <c r="AE18" i="16"/>
  <c r="Z18" i="16"/>
  <c r="D18" i="16"/>
  <c r="G18" i="16"/>
  <c r="K18" i="16"/>
  <c r="T18" i="16"/>
  <c r="AL18" i="16"/>
  <c r="L18" i="16"/>
  <c r="M18" i="16"/>
  <c r="AA18" i="16"/>
  <c r="AF18" i="16"/>
  <c r="AJ18" i="16"/>
  <c r="AD18" i="16"/>
  <c r="N18" i="16"/>
  <c r="AB18" i="16"/>
  <c r="J18" i="16"/>
  <c r="P18" i="16"/>
  <c r="AC18" i="16"/>
  <c r="W18" i="16"/>
  <c r="R18" i="16"/>
  <c r="AG18" i="16"/>
  <c r="L14" i="16"/>
  <c r="F14" i="16"/>
  <c r="D14" i="16"/>
  <c r="O14" i="16"/>
  <c r="AG14" i="16"/>
  <c r="R14" i="16"/>
  <c r="X14" i="16"/>
  <c r="AJ14" i="16"/>
  <c r="AD14" i="16"/>
  <c r="AA14" i="16"/>
  <c r="AM14" i="16"/>
  <c r="U14" i="16"/>
  <c r="I14" i="16"/>
  <c r="U10" i="16"/>
  <c r="F10" i="16"/>
  <c r="R10" i="16"/>
  <c r="L10" i="16"/>
  <c r="AG10" i="16"/>
  <c r="X10" i="16"/>
  <c r="AD10" i="16"/>
  <c r="AM10" i="16"/>
  <c r="AJ10" i="16"/>
  <c r="AA10" i="16"/>
  <c r="D10" i="16"/>
  <c r="O10" i="16"/>
  <c r="I10" i="16"/>
  <c r="Z16" i="16"/>
  <c r="D16" i="16"/>
  <c r="V16" i="16"/>
  <c r="AJ16" i="16"/>
  <c r="AD16" i="16"/>
  <c r="Y16" i="16"/>
  <c r="AA16" i="16"/>
  <c r="AH16" i="16"/>
  <c r="T16" i="16"/>
  <c r="U16" i="16"/>
  <c r="K16" i="16"/>
  <c r="X16" i="16"/>
  <c r="O16" i="16"/>
  <c r="N16" i="16"/>
  <c r="P16" i="16"/>
  <c r="S16" i="16"/>
  <c r="AB16" i="16"/>
  <c r="E16" i="16"/>
  <c r="AL16" i="16"/>
  <c r="W16" i="16"/>
  <c r="AE16" i="16"/>
  <c r="AC16" i="16"/>
  <c r="Q16" i="16"/>
  <c r="J16" i="16"/>
  <c r="AK16" i="16"/>
  <c r="F16" i="16"/>
  <c r="I16" i="16"/>
  <c r="L16" i="16"/>
  <c r="AI16" i="16"/>
  <c r="AN16" i="16"/>
  <c r="AG16" i="16"/>
  <c r="AM16" i="16"/>
  <c r="H16" i="16"/>
  <c r="R16" i="16"/>
  <c r="AF16" i="16"/>
  <c r="G16" i="16"/>
  <c r="M16" i="16"/>
  <c r="AA9" i="16"/>
  <c r="AJ9" i="16"/>
  <c r="AG9" i="16"/>
  <c r="D9" i="16"/>
  <c r="R9" i="16"/>
  <c r="AD9" i="16"/>
  <c r="L9" i="16"/>
  <c r="I9" i="16"/>
  <c r="O9" i="16"/>
  <c r="U9" i="16"/>
  <c r="X9" i="16"/>
  <c r="F9" i="16"/>
  <c r="AM9" i="16"/>
  <c r="AM13" i="16"/>
  <c r="AJ13" i="16"/>
  <c r="AA13" i="16"/>
  <c r="AG13" i="16"/>
  <c r="I13" i="16"/>
  <c r="D13" i="16"/>
  <c r="L13" i="16"/>
  <c r="O13" i="16"/>
  <c r="U13" i="16"/>
  <c r="F13" i="16"/>
  <c r="X13" i="16"/>
  <c r="R13" i="16"/>
  <c r="AD13" i="16"/>
  <c r="P17" i="16"/>
  <c r="V17" i="16"/>
  <c r="K17" i="16"/>
  <c r="S17" i="16"/>
  <c r="E17" i="16"/>
  <c r="AK17" i="16"/>
  <c r="T17" i="16"/>
  <c r="D17" i="16"/>
  <c r="U17" i="16"/>
  <c r="Y17" i="16"/>
  <c r="AL17" i="16"/>
  <c r="AF17" i="16"/>
  <c r="G17" i="16"/>
  <c r="X17" i="16"/>
  <c r="R17" i="16"/>
  <c r="M17" i="16"/>
  <c r="J17" i="16"/>
  <c r="I17" i="16"/>
  <c r="H17" i="16"/>
  <c r="AD17" i="16"/>
  <c r="AB17" i="16"/>
  <c r="AA17" i="16"/>
  <c r="AE17" i="16"/>
  <c r="W17" i="16"/>
  <c r="Q17" i="16"/>
  <c r="AI17" i="16"/>
  <c r="AN17" i="16"/>
  <c r="N17" i="16"/>
  <c r="AH17" i="16"/>
  <c r="AG17" i="16"/>
  <c r="AM17" i="16"/>
  <c r="F17" i="16"/>
  <c r="O17" i="16"/>
  <c r="AC17" i="16"/>
  <c r="Z17" i="16"/>
  <c r="AJ17" i="16"/>
  <c r="L17" i="16"/>
  <c r="D12" i="16"/>
  <c r="U12" i="16"/>
  <c r="AG12" i="16"/>
  <c r="V12" i="16"/>
  <c r="AJ12" i="16"/>
  <c r="X12" i="16"/>
  <c r="AA12" i="16"/>
  <c r="O12" i="16"/>
  <c r="I12" i="16"/>
  <c r="AM12" i="16"/>
  <c r="F12" i="16"/>
  <c r="T12" i="16"/>
  <c r="R12" i="16"/>
  <c r="AD12" i="16"/>
  <c r="L12" i="16"/>
  <c r="R11" i="16"/>
  <c r="X11" i="16"/>
  <c r="F11" i="16"/>
  <c r="D11" i="16"/>
  <c r="U11" i="16"/>
  <c r="O11" i="16"/>
  <c r="I11" i="16"/>
  <c r="AA11" i="16"/>
  <c r="AJ11" i="16"/>
  <c r="L11" i="16"/>
  <c r="AG11" i="16"/>
  <c r="AM11" i="16"/>
  <c r="AD11" i="16"/>
  <c r="AN21" i="16"/>
  <c r="S21" i="16"/>
  <c r="AM21" i="16"/>
  <c r="Q21" i="16"/>
  <c r="AB21" i="16"/>
  <c r="AG21" i="16"/>
  <c r="AC21" i="16"/>
  <c r="X21" i="16"/>
  <c r="AH21" i="16"/>
  <c r="U21" i="16"/>
  <c r="G21" i="16"/>
  <c r="D21" i="16"/>
  <c r="P21" i="16"/>
  <c r="W21" i="16"/>
  <c r="H21" i="16"/>
  <c r="T21" i="16"/>
  <c r="R21" i="16"/>
  <c r="AL21" i="16"/>
  <c r="I21" i="16"/>
  <c r="AI21" i="16"/>
  <c r="N21" i="16"/>
  <c r="AE21" i="16"/>
  <c r="E21" i="16"/>
  <c r="V21" i="16"/>
  <c r="M21" i="16"/>
  <c r="O21" i="16"/>
  <c r="J21" i="16"/>
  <c r="Y21" i="16"/>
  <c r="K21" i="16"/>
  <c r="AA21" i="16"/>
  <c r="Z21" i="16"/>
  <c r="AK21" i="16"/>
  <c r="AD21" i="16"/>
  <c r="AF21" i="16"/>
  <c r="F21" i="16"/>
  <c r="L21" i="16"/>
  <c r="AJ21" i="16"/>
  <c r="U8" i="16"/>
  <c r="F8" i="16"/>
  <c r="O8" i="16"/>
  <c r="X8" i="16"/>
  <c r="I8" i="16"/>
  <c r="AM8" i="16"/>
  <c r="AD8" i="16"/>
  <c r="AJ8" i="16"/>
  <c r="R8" i="16"/>
  <c r="AG8" i="16"/>
  <c r="L8" i="16"/>
  <c r="D8" i="16"/>
  <c r="AA8" i="16"/>
  <c r="AJ7" i="16"/>
  <c r="D7" i="16"/>
  <c r="U7" i="16"/>
  <c r="X7" i="16"/>
  <c r="AA7" i="16"/>
  <c r="F7" i="16"/>
  <c r="I7" i="16"/>
  <c r="R7" i="16"/>
  <c r="L7" i="16"/>
  <c r="AD7" i="16"/>
  <c r="AM7" i="16"/>
  <c r="O7" i="16"/>
  <c r="AG7" i="16"/>
  <c r="I15" i="16"/>
  <c r="U15" i="16"/>
  <c r="O15" i="16"/>
  <c r="L15" i="16"/>
  <c r="AD15" i="16"/>
  <c r="X15" i="16"/>
  <c r="AM15" i="16"/>
  <c r="AG15" i="16"/>
  <c r="AA15" i="16"/>
  <c r="R15" i="16"/>
  <c r="D15" i="16"/>
  <c r="AJ15" i="16"/>
  <c r="F15" i="16"/>
  <c r="AB20" i="16"/>
  <c r="X20" i="16"/>
  <c r="AL20" i="16"/>
  <c r="AC20" i="16"/>
  <c r="AM20" i="16"/>
  <c r="G20" i="16"/>
  <c r="P20" i="16"/>
  <c r="U20" i="16"/>
  <c r="D20" i="16"/>
  <c r="R20" i="16"/>
  <c r="J20" i="16"/>
  <c r="N20" i="16"/>
  <c r="Y20" i="16"/>
  <c r="H20" i="16"/>
  <c r="W20" i="16"/>
  <c r="AK20" i="16"/>
  <c r="AF20" i="16"/>
  <c r="Q20" i="16"/>
  <c r="E20" i="16"/>
  <c r="K20" i="16"/>
  <c r="T20" i="16"/>
  <c r="AE20" i="16"/>
  <c r="O20" i="16"/>
  <c r="V20" i="16"/>
  <c r="F20" i="16"/>
  <c r="AH20" i="16"/>
  <c r="AI20" i="16"/>
  <c r="AN20" i="16"/>
  <c r="AA20" i="16"/>
  <c r="Z20" i="16"/>
  <c r="AJ20" i="16"/>
  <c r="M20" i="16"/>
  <c r="L20" i="16"/>
  <c r="I20" i="16"/>
  <c r="S20" i="16"/>
  <c r="AD20" i="16"/>
  <c r="AG20" i="16"/>
  <c r="U4" i="16"/>
  <c r="AJ4" i="16"/>
  <c r="I4" i="16"/>
  <c r="D4" i="16"/>
  <c r="AG4" i="16"/>
  <c r="AA4" i="16"/>
  <c r="X4" i="16"/>
  <c r="AM4" i="16"/>
  <c r="R4" i="16"/>
  <c r="O4" i="16"/>
  <c r="F4" i="16"/>
  <c r="AD4" i="16"/>
  <c r="L4" i="16"/>
  <c r="AK19" i="16"/>
  <c r="R19" i="16"/>
  <c r="AF19" i="16"/>
  <c r="F19" i="16"/>
  <c r="V19" i="16"/>
  <c r="D19" i="16"/>
  <c r="K19" i="16"/>
  <c r="S19" i="16"/>
  <c r="M19" i="16"/>
  <c r="AC19" i="16"/>
  <c r="I19" i="16"/>
  <c r="Y19" i="16"/>
  <c r="AH19" i="16"/>
  <c r="AA19" i="16"/>
  <c r="Q19" i="16"/>
  <c r="AD19" i="16"/>
  <c r="AM19" i="16"/>
  <c r="G19" i="16"/>
  <c r="O19" i="16"/>
  <c r="AB19" i="16"/>
  <c r="U19" i="16"/>
  <c r="H19" i="16"/>
  <c r="X19" i="16"/>
  <c r="L19" i="16"/>
  <c r="W19" i="16"/>
  <c r="AN19" i="16"/>
  <c r="J19" i="16"/>
  <c r="AG19" i="16"/>
  <c r="T19" i="16"/>
  <c r="AI19" i="16"/>
  <c r="AE19" i="16"/>
  <c r="N19" i="16"/>
  <c r="AJ19" i="16"/>
  <c r="Z19" i="16"/>
  <c r="E19" i="16"/>
  <c r="P19" i="16"/>
  <c r="AL19" i="16"/>
  <c r="O6" i="16"/>
  <c r="AG6" i="16"/>
  <c r="L6" i="16"/>
  <c r="X6" i="16"/>
  <c r="AM6" i="16"/>
  <c r="F6" i="16"/>
  <c r="D6" i="16"/>
  <c r="U6" i="16"/>
  <c r="AD6" i="16"/>
  <c r="AA6" i="16"/>
  <c r="I6" i="16"/>
  <c r="R6" i="16"/>
  <c r="AJ6" i="16"/>
  <c r="F5" i="16"/>
  <c r="AD5" i="16"/>
  <c r="D5" i="16"/>
  <c r="I5" i="16"/>
  <c r="AA5" i="16"/>
  <c r="X5" i="16"/>
  <c r="R5" i="16"/>
  <c r="L5" i="16"/>
  <c r="U5" i="16"/>
  <c r="AM5" i="16"/>
  <c r="AG5" i="16"/>
  <c r="O5" i="16"/>
  <c r="AJ5" i="16"/>
  <c r="BC14" i="33" l="1"/>
  <c r="AZ14" i="33" s="1"/>
  <c r="BA14" i="33" s="1"/>
  <c r="AZ6" i="35"/>
  <c r="BA6" i="35" s="1"/>
  <c r="AZ5" i="21"/>
  <c r="BA5" i="21" s="1"/>
  <c r="BC15" i="27"/>
  <c r="AZ15" i="27" s="1"/>
  <c r="BA15" i="27" s="1"/>
  <c r="BC11" i="21"/>
  <c r="BC5" i="27"/>
  <c r="AZ5" i="27" s="1"/>
  <c r="BA5" i="27" s="1"/>
  <c r="BC5" i="38"/>
  <c r="AZ5" i="38" s="1"/>
  <c r="BA5" i="38" s="1"/>
  <c r="BC7" i="31"/>
  <c r="AZ7" i="31" s="1"/>
  <c r="BA7" i="31" s="1"/>
  <c r="BC14" i="28"/>
  <c r="AZ14" i="28" s="1"/>
  <c r="BA14" i="28" s="1"/>
  <c r="BC19" i="33"/>
  <c r="AZ19" i="33" s="1"/>
  <c r="BA19" i="33" s="1"/>
  <c r="BC6" i="1"/>
  <c r="AZ6" i="1" s="1"/>
  <c r="BA6" i="1" s="1"/>
  <c r="BC13" i="26"/>
  <c r="BC16" i="25"/>
  <c r="AZ16" i="25" s="1"/>
  <c r="BA16" i="25" s="1"/>
  <c r="BC8" i="30"/>
  <c r="AZ8" i="30" s="1"/>
  <c r="BA8" i="30" s="1"/>
  <c r="AZ4" i="32"/>
  <c r="BA4" i="32" s="1"/>
  <c r="BC16" i="21"/>
  <c r="AZ16" i="21" s="1"/>
  <c r="BA16" i="21" s="1"/>
  <c r="BC18" i="36"/>
  <c r="AZ18" i="36" s="1"/>
  <c r="BA18" i="36" s="1"/>
  <c r="BC14" i="31"/>
  <c r="AZ14" i="31" s="1"/>
  <c r="BA14" i="31" s="1"/>
  <c r="CP26" i="16"/>
  <c r="BU26" i="16"/>
  <c r="CM26" i="16"/>
  <c r="CS26" i="16"/>
  <c r="CA26" i="16"/>
  <c r="BR26" i="16"/>
  <c r="BX26" i="16"/>
  <c r="CD26" i="16"/>
  <c r="CG26" i="16"/>
  <c r="BO26" i="16"/>
  <c r="CJ26" i="16"/>
  <c r="BL26" i="16"/>
  <c r="CP27" i="16"/>
  <c r="BX27" i="16"/>
  <c r="BO27" i="16"/>
  <c r="CG27" i="16"/>
  <c r="CJ27" i="16"/>
  <c r="CA27" i="16"/>
  <c r="BL27" i="16"/>
  <c r="CS27" i="16"/>
  <c r="CD27" i="16"/>
  <c r="BR27" i="16"/>
  <c r="CM27" i="16"/>
  <c r="BU27" i="16"/>
  <c r="CT19" i="16"/>
  <c r="BM19" i="16"/>
  <c r="CH19" i="16"/>
  <c r="CP39" i="16"/>
  <c r="BV19" i="16"/>
  <c r="CQ19" i="16"/>
  <c r="CB19" i="16"/>
  <c r="CM39" i="16"/>
  <c r="CE19" i="16"/>
  <c r="BR39" i="16"/>
  <c r="CD39" i="16"/>
  <c r="BP19" i="16"/>
  <c r="CA39" i="16"/>
  <c r="BU39" i="16"/>
  <c r="CS39" i="16"/>
  <c r="CJ39" i="16"/>
  <c r="BY19" i="16"/>
  <c r="CG39" i="16"/>
  <c r="BO39" i="16"/>
  <c r="CK19" i="16"/>
  <c r="BS19" i="16"/>
  <c r="BL39" i="16"/>
  <c r="CN19" i="16"/>
  <c r="BX39" i="16"/>
  <c r="BR25" i="16"/>
  <c r="CJ25" i="16"/>
  <c r="BL25" i="16"/>
  <c r="BU25" i="16"/>
  <c r="BX25" i="16"/>
  <c r="CS25" i="16"/>
  <c r="CD25" i="16"/>
  <c r="CG25" i="16"/>
  <c r="CM25" i="16"/>
  <c r="D22" i="16"/>
  <c r="AQ2" i="16"/>
  <c r="BO25" i="16"/>
  <c r="CP25" i="16"/>
  <c r="CA25" i="16"/>
  <c r="CM40" i="16"/>
  <c r="CJ40" i="16"/>
  <c r="BO40" i="16"/>
  <c r="BR40" i="16"/>
  <c r="CP40" i="16"/>
  <c r="CH20" i="16"/>
  <c r="CG40" i="16"/>
  <c r="CQ20" i="16"/>
  <c r="BL40" i="16"/>
  <c r="BU40" i="16"/>
  <c r="CB20" i="16"/>
  <c r="BS20" i="16"/>
  <c r="BM20" i="16"/>
  <c r="BY20" i="16"/>
  <c r="CN20" i="16"/>
  <c r="CE20" i="16"/>
  <c r="BP20" i="16"/>
  <c r="BV20" i="16"/>
  <c r="BX40" i="16"/>
  <c r="CA40" i="16"/>
  <c r="CS40" i="16"/>
  <c r="CK20" i="16"/>
  <c r="CT20" i="16"/>
  <c r="CD40" i="16"/>
  <c r="BL36" i="16"/>
  <c r="CP36" i="16"/>
  <c r="BX36" i="16"/>
  <c r="CG36" i="16"/>
  <c r="CM36" i="16"/>
  <c r="CS36" i="16"/>
  <c r="CD36" i="16"/>
  <c r="CJ36" i="16"/>
  <c r="BR36" i="16"/>
  <c r="BU36" i="16"/>
  <c r="CA36" i="16"/>
  <c r="BO36" i="16"/>
  <c r="CM28" i="16"/>
  <c r="BU28" i="16"/>
  <c r="CS28" i="16"/>
  <c r="CJ28" i="16"/>
  <c r="BR28" i="16"/>
  <c r="BX28" i="16"/>
  <c r="BO28" i="16"/>
  <c r="BL28" i="16"/>
  <c r="CG28" i="16"/>
  <c r="CD28" i="16"/>
  <c r="CA28" i="16"/>
  <c r="CP28" i="16"/>
  <c r="CG29" i="16"/>
  <c r="BR29" i="16"/>
  <c r="CM29" i="16"/>
  <c r="BX29" i="16"/>
  <c r="CP29" i="16"/>
  <c r="CJ29" i="16"/>
  <c r="CS29" i="16"/>
  <c r="BO29" i="16"/>
  <c r="CD29" i="16"/>
  <c r="BU29" i="16"/>
  <c r="BL29" i="16"/>
  <c r="CA29" i="16"/>
  <c r="CP41" i="16"/>
  <c r="BR41" i="16"/>
  <c r="BL41" i="16"/>
  <c r="CN21" i="16"/>
  <c r="CJ41" i="16"/>
  <c r="CH21" i="16"/>
  <c r="CG41" i="16"/>
  <c r="BS21" i="16"/>
  <c r="BU41" i="16"/>
  <c r="BM21" i="16"/>
  <c r="BV21" i="16"/>
  <c r="CQ21" i="16"/>
  <c r="BO41" i="16"/>
  <c r="CT21" i="16"/>
  <c r="BX41" i="16"/>
  <c r="CB21" i="16"/>
  <c r="BP21" i="16"/>
  <c r="CE21" i="16"/>
  <c r="CA41" i="16"/>
  <c r="CD41" i="16"/>
  <c r="CK21" i="16"/>
  <c r="CM41" i="16"/>
  <c r="BY21" i="16"/>
  <c r="CS41" i="16"/>
  <c r="CJ32" i="16"/>
  <c r="CS32" i="16"/>
  <c r="CM32" i="16"/>
  <c r="BR32" i="16"/>
  <c r="CP32" i="16"/>
  <c r="CG32" i="16"/>
  <c r="BO32" i="16"/>
  <c r="BU32" i="16"/>
  <c r="CA32" i="16"/>
  <c r="BL32" i="16"/>
  <c r="CD32" i="16"/>
  <c r="BX32" i="16"/>
  <c r="BR33" i="16"/>
  <c r="CJ33" i="16"/>
  <c r="BX33" i="16"/>
  <c r="CB12" i="16"/>
  <c r="BL33" i="16"/>
  <c r="CS33" i="16"/>
  <c r="BO33" i="16"/>
  <c r="BU33" i="16"/>
  <c r="CG33" i="16"/>
  <c r="CD33" i="16"/>
  <c r="CP33" i="16"/>
  <c r="CM33" i="16"/>
  <c r="CA33" i="16"/>
  <c r="CH17" i="16"/>
  <c r="CK17" i="16"/>
  <c r="BV17" i="16"/>
  <c r="CQ17" i="16"/>
  <c r="BY17" i="16"/>
  <c r="CE17" i="16"/>
  <c r="BP17" i="16"/>
  <c r="CN17" i="16"/>
  <c r="CT17" i="16"/>
  <c r="CB17" i="16"/>
  <c r="BM17" i="16"/>
  <c r="BS17" i="16"/>
  <c r="CJ34" i="16"/>
  <c r="BX34" i="16"/>
  <c r="CD34" i="16"/>
  <c r="BL34" i="16"/>
  <c r="CA34" i="16"/>
  <c r="BU34" i="16"/>
  <c r="BR34" i="16"/>
  <c r="BO34" i="16"/>
  <c r="CM34" i="16"/>
  <c r="CG34" i="16"/>
  <c r="CP34" i="16"/>
  <c r="CS34" i="16"/>
  <c r="CS30" i="16"/>
  <c r="BL30" i="16"/>
  <c r="CD30" i="16"/>
  <c r="CA30" i="16"/>
  <c r="BU30" i="16"/>
  <c r="BO30" i="16"/>
  <c r="BR30" i="16"/>
  <c r="CJ30" i="16"/>
  <c r="BX30" i="16"/>
  <c r="CM30" i="16"/>
  <c r="CP30" i="16"/>
  <c r="CG30" i="16"/>
  <c r="CN16" i="16"/>
  <c r="BX37" i="16"/>
  <c r="BP16" i="16"/>
  <c r="CS37" i="16"/>
  <c r="CM37" i="16"/>
  <c r="CQ16" i="16"/>
  <c r="BR37" i="16"/>
  <c r="BO37" i="16"/>
  <c r="BL37" i="16"/>
  <c r="BY16" i="16"/>
  <c r="CK16" i="16"/>
  <c r="CE16" i="16"/>
  <c r="CT16" i="16"/>
  <c r="BM16" i="16"/>
  <c r="BV16" i="16"/>
  <c r="BU37" i="16"/>
  <c r="CD37" i="16"/>
  <c r="BS16" i="16"/>
  <c r="CA37" i="16"/>
  <c r="CB16" i="16"/>
  <c r="CG37" i="16"/>
  <c r="CJ37" i="16"/>
  <c r="CP37" i="16"/>
  <c r="CH16" i="16"/>
  <c r="BO31" i="16"/>
  <c r="BU31" i="16"/>
  <c r="CG31" i="16"/>
  <c r="CP31" i="16"/>
  <c r="CS31" i="16"/>
  <c r="CJ31" i="16"/>
  <c r="CD31" i="16"/>
  <c r="CM31" i="16"/>
  <c r="BR31" i="16"/>
  <c r="BX31" i="16"/>
  <c r="BL31" i="16"/>
  <c r="CA31" i="16"/>
  <c r="BO35" i="16"/>
  <c r="CA35" i="16"/>
  <c r="CS35" i="16"/>
  <c r="CG35" i="16"/>
  <c r="CJ35" i="16"/>
  <c r="CP35" i="16"/>
  <c r="CD35" i="16"/>
  <c r="BX35" i="16"/>
  <c r="CM35" i="16"/>
  <c r="BU35" i="16"/>
  <c r="BL35" i="16"/>
  <c r="BR35" i="16"/>
  <c r="CM38" i="16"/>
  <c r="BX38" i="16"/>
  <c r="CE18" i="16"/>
  <c r="CK18" i="16"/>
  <c r="BV18" i="16"/>
  <c r="CJ38" i="16"/>
  <c r="CP38" i="16"/>
  <c r="CN18" i="16"/>
  <c r="CG38" i="16"/>
  <c r="BR38" i="16"/>
  <c r="CT18" i="16"/>
  <c r="CB18" i="16"/>
  <c r="BS18" i="16"/>
  <c r="CH18" i="16"/>
  <c r="BL38" i="16"/>
  <c r="CD38" i="16"/>
  <c r="CA38" i="16"/>
  <c r="BO38" i="16"/>
  <c r="BY18" i="16"/>
  <c r="CQ18" i="16"/>
  <c r="BU38" i="16"/>
  <c r="BP18" i="16"/>
  <c r="CS38" i="16"/>
  <c r="BM18" i="16"/>
  <c r="AZ4" i="29"/>
  <c r="BC4" i="29"/>
  <c r="AR3" i="32"/>
  <c r="BC11" i="25"/>
  <c r="AZ11" i="25"/>
  <c r="BC15" i="34"/>
  <c r="AZ15" i="34" s="1"/>
  <c r="BA15" i="34" s="1"/>
  <c r="BC19" i="32"/>
  <c r="AZ19" i="32" s="1"/>
  <c r="BA19" i="32" s="1"/>
  <c r="BC13" i="35"/>
  <c r="AZ13" i="35" s="1"/>
  <c r="BA13" i="35" s="1"/>
  <c r="BC15" i="20"/>
  <c r="AZ15" i="20" s="1"/>
  <c r="BA15" i="20" s="1"/>
  <c r="AZ13" i="26"/>
  <c r="BA13" i="26" s="1"/>
  <c r="BC11" i="20"/>
  <c r="AZ11" i="20" s="1"/>
  <c r="BA11" i="20" s="1"/>
  <c r="BC19" i="36"/>
  <c r="AZ19" i="36" s="1"/>
  <c r="BA19" i="36" s="1"/>
  <c r="BC19" i="28"/>
  <c r="AZ19" i="28" s="1"/>
  <c r="BA19" i="28" s="1"/>
  <c r="BC15" i="23"/>
  <c r="AZ15" i="23" s="1"/>
  <c r="BA15" i="23" s="1"/>
  <c r="BC10" i="31"/>
  <c r="AZ10" i="31" s="1"/>
  <c r="BA10" i="31" s="1"/>
  <c r="BC18" i="32"/>
  <c r="AZ18" i="32"/>
  <c r="BA18" i="32" s="1"/>
  <c r="BC6" i="34"/>
  <c r="AZ6" i="34" s="1"/>
  <c r="BA6" i="34" s="1"/>
  <c r="AZ9" i="1"/>
  <c r="BC9" i="1"/>
  <c r="BC7" i="29"/>
  <c r="AZ7" i="29" s="1"/>
  <c r="BA7" i="29" s="1"/>
  <c r="S25" i="20"/>
  <c r="S41" i="20" s="1"/>
  <c r="AN25" i="20"/>
  <c r="AN41" i="20" s="1"/>
  <c r="N26" i="20"/>
  <c r="N39" i="20" s="1"/>
  <c r="W26" i="20"/>
  <c r="W39" i="20" s="1"/>
  <c r="T26" i="20"/>
  <c r="T39" i="20" s="1"/>
  <c r="AI26" i="20"/>
  <c r="AI39" i="20" s="1"/>
  <c r="M25" i="20"/>
  <c r="M41" i="20" s="1"/>
  <c r="AB25" i="20"/>
  <c r="AB41" i="20" s="1"/>
  <c r="G25" i="20"/>
  <c r="G41" i="20" s="1"/>
  <c r="AE25" i="20"/>
  <c r="AE41" i="20" s="1"/>
  <c r="AC26" i="20"/>
  <c r="AC39" i="20" s="1"/>
  <c r="AF26" i="20"/>
  <c r="AF39" i="20" s="1"/>
  <c r="P27" i="20"/>
  <c r="V25" i="20"/>
  <c r="V41" i="20" s="1"/>
  <c r="P25" i="20"/>
  <c r="P41" i="20" s="1"/>
  <c r="Q26" i="20"/>
  <c r="Q39" i="20" s="1"/>
  <c r="J25" i="20"/>
  <c r="J41" i="20" s="1"/>
  <c r="AL26" i="20"/>
  <c r="AL39" i="20" s="1"/>
  <c r="Y25" i="20"/>
  <c r="Y41" i="20" s="1"/>
  <c r="AH25" i="20"/>
  <c r="AH41" i="20" s="1"/>
  <c r="H26" i="20"/>
  <c r="H39" i="20" s="1"/>
  <c r="AK25" i="20"/>
  <c r="AK41" i="20" s="1"/>
  <c r="K26" i="20"/>
  <c r="K39" i="20" s="1"/>
  <c r="Z26" i="20"/>
  <c r="Z39" i="20" s="1"/>
  <c r="AO26" i="20"/>
  <c r="AO39" i="20" s="1"/>
  <c r="BQ5" i="20"/>
  <c r="BQ10" i="20"/>
  <c r="BQ12" i="20"/>
  <c r="BQ7" i="20"/>
  <c r="AH27" i="20"/>
  <c r="BQ6" i="20"/>
  <c r="BQ9" i="20"/>
  <c r="BQ13" i="20"/>
  <c r="BQ8" i="20"/>
  <c r="BQ15" i="20"/>
  <c r="BQ4" i="20"/>
  <c r="Y27" i="20"/>
  <c r="BQ14" i="20"/>
  <c r="BQ11" i="20"/>
  <c r="AE26" i="20"/>
  <c r="AE42" i="20" s="1"/>
  <c r="AK26" i="20"/>
  <c r="AK42" i="20" s="1"/>
  <c r="V26" i="20"/>
  <c r="V42" i="20" s="1"/>
  <c r="M26" i="20"/>
  <c r="M42" i="20" s="1"/>
  <c r="P26" i="20"/>
  <c r="P42" i="20" s="1"/>
  <c r="Y26" i="20"/>
  <c r="Y42" i="20" s="1"/>
  <c r="AH26" i="20"/>
  <c r="AH42" i="20" s="1"/>
  <c r="BC13" i="32"/>
  <c r="AZ13" i="32" s="1"/>
  <c r="BA13" i="32" s="1"/>
  <c r="BC5" i="28"/>
  <c r="AZ5" i="28" s="1"/>
  <c r="BA5" i="28" s="1"/>
  <c r="BC8" i="34"/>
  <c r="AZ8" i="34" s="1"/>
  <c r="BA8" i="34" s="1"/>
  <c r="BC12" i="23"/>
  <c r="AZ12" i="23"/>
  <c r="BQ7" i="29"/>
  <c r="BQ5" i="29"/>
  <c r="BQ10" i="29"/>
  <c r="BQ4" i="29"/>
  <c r="BQ6" i="29"/>
  <c r="Y27" i="29"/>
  <c r="BQ12" i="29"/>
  <c r="BQ11" i="29"/>
  <c r="BQ13" i="29"/>
  <c r="BQ9" i="29"/>
  <c r="BQ14" i="29"/>
  <c r="BQ15" i="29"/>
  <c r="AH27" i="29"/>
  <c r="BQ8" i="29"/>
  <c r="BC11" i="26"/>
  <c r="AZ11" i="26" s="1"/>
  <c r="BA11" i="26" s="1"/>
  <c r="J25" i="21"/>
  <c r="J41" i="21" s="1"/>
  <c r="AC26" i="21"/>
  <c r="AC39" i="21" s="1"/>
  <c r="P25" i="21"/>
  <c r="P41" i="21" s="1"/>
  <c r="AL26" i="21"/>
  <c r="AL39" i="21" s="1"/>
  <c r="S25" i="21"/>
  <c r="S41" i="21" s="1"/>
  <c r="AI26" i="21"/>
  <c r="AI39" i="21" s="1"/>
  <c r="G25" i="21"/>
  <c r="G41" i="21" s="1"/>
  <c r="AF26" i="21"/>
  <c r="AF39" i="21" s="1"/>
  <c r="AO26" i="21"/>
  <c r="AO39" i="21" s="1"/>
  <c r="T26" i="21"/>
  <c r="T39" i="21" s="1"/>
  <c r="Q26" i="21"/>
  <c r="Q39" i="21" s="1"/>
  <c r="AB25" i="21"/>
  <c r="AB41" i="21" s="1"/>
  <c r="AH25" i="21"/>
  <c r="AH41" i="21" s="1"/>
  <c r="V25" i="21"/>
  <c r="V41" i="21" s="1"/>
  <c r="AK25" i="21"/>
  <c r="AK41" i="21" s="1"/>
  <c r="N26" i="21"/>
  <c r="N39" i="21" s="1"/>
  <c r="P27" i="21"/>
  <c r="W26" i="21"/>
  <c r="W39" i="21" s="1"/>
  <c r="Y25" i="21"/>
  <c r="Y41" i="21" s="1"/>
  <c r="AN25" i="21"/>
  <c r="AN41" i="21" s="1"/>
  <c r="AE25" i="21"/>
  <c r="AE41" i="21" s="1"/>
  <c r="Z26" i="21"/>
  <c r="Z39" i="21" s="1"/>
  <c r="M25" i="21"/>
  <c r="M41" i="21" s="1"/>
  <c r="H26" i="21"/>
  <c r="H39" i="21" s="1"/>
  <c r="K26" i="21"/>
  <c r="K39" i="21" s="1"/>
  <c r="BC6" i="20"/>
  <c r="AZ6" i="20"/>
  <c r="BC14" i="36"/>
  <c r="AZ14" i="36" s="1"/>
  <c r="BA14" i="36" s="1"/>
  <c r="S25" i="35"/>
  <c r="S41" i="35" s="1"/>
  <c r="Z26" i="35"/>
  <c r="Z39" i="35" s="1"/>
  <c r="H26" i="35"/>
  <c r="H39" i="35" s="1"/>
  <c r="Q26" i="35"/>
  <c r="Q39" i="35" s="1"/>
  <c r="AN25" i="35"/>
  <c r="AN41" i="35" s="1"/>
  <c r="T26" i="35"/>
  <c r="T39" i="35" s="1"/>
  <c r="N26" i="35"/>
  <c r="N39" i="35" s="1"/>
  <c r="M25" i="35"/>
  <c r="M41" i="35" s="1"/>
  <c r="AO26" i="35"/>
  <c r="AO39" i="35" s="1"/>
  <c r="G25" i="35"/>
  <c r="G41" i="35" s="1"/>
  <c r="P27" i="35"/>
  <c r="AF26" i="35"/>
  <c r="AF39" i="35" s="1"/>
  <c r="AC26" i="35"/>
  <c r="AC39" i="35" s="1"/>
  <c r="K26" i="35"/>
  <c r="K39" i="35" s="1"/>
  <c r="AI26" i="35"/>
  <c r="AI39" i="35" s="1"/>
  <c r="AE25" i="35"/>
  <c r="AE41" i="35" s="1"/>
  <c r="W26" i="35"/>
  <c r="W39" i="35" s="1"/>
  <c r="AK25" i="35"/>
  <c r="AK41" i="35" s="1"/>
  <c r="Y25" i="35"/>
  <c r="Y41" i="35" s="1"/>
  <c r="AB25" i="35"/>
  <c r="AB41" i="35" s="1"/>
  <c r="P25" i="35"/>
  <c r="P41" i="35" s="1"/>
  <c r="J25" i="35"/>
  <c r="J41" i="35" s="1"/>
  <c r="AH25" i="35"/>
  <c r="AH41" i="35" s="1"/>
  <c r="V25" i="35"/>
  <c r="V41" i="35" s="1"/>
  <c r="AL26" i="35"/>
  <c r="AL39" i="35" s="1"/>
  <c r="AR3" i="35"/>
  <c r="BC15" i="31"/>
  <c r="AZ15" i="31" s="1"/>
  <c r="BA15" i="31" s="1"/>
  <c r="BC17" i="23"/>
  <c r="AZ17" i="23" s="1"/>
  <c r="BA17" i="23" s="1"/>
  <c r="BC9" i="36"/>
  <c r="AZ9" i="36" s="1"/>
  <c r="BA9" i="36" s="1"/>
  <c r="AZ13" i="23"/>
  <c r="BC13" i="23"/>
  <c r="BC8" i="38"/>
  <c r="AZ8" i="38" s="1"/>
  <c r="BA8" i="38" s="1"/>
  <c r="BC4" i="38"/>
  <c r="AZ4" i="38" s="1"/>
  <c r="BA4" i="38" s="1"/>
  <c r="AU5" i="38" s="1"/>
  <c r="AV5" i="38" s="1"/>
  <c r="BC17" i="32"/>
  <c r="AZ17" i="32"/>
  <c r="BA17" i="32" s="1"/>
  <c r="BC9" i="34"/>
  <c r="AZ9" i="34" s="1"/>
  <c r="BA9" i="34" s="1"/>
  <c r="BC6" i="24"/>
  <c r="AZ6" i="24" s="1"/>
  <c r="BA6" i="24" s="1"/>
  <c r="BC6" i="25"/>
  <c r="AZ6" i="25" s="1"/>
  <c r="BA6" i="25" s="1"/>
  <c r="AZ8" i="25"/>
  <c r="BC8" i="25"/>
  <c r="BC14" i="38"/>
  <c r="AZ14" i="38" s="1"/>
  <c r="BA14" i="38" s="1"/>
  <c r="BC12" i="21"/>
  <c r="AZ12" i="21" s="1"/>
  <c r="BA12" i="21" s="1"/>
  <c r="AZ9" i="27"/>
  <c r="BC9" i="27"/>
  <c r="BC7" i="35"/>
  <c r="AZ7" i="35" s="1"/>
  <c r="BA7" i="35" s="1"/>
  <c r="BC12" i="33"/>
  <c r="AZ12" i="33" s="1"/>
  <c r="BA12" i="33" s="1"/>
  <c r="BC8" i="26"/>
  <c r="AZ8" i="26" s="1"/>
  <c r="BA8" i="26" s="1"/>
  <c r="BC11" i="27"/>
  <c r="AZ11" i="27"/>
  <c r="BC15" i="28"/>
  <c r="AZ15" i="28" s="1"/>
  <c r="BA15" i="28" s="1"/>
  <c r="BC18" i="35"/>
  <c r="AZ18" i="35" s="1"/>
  <c r="BA18" i="35" s="1"/>
  <c r="BC15" i="26"/>
  <c r="AZ15" i="26" s="1"/>
  <c r="BA15" i="26" s="1"/>
  <c r="Y25" i="1"/>
  <c r="Y41" i="1" s="1"/>
  <c r="P27" i="1"/>
  <c r="V25" i="1"/>
  <c r="V41" i="1" s="1"/>
  <c r="K26" i="1"/>
  <c r="K39" i="1" s="1"/>
  <c r="Z26" i="1"/>
  <c r="Z39" i="1" s="1"/>
  <c r="N26" i="1"/>
  <c r="N39" i="1" s="1"/>
  <c r="AF26" i="1"/>
  <c r="AF39" i="1" s="1"/>
  <c r="W26" i="1"/>
  <c r="W39" i="1" s="1"/>
  <c r="G25" i="1"/>
  <c r="G41" i="1" s="1"/>
  <c r="T26" i="1"/>
  <c r="T39" i="1" s="1"/>
  <c r="Q26" i="1"/>
  <c r="Q39" i="1" s="1"/>
  <c r="AK25" i="1"/>
  <c r="AK41" i="1" s="1"/>
  <c r="AE25" i="1"/>
  <c r="AE41" i="1" s="1"/>
  <c r="AB25" i="1"/>
  <c r="AB41" i="1" s="1"/>
  <c r="M25" i="1"/>
  <c r="M41" i="1" s="1"/>
  <c r="J25" i="1"/>
  <c r="J41" i="1" s="1"/>
  <c r="AC26" i="1"/>
  <c r="AC39" i="1" s="1"/>
  <c r="H26" i="1"/>
  <c r="H39" i="1" s="1"/>
  <c r="AL26" i="1"/>
  <c r="AL39" i="1" s="1"/>
  <c r="AO26" i="1"/>
  <c r="AO39" i="1" s="1"/>
  <c r="AI26" i="1"/>
  <c r="AI39" i="1" s="1"/>
  <c r="P25" i="1"/>
  <c r="P41" i="1" s="1"/>
  <c r="S25" i="1"/>
  <c r="S41" i="1" s="1"/>
  <c r="AH25" i="1"/>
  <c r="AH41" i="1" s="1"/>
  <c r="AN25" i="1"/>
  <c r="AN41" i="1" s="1"/>
  <c r="BC15" i="21"/>
  <c r="AZ15" i="21" s="1"/>
  <c r="BA15" i="21" s="1"/>
  <c r="BC13" i="34"/>
  <c r="AZ13" i="34" s="1"/>
  <c r="BA13" i="34" s="1"/>
  <c r="BC17" i="35"/>
  <c r="AZ17" i="35" s="1"/>
  <c r="BA17" i="35" s="1"/>
  <c r="BC16" i="32"/>
  <c r="AZ16" i="32" s="1"/>
  <c r="BA16" i="32" s="1"/>
  <c r="BC12" i="29"/>
  <c r="AZ12" i="29" s="1"/>
  <c r="BA12" i="29" s="1"/>
  <c r="BC8" i="29"/>
  <c r="AZ8" i="29"/>
  <c r="BA8" i="29" s="1"/>
  <c r="BC19" i="21"/>
  <c r="AZ19" i="21" s="1"/>
  <c r="BA19" i="21" s="1"/>
  <c r="BC19" i="31"/>
  <c r="AZ19" i="31" s="1"/>
  <c r="BA19" i="31" s="1"/>
  <c r="BQ11" i="28"/>
  <c r="Y27" i="28"/>
  <c r="BQ4" i="28"/>
  <c r="BQ8" i="28"/>
  <c r="BQ14" i="28"/>
  <c r="BQ12" i="28"/>
  <c r="BQ5" i="28"/>
  <c r="BQ15" i="28"/>
  <c r="BQ7" i="28"/>
  <c r="BQ10" i="28"/>
  <c r="AH27" i="28"/>
  <c r="BQ6" i="28"/>
  <c r="BQ13" i="28"/>
  <c r="BQ9" i="28"/>
  <c r="BC11" i="23"/>
  <c r="AZ11" i="23" s="1"/>
  <c r="BA11" i="23" s="1"/>
  <c r="BC7" i="23"/>
  <c r="AZ7" i="23" s="1"/>
  <c r="BA7" i="23" s="1"/>
  <c r="BC18" i="24"/>
  <c r="AZ18" i="24" s="1"/>
  <c r="BA18" i="24" s="1"/>
  <c r="BC4" i="23"/>
  <c r="AZ4" i="23" s="1"/>
  <c r="BA4" i="23" s="1"/>
  <c r="BC13" i="1"/>
  <c r="AZ13" i="1"/>
  <c r="AZ11" i="1"/>
  <c r="BA11" i="1" s="1"/>
  <c r="BC11" i="1"/>
  <c r="BC7" i="1"/>
  <c r="AZ7" i="1" s="1"/>
  <c r="BA7" i="1" s="1"/>
  <c r="BQ14" i="26"/>
  <c r="AH27" i="26"/>
  <c r="BQ7" i="26"/>
  <c r="BQ4" i="26"/>
  <c r="Y27" i="26"/>
  <c r="BQ8" i="26"/>
  <c r="BQ15" i="26"/>
  <c r="BQ12" i="26"/>
  <c r="BQ13" i="26"/>
  <c r="BQ6" i="26"/>
  <c r="BQ11" i="26"/>
  <c r="BQ10" i="26"/>
  <c r="BQ5" i="26"/>
  <c r="BQ9" i="26"/>
  <c r="BC17" i="26"/>
  <c r="AZ17" i="26"/>
  <c r="BA17" i="26" s="1"/>
  <c r="AZ7" i="24"/>
  <c r="BC7" i="24"/>
  <c r="BC14" i="34"/>
  <c r="AZ14" i="34" s="1"/>
  <c r="BA14" i="34" s="1"/>
  <c r="BC13" i="38"/>
  <c r="AZ13" i="38" s="1"/>
  <c r="BA13" i="38" s="1"/>
  <c r="AZ13" i="28"/>
  <c r="BC13" i="28"/>
  <c r="BC19" i="26"/>
  <c r="AZ19" i="26" s="1"/>
  <c r="BA19" i="26" s="1"/>
  <c r="BC13" i="21"/>
  <c r="AZ13" i="21" s="1"/>
  <c r="BA13" i="21" s="1"/>
  <c r="BC8" i="27"/>
  <c r="AZ8" i="27" s="1"/>
  <c r="BA8" i="27" s="1"/>
  <c r="BC9" i="35"/>
  <c r="AZ9" i="35" s="1"/>
  <c r="BA9" i="35" s="1"/>
  <c r="Y27" i="24"/>
  <c r="BQ14" i="24"/>
  <c r="BQ4" i="24"/>
  <c r="BQ15" i="24"/>
  <c r="BQ7" i="24"/>
  <c r="BQ8" i="24"/>
  <c r="BQ11" i="24"/>
  <c r="BQ10" i="24"/>
  <c r="AH27" i="24"/>
  <c r="BQ6" i="24"/>
  <c r="BQ5" i="24"/>
  <c r="BQ12" i="24"/>
  <c r="BQ13" i="24"/>
  <c r="BQ9" i="24"/>
  <c r="AZ4" i="34"/>
  <c r="BA4" i="34" s="1"/>
  <c r="BC12" i="28"/>
  <c r="AZ12" i="28"/>
  <c r="AZ8" i="20"/>
  <c r="BC8" i="20"/>
  <c r="Q26" i="36"/>
  <c r="Q39" i="36" s="1"/>
  <c r="N26" i="36"/>
  <c r="N39" i="36" s="1"/>
  <c r="P27" i="36"/>
  <c r="V25" i="36"/>
  <c r="V41" i="36" s="1"/>
  <c r="Y25" i="36"/>
  <c r="Y41" i="36" s="1"/>
  <c r="S25" i="36"/>
  <c r="S41" i="36" s="1"/>
  <c r="AK25" i="36"/>
  <c r="AK41" i="36" s="1"/>
  <c r="M25" i="36"/>
  <c r="M41" i="36" s="1"/>
  <c r="AI26" i="36"/>
  <c r="AI39" i="36" s="1"/>
  <c r="AE25" i="36"/>
  <c r="AE41" i="36" s="1"/>
  <c r="AL26" i="36"/>
  <c r="AL39" i="36" s="1"/>
  <c r="K26" i="36"/>
  <c r="K39" i="36" s="1"/>
  <c r="AC26" i="36"/>
  <c r="AC39" i="36" s="1"/>
  <c r="AO26" i="36"/>
  <c r="AO39" i="36" s="1"/>
  <c r="H26" i="36"/>
  <c r="H39" i="36" s="1"/>
  <c r="J25" i="36"/>
  <c r="J41" i="36" s="1"/>
  <c r="Z26" i="36"/>
  <c r="Z39" i="36" s="1"/>
  <c r="AN25" i="36"/>
  <c r="AN41" i="36" s="1"/>
  <c r="W26" i="36"/>
  <c r="W39" i="36" s="1"/>
  <c r="P25" i="36"/>
  <c r="P41" i="36" s="1"/>
  <c r="AF26" i="36"/>
  <c r="AF39" i="36" s="1"/>
  <c r="AH25" i="36"/>
  <c r="AH41" i="36" s="1"/>
  <c r="AB25" i="36"/>
  <c r="AB41" i="36" s="1"/>
  <c r="T26" i="36"/>
  <c r="T39" i="36" s="1"/>
  <c r="G25" i="36"/>
  <c r="G41" i="36" s="1"/>
  <c r="AZ4" i="36"/>
  <c r="BA4" i="36" s="1"/>
  <c r="BC6" i="36"/>
  <c r="AZ6" i="36" s="1"/>
  <c r="BA6" i="36" s="1"/>
  <c r="AZ17" i="25"/>
  <c r="BA17" i="25" s="1"/>
  <c r="BC17" i="25"/>
  <c r="BC8" i="33"/>
  <c r="AZ8" i="33" s="1"/>
  <c r="BA8" i="33" s="1"/>
  <c r="BC10" i="33"/>
  <c r="AZ10" i="33" s="1"/>
  <c r="BA10" i="33" s="1"/>
  <c r="BC19" i="20"/>
  <c r="AZ19" i="20" s="1"/>
  <c r="BA19" i="20" s="1"/>
  <c r="BC19" i="30"/>
  <c r="AZ19" i="30" s="1"/>
  <c r="BA19" i="30" s="1"/>
  <c r="AZ8" i="24"/>
  <c r="BC8" i="24"/>
  <c r="BC12" i="30"/>
  <c r="AZ12" i="30" s="1"/>
  <c r="BA12" i="30" s="1"/>
  <c r="BC8" i="28"/>
  <c r="AZ8" i="28" s="1"/>
  <c r="BA8" i="28" s="1"/>
  <c r="AI21" i="31"/>
  <c r="AF21" i="31"/>
  <c r="W21" i="31"/>
  <c r="Q21" i="31"/>
  <c r="AO21" i="31"/>
  <c r="K21" i="31"/>
  <c r="AC21" i="31"/>
  <c r="T21" i="31"/>
  <c r="H21" i="31"/>
  <c r="Z21" i="31"/>
  <c r="AL21" i="31"/>
  <c r="N21" i="31"/>
  <c r="BC11" i="33"/>
  <c r="AZ11" i="33" s="1"/>
  <c r="BA11" i="33" s="1"/>
  <c r="BC9" i="30"/>
  <c r="AZ9" i="30" s="1"/>
  <c r="BA9" i="30" s="1"/>
  <c r="BC7" i="25"/>
  <c r="AZ7" i="25" s="1"/>
  <c r="BA7" i="25" s="1"/>
  <c r="BC4" i="27"/>
  <c r="AZ4" i="27" s="1"/>
  <c r="BA4" i="27" s="1"/>
  <c r="BC10" i="29"/>
  <c r="AZ10" i="29" s="1"/>
  <c r="BA10" i="29" s="1"/>
  <c r="AZ10" i="23"/>
  <c r="BC10" i="23"/>
  <c r="S25" i="31"/>
  <c r="S41" i="31" s="1"/>
  <c r="AE25" i="31"/>
  <c r="AE41" i="31" s="1"/>
  <c r="AL26" i="31"/>
  <c r="AL39" i="31" s="1"/>
  <c r="AN25" i="31"/>
  <c r="AN41" i="31" s="1"/>
  <c r="P27" i="31"/>
  <c r="AH25" i="31"/>
  <c r="AH41" i="31" s="1"/>
  <c r="AC26" i="31"/>
  <c r="AC39" i="31" s="1"/>
  <c r="AO26" i="31"/>
  <c r="AF26" i="31"/>
  <c r="AF39" i="31" s="1"/>
  <c r="G25" i="31"/>
  <c r="G41" i="31" s="1"/>
  <c r="M25" i="31"/>
  <c r="M41" i="31" s="1"/>
  <c r="Z26" i="31"/>
  <c r="V25" i="31"/>
  <c r="V41" i="31" s="1"/>
  <c r="T26" i="31"/>
  <c r="T39" i="31" s="1"/>
  <c r="K26" i="31"/>
  <c r="K39" i="31" s="1"/>
  <c r="J25" i="31"/>
  <c r="J41" i="31" s="1"/>
  <c r="AI26" i="31"/>
  <c r="AI39" i="31" s="1"/>
  <c r="AB25" i="31"/>
  <c r="AB41" i="31" s="1"/>
  <c r="P25" i="31"/>
  <c r="P41" i="31" s="1"/>
  <c r="Q26" i="31"/>
  <c r="AK25" i="31"/>
  <c r="AK41" i="31" s="1"/>
  <c r="Y25" i="31"/>
  <c r="Y41" i="31" s="1"/>
  <c r="H26" i="31"/>
  <c r="H39" i="31" s="1"/>
  <c r="W26" i="31"/>
  <c r="W39" i="31" s="1"/>
  <c r="N26" i="31"/>
  <c r="N39" i="31" s="1"/>
  <c r="BC10" i="36"/>
  <c r="AZ10" i="36" s="1"/>
  <c r="BA10" i="36" s="1"/>
  <c r="BC14" i="32"/>
  <c r="AZ14" i="32" s="1"/>
  <c r="BA14" i="32" s="1"/>
  <c r="BC17" i="1"/>
  <c r="AZ17" i="1" s="1"/>
  <c r="BA17" i="1" s="1"/>
  <c r="H26" i="23"/>
  <c r="H39" i="23" s="1"/>
  <c r="Z26" i="23"/>
  <c r="J25" i="23"/>
  <c r="J41" i="23" s="1"/>
  <c r="AH25" i="23"/>
  <c r="AH41" i="23" s="1"/>
  <c r="AC26" i="23"/>
  <c r="AC39" i="23" s="1"/>
  <c r="AF26" i="23"/>
  <c r="P25" i="23"/>
  <c r="P41" i="23" s="1"/>
  <c r="AB25" i="23"/>
  <c r="AB41" i="23" s="1"/>
  <c r="V25" i="23"/>
  <c r="V41" i="23" s="1"/>
  <c r="T26" i="23"/>
  <c r="T39" i="23" s="1"/>
  <c r="S25" i="23"/>
  <c r="S41" i="23" s="1"/>
  <c r="M25" i="23"/>
  <c r="M41" i="23" s="1"/>
  <c r="AL26" i="23"/>
  <c r="AL39" i="23" s="1"/>
  <c r="G25" i="23"/>
  <c r="G41" i="23" s="1"/>
  <c r="Y25" i="23"/>
  <c r="Y41" i="23" s="1"/>
  <c r="P27" i="23"/>
  <c r="K26" i="23"/>
  <c r="K39" i="23" s="1"/>
  <c r="AI26" i="23"/>
  <c r="AO26" i="23"/>
  <c r="AO39" i="23" s="1"/>
  <c r="AK25" i="23"/>
  <c r="AK41" i="23" s="1"/>
  <c r="W26" i="23"/>
  <c r="W39" i="23" s="1"/>
  <c r="Q26" i="23"/>
  <c r="Q39" i="23" s="1"/>
  <c r="AN25" i="23"/>
  <c r="AN41" i="23" s="1"/>
  <c r="N26" i="23"/>
  <c r="N39" i="23" s="1"/>
  <c r="AE25" i="23"/>
  <c r="AE41" i="23" s="1"/>
  <c r="BC13" i="31"/>
  <c r="AZ13" i="31" s="1"/>
  <c r="BA13" i="31" s="1"/>
  <c r="BC6" i="29"/>
  <c r="AZ6" i="29" s="1"/>
  <c r="BA6" i="29" s="1"/>
  <c r="BC9" i="32"/>
  <c r="AZ9" i="32" s="1"/>
  <c r="BA9" i="32" s="1"/>
  <c r="BC13" i="27"/>
  <c r="AZ13" i="27" s="1"/>
  <c r="BA13" i="27" s="1"/>
  <c r="BQ9" i="30"/>
  <c r="BQ14" i="30"/>
  <c r="BQ5" i="30"/>
  <c r="BQ15" i="30"/>
  <c r="Y27" i="30"/>
  <c r="BQ7" i="30"/>
  <c r="BQ4" i="30"/>
  <c r="BQ6" i="30"/>
  <c r="BQ12" i="30"/>
  <c r="BQ11" i="30"/>
  <c r="BQ13" i="30"/>
  <c r="BQ8" i="30"/>
  <c r="AH27" i="30"/>
  <c r="BQ10" i="30"/>
  <c r="BC5" i="24"/>
  <c r="AZ5" i="24" s="1"/>
  <c r="BA5" i="24" s="1"/>
  <c r="BC18" i="23"/>
  <c r="AZ18" i="23"/>
  <c r="BC12" i="1"/>
  <c r="AZ12" i="1" s="1"/>
  <c r="BA12" i="1" s="1"/>
  <c r="BC5" i="23"/>
  <c r="AZ5" i="23"/>
  <c r="BC16" i="28"/>
  <c r="AZ16" i="28" s="1"/>
  <c r="BA16" i="28" s="1"/>
  <c r="BC17" i="31"/>
  <c r="AZ17" i="31" s="1"/>
  <c r="BA17" i="31" s="1"/>
  <c r="BC16" i="38"/>
  <c r="AZ16" i="38" s="1"/>
  <c r="BA16" i="38" s="1"/>
  <c r="BC6" i="33"/>
  <c r="AZ6" i="33" s="1"/>
  <c r="BA6" i="33" s="1"/>
  <c r="AZ17" i="28"/>
  <c r="BA17" i="28" s="1"/>
  <c r="BC17" i="28"/>
  <c r="AF26" i="24"/>
  <c r="AF39" i="24" s="1"/>
  <c r="AC26" i="24"/>
  <c r="AC39" i="24" s="1"/>
  <c r="AK25" i="24"/>
  <c r="AK41" i="24" s="1"/>
  <c r="K26" i="24"/>
  <c r="Z26" i="24"/>
  <c r="Z39" i="24" s="1"/>
  <c r="AI26" i="24"/>
  <c r="AI39" i="24" s="1"/>
  <c r="Q26" i="24"/>
  <c r="Q39" i="24" s="1"/>
  <c r="H26" i="24"/>
  <c r="AN25" i="24"/>
  <c r="AN41" i="24" s="1"/>
  <c r="P25" i="24"/>
  <c r="P41" i="24" s="1"/>
  <c r="V25" i="24"/>
  <c r="V41" i="24" s="1"/>
  <c r="AB25" i="24"/>
  <c r="AB41" i="24" s="1"/>
  <c r="G25" i="24"/>
  <c r="G41" i="24" s="1"/>
  <c r="J25" i="24"/>
  <c r="J41" i="24" s="1"/>
  <c r="AL26" i="24"/>
  <c r="AL39" i="24" s="1"/>
  <c r="Y25" i="24"/>
  <c r="Y41" i="24" s="1"/>
  <c r="P27" i="24"/>
  <c r="T26" i="24"/>
  <c r="T39" i="24" s="1"/>
  <c r="AE25" i="24"/>
  <c r="AE41" i="24" s="1"/>
  <c r="AO26" i="24"/>
  <c r="N26" i="24"/>
  <c r="N39" i="24" s="1"/>
  <c r="M25" i="24"/>
  <c r="M41" i="24" s="1"/>
  <c r="AH25" i="24"/>
  <c r="AH41" i="24" s="1"/>
  <c r="W26" i="24"/>
  <c r="S25" i="24"/>
  <c r="S41" i="24" s="1"/>
  <c r="AR3" i="34"/>
  <c r="BC5" i="32"/>
  <c r="AZ5" i="32" s="1"/>
  <c r="BA5" i="32" s="1"/>
  <c r="BC8" i="31"/>
  <c r="AZ8" i="31" s="1"/>
  <c r="BA8" i="31" s="1"/>
  <c r="BC6" i="30"/>
  <c r="AZ6" i="30" s="1"/>
  <c r="BA6" i="30" s="1"/>
  <c r="BC12" i="38"/>
  <c r="AZ12" i="38" s="1"/>
  <c r="BA12" i="38" s="1"/>
  <c r="AZ18" i="27"/>
  <c r="BA18" i="27" s="1"/>
  <c r="BC18" i="27"/>
  <c r="AZ7" i="26"/>
  <c r="BC7" i="26"/>
  <c r="BC7" i="38"/>
  <c r="AZ7" i="38" s="1"/>
  <c r="BA7" i="38" s="1"/>
  <c r="K21" i="29"/>
  <c r="Q21" i="29"/>
  <c r="W21" i="29"/>
  <c r="T21" i="29"/>
  <c r="AI21" i="29"/>
  <c r="H21" i="29"/>
  <c r="Z21" i="29"/>
  <c r="AL21" i="29"/>
  <c r="AC21" i="29"/>
  <c r="N21" i="29"/>
  <c r="AO21" i="29"/>
  <c r="AF21" i="29"/>
  <c r="BC8" i="23"/>
  <c r="AZ8" i="23" s="1"/>
  <c r="BA8" i="23" s="1"/>
  <c r="AF21" i="20"/>
  <c r="W21" i="20"/>
  <c r="N21" i="20"/>
  <c r="AC21" i="20"/>
  <c r="H21" i="20"/>
  <c r="K21" i="20"/>
  <c r="Q21" i="20"/>
  <c r="Z21" i="20"/>
  <c r="AI21" i="20"/>
  <c r="AO21" i="20"/>
  <c r="T21" i="20"/>
  <c r="AL21" i="20"/>
  <c r="BC14" i="26"/>
  <c r="AZ14" i="26" s="1"/>
  <c r="BA14" i="26" s="1"/>
  <c r="AO21" i="28"/>
  <c r="Q21" i="28"/>
  <c r="AI21" i="28"/>
  <c r="H21" i="28"/>
  <c r="Z21" i="28"/>
  <c r="N21" i="28"/>
  <c r="AL21" i="28"/>
  <c r="AC21" i="28"/>
  <c r="AF21" i="28"/>
  <c r="K21" i="28"/>
  <c r="T21" i="28"/>
  <c r="N21" i="30"/>
  <c r="Z21" i="30"/>
  <c r="AC21" i="30"/>
  <c r="T21" i="30"/>
  <c r="K21" i="30"/>
  <c r="H21" i="30"/>
  <c r="Q21" i="30"/>
  <c r="AO21" i="30"/>
  <c r="AF21" i="30"/>
  <c r="AL21" i="30"/>
  <c r="AI21" i="30"/>
  <c r="W21" i="30"/>
  <c r="Q21" i="25"/>
  <c r="N21" i="25"/>
  <c r="T21" i="25"/>
  <c r="AL21" i="25"/>
  <c r="AC21" i="25"/>
  <c r="AF21" i="25"/>
  <c r="AO21" i="25"/>
  <c r="K21" i="25"/>
  <c r="Z21" i="25"/>
  <c r="AI21" i="25"/>
  <c r="H21" i="25"/>
  <c r="W21" i="25"/>
  <c r="BC11" i="28"/>
  <c r="AZ11" i="28" s="1"/>
  <c r="BA11" i="28" s="1"/>
  <c r="AZ9" i="20"/>
  <c r="BC9" i="20"/>
  <c r="BC7" i="32"/>
  <c r="AZ7" i="32" s="1"/>
  <c r="BA7" i="32" s="1"/>
  <c r="AR3" i="38"/>
  <c r="BC18" i="34"/>
  <c r="AZ18" i="34" s="1"/>
  <c r="BA18" i="34" s="1"/>
  <c r="BC6" i="27"/>
  <c r="AZ6" i="27" s="1"/>
  <c r="BA6" i="27" s="1"/>
  <c r="BC10" i="32"/>
  <c r="AZ10" i="32" s="1"/>
  <c r="BA10" i="32" s="1"/>
  <c r="AU10" i="32" s="1"/>
  <c r="AV10" i="32" s="1"/>
  <c r="BC5" i="29"/>
  <c r="AZ5" i="29"/>
  <c r="BA5" i="29" s="1"/>
  <c r="AZ4" i="20"/>
  <c r="BA4" i="20" s="1"/>
  <c r="AR3" i="33"/>
  <c r="AZ4" i="25"/>
  <c r="BC4" i="25"/>
  <c r="BQ7" i="21"/>
  <c r="BQ6" i="21"/>
  <c r="BQ15" i="21"/>
  <c r="BQ8" i="21"/>
  <c r="BQ9" i="21"/>
  <c r="BQ13" i="21"/>
  <c r="G26" i="21"/>
  <c r="G42" i="21" s="1"/>
  <c r="Y27" i="21"/>
  <c r="BQ10" i="21"/>
  <c r="Y26" i="21"/>
  <c r="Y42" i="21" s="1"/>
  <c r="BQ4" i="21"/>
  <c r="BQ14" i="21"/>
  <c r="BQ5" i="21"/>
  <c r="J26" i="21"/>
  <c r="J42" i="21" s="1"/>
  <c r="BQ12" i="21"/>
  <c r="AH27" i="21"/>
  <c r="BQ11" i="21"/>
  <c r="M26" i="21"/>
  <c r="M42" i="21" s="1"/>
  <c r="S26" i="21"/>
  <c r="S42" i="21" s="1"/>
  <c r="V26" i="21"/>
  <c r="V42" i="21" s="1"/>
  <c r="AE26" i="21"/>
  <c r="AE42" i="21" s="1"/>
  <c r="AH26" i="21"/>
  <c r="AH42" i="21" s="1"/>
  <c r="AB26" i="21"/>
  <c r="AB42" i="21" s="1"/>
  <c r="AN26" i="21"/>
  <c r="AN42" i="21" s="1"/>
  <c r="P26" i="21"/>
  <c r="P42" i="21" s="1"/>
  <c r="AK26" i="21"/>
  <c r="AK42" i="21" s="1"/>
  <c r="BC13" i="36"/>
  <c r="AZ13" i="36" s="1"/>
  <c r="BA13" i="36" s="1"/>
  <c r="AZ11" i="21"/>
  <c r="BA11" i="21" s="1"/>
  <c r="AZ18" i="29"/>
  <c r="BA18" i="29" s="1"/>
  <c r="BC18" i="29"/>
  <c r="AZ12" i="20"/>
  <c r="BC12" i="20"/>
  <c r="AZ9" i="23"/>
  <c r="BA9" i="23" s="1"/>
  <c r="BC14" i="23"/>
  <c r="AZ14" i="23" s="1"/>
  <c r="BA14" i="23" s="1"/>
  <c r="BC12" i="36"/>
  <c r="AZ12" i="36" s="1"/>
  <c r="BA12" i="36" s="1"/>
  <c r="K26" i="38"/>
  <c r="K39" i="38" s="1"/>
  <c r="AI26" i="38"/>
  <c r="AI39" i="38" s="1"/>
  <c r="Z26" i="38"/>
  <c r="Z39" i="38" s="1"/>
  <c r="AB25" i="38"/>
  <c r="AB41" i="38" s="1"/>
  <c r="M25" i="38"/>
  <c r="M41" i="38" s="1"/>
  <c r="AL26" i="38"/>
  <c r="AL39" i="38" s="1"/>
  <c r="V25" i="38"/>
  <c r="V41" i="38" s="1"/>
  <c r="AN25" i="38"/>
  <c r="AN41" i="38" s="1"/>
  <c r="Q26" i="38"/>
  <c r="Q39" i="38" s="1"/>
  <c r="AE25" i="38"/>
  <c r="AE41" i="38" s="1"/>
  <c r="N26" i="38"/>
  <c r="N39" i="38" s="1"/>
  <c r="P25" i="38"/>
  <c r="P41" i="38" s="1"/>
  <c r="J25" i="38"/>
  <c r="J41" i="38" s="1"/>
  <c r="AH25" i="38"/>
  <c r="AH41" i="38" s="1"/>
  <c r="P27" i="38"/>
  <c r="H26" i="38"/>
  <c r="H39" i="38" s="1"/>
  <c r="S25" i="38"/>
  <c r="S41" i="38" s="1"/>
  <c r="AC26" i="38"/>
  <c r="AC39" i="38" s="1"/>
  <c r="Y25" i="38"/>
  <c r="Y41" i="38" s="1"/>
  <c r="G25" i="38"/>
  <c r="G41" i="38" s="1"/>
  <c r="AK25" i="38"/>
  <c r="AK41" i="38" s="1"/>
  <c r="T26" i="38"/>
  <c r="T39" i="38" s="1"/>
  <c r="AO26" i="38"/>
  <c r="AO39" i="38" s="1"/>
  <c r="AF26" i="38"/>
  <c r="AF39" i="38" s="1"/>
  <c r="W26" i="38"/>
  <c r="W39" i="38" s="1"/>
  <c r="BC14" i="1"/>
  <c r="AZ14" i="1" s="1"/>
  <c r="BA14" i="1" s="1"/>
  <c r="BC18" i="38"/>
  <c r="AZ18" i="38" s="1"/>
  <c r="BA18" i="38" s="1"/>
  <c r="BC12" i="34"/>
  <c r="AZ12" i="34" s="1"/>
  <c r="BA12" i="34" s="1"/>
  <c r="BC10" i="25"/>
  <c r="AZ10" i="25" s="1"/>
  <c r="BA10" i="25" s="1"/>
  <c r="BC8" i="32"/>
  <c r="AZ8" i="32" s="1"/>
  <c r="BA8" i="32" s="1"/>
  <c r="BC11" i="35"/>
  <c r="AZ11" i="35" s="1"/>
  <c r="BA11" i="35" s="1"/>
  <c r="BC11" i="32"/>
  <c r="AZ11" i="32" s="1"/>
  <c r="BA11" i="32" s="1"/>
  <c r="BC15" i="1"/>
  <c r="AZ15" i="1" s="1"/>
  <c r="BA15" i="1" s="1"/>
  <c r="BC14" i="30"/>
  <c r="AZ14" i="30" s="1"/>
  <c r="BA14" i="30" s="1"/>
  <c r="H24" i="1"/>
  <c r="H37" i="1" s="1"/>
  <c r="BQ4" i="1"/>
  <c r="V26" i="1"/>
  <c r="V42" i="1" s="1"/>
  <c r="K24" i="1"/>
  <c r="K37" i="1" s="1"/>
  <c r="BQ11" i="1"/>
  <c r="Y26" i="1"/>
  <c r="Y42" i="1" s="1"/>
  <c r="Q24" i="1"/>
  <c r="Q37" i="1" s="1"/>
  <c r="AL24" i="1"/>
  <c r="AL37" i="1" s="1"/>
  <c r="AO24" i="1"/>
  <c r="AO37" i="1" s="1"/>
  <c r="T24" i="1"/>
  <c r="T37" i="1" s="1"/>
  <c r="BQ14" i="1"/>
  <c r="AH27" i="1"/>
  <c r="W24" i="1"/>
  <c r="W37" i="1" s="1"/>
  <c r="BQ13" i="1"/>
  <c r="AH26" i="1"/>
  <c r="AH42" i="1" s="1"/>
  <c r="BQ6" i="1"/>
  <c r="BQ8" i="1"/>
  <c r="AF24" i="1"/>
  <c r="AF37" i="1" s="1"/>
  <c r="BQ15" i="1"/>
  <c r="BQ12" i="1"/>
  <c r="Y27" i="1"/>
  <c r="AI24" i="1"/>
  <c r="AI37" i="1" s="1"/>
  <c r="BQ9" i="1"/>
  <c r="BQ7" i="1"/>
  <c r="AC24" i="1"/>
  <c r="AC37" i="1" s="1"/>
  <c r="G26" i="1"/>
  <c r="G42" i="1" s="1"/>
  <c r="BQ10" i="1"/>
  <c r="N24" i="1"/>
  <c r="N37" i="1" s="1"/>
  <c r="BQ5" i="1"/>
  <c r="S26" i="1"/>
  <c r="S42" i="1" s="1"/>
  <c r="Z24" i="1"/>
  <c r="Z37" i="1" s="1"/>
  <c r="AB26" i="1"/>
  <c r="AB42" i="1" s="1"/>
  <c r="AN26" i="1"/>
  <c r="AN42" i="1" s="1"/>
  <c r="J26" i="1"/>
  <c r="J42" i="1" s="1"/>
  <c r="M26" i="1"/>
  <c r="M42" i="1" s="1"/>
  <c r="BC19" i="27"/>
  <c r="AZ19" i="27" s="1"/>
  <c r="BA19" i="27" s="1"/>
  <c r="W26" i="27"/>
  <c r="W39" i="27" s="1"/>
  <c r="M25" i="27"/>
  <c r="M41" i="27" s="1"/>
  <c r="K26" i="27"/>
  <c r="K39" i="27" s="1"/>
  <c r="S25" i="27"/>
  <c r="S41" i="27" s="1"/>
  <c r="AN25" i="27"/>
  <c r="AN41" i="27" s="1"/>
  <c r="AK25" i="27"/>
  <c r="AK41" i="27" s="1"/>
  <c r="Y25" i="27"/>
  <c r="Y41" i="27" s="1"/>
  <c r="P27" i="27"/>
  <c r="AF26" i="27"/>
  <c r="AF39" i="27" s="1"/>
  <c r="AH25" i="27"/>
  <c r="AH41" i="27" s="1"/>
  <c r="AB25" i="27"/>
  <c r="AB41" i="27" s="1"/>
  <c r="H26" i="27"/>
  <c r="V25" i="27"/>
  <c r="V41" i="27" s="1"/>
  <c r="AC26" i="27"/>
  <c r="AC39" i="27" s="1"/>
  <c r="P25" i="27"/>
  <c r="P41" i="27" s="1"/>
  <c r="AL26" i="27"/>
  <c r="AL39" i="27" s="1"/>
  <c r="AE25" i="27"/>
  <c r="AE41" i="27" s="1"/>
  <c r="N26" i="27"/>
  <c r="N39" i="27" s="1"/>
  <c r="J25" i="27"/>
  <c r="J41" i="27" s="1"/>
  <c r="Z26" i="27"/>
  <c r="T26" i="27"/>
  <c r="T39" i="27" s="1"/>
  <c r="Q26" i="27"/>
  <c r="Q39" i="27" s="1"/>
  <c r="G25" i="27"/>
  <c r="G41" i="27" s="1"/>
  <c r="AO26" i="27"/>
  <c r="AI26" i="27"/>
  <c r="AI39" i="27" s="1"/>
  <c r="BQ7" i="27"/>
  <c r="AH27" i="27"/>
  <c r="BQ10" i="27"/>
  <c r="BQ9" i="27"/>
  <c r="BQ4" i="27"/>
  <c r="BQ8" i="27"/>
  <c r="BQ15" i="27"/>
  <c r="BQ6" i="27"/>
  <c r="BQ14" i="27"/>
  <c r="BQ12" i="27"/>
  <c r="BQ11" i="27"/>
  <c r="BQ13" i="27"/>
  <c r="BQ5" i="27"/>
  <c r="Y27" i="27"/>
  <c r="AB26" i="27"/>
  <c r="AB42" i="27" s="1"/>
  <c r="J26" i="27"/>
  <c r="J42" i="27" s="1"/>
  <c r="BC7" i="21"/>
  <c r="AZ7" i="21"/>
  <c r="BC10" i="24"/>
  <c r="AZ10" i="24" s="1"/>
  <c r="BA10" i="24" s="1"/>
  <c r="BC18" i="20"/>
  <c r="AZ18" i="20" s="1"/>
  <c r="BA18" i="20" s="1"/>
  <c r="BC10" i="38"/>
  <c r="AZ10" i="38" s="1"/>
  <c r="BA10" i="38" s="1"/>
  <c r="BC4" i="31"/>
  <c r="AZ4" i="31"/>
  <c r="Y25" i="28"/>
  <c r="Y41" i="28" s="1"/>
  <c r="V25" i="28"/>
  <c r="V41" i="28" s="1"/>
  <c r="M25" i="28"/>
  <c r="M41" i="28" s="1"/>
  <c r="AN25" i="28"/>
  <c r="AN41" i="28" s="1"/>
  <c r="AL26" i="28"/>
  <c r="AL39" i="28" s="1"/>
  <c r="W26" i="28"/>
  <c r="W39" i="28" s="1"/>
  <c r="K26" i="28"/>
  <c r="K39" i="28" s="1"/>
  <c r="H26" i="28"/>
  <c r="N26" i="28"/>
  <c r="N39" i="28" s="1"/>
  <c r="P27" i="28"/>
  <c r="P25" i="28"/>
  <c r="P41" i="28" s="1"/>
  <c r="S25" i="28"/>
  <c r="S41" i="28" s="1"/>
  <c r="AE25" i="28"/>
  <c r="AE41" i="28" s="1"/>
  <c r="AH25" i="28"/>
  <c r="AH41" i="28" s="1"/>
  <c r="G25" i="28"/>
  <c r="G41" i="28" s="1"/>
  <c r="AB25" i="28"/>
  <c r="AB41" i="28" s="1"/>
  <c r="AK25" i="28"/>
  <c r="AK41" i="28" s="1"/>
  <c r="AI26" i="28"/>
  <c r="AI39" i="28" s="1"/>
  <c r="Q26" i="28"/>
  <c r="Q39" i="28" s="1"/>
  <c r="T26" i="28"/>
  <c r="AO26" i="28"/>
  <c r="AO39" i="28" s="1"/>
  <c r="AF26" i="28"/>
  <c r="AF39" i="28" s="1"/>
  <c r="J25" i="28"/>
  <c r="J41" i="28" s="1"/>
  <c r="Z26" i="28"/>
  <c r="AC26" i="28"/>
  <c r="AC39" i="28" s="1"/>
  <c r="BC11" i="31"/>
  <c r="AZ11" i="31" s="1"/>
  <c r="BA11" i="31" s="1"/>
  <c r="BC6" i="31"/>
  <c r="AZ6" i="31"/>
  <c r="BC19" i="35"/>
  <c r="AZ19" i="35" s="1"/>
  <c r="BA19" i="35" s="1"/>
  <c r="BC17" i="27"/>
  <c r="AZ17" i="27"/>
  <c r="BC11" i="36"/>
  <c r="AZ11" i="36" s="1"/>
  <c r="BA11" i="36" s="1"/>
  <c r="BC18" i="1"/>
  <c r="AZ18" i="1" s="1"/>
  <c r="BA18" i="1" s="1"/>
  <c r="BC17" i="36"/>
  <c r="AZ17" i="36" s="1"/>
  <c r="BA17" i="36" s="1"/>
  <c r="AZ18" i="28"/>
  <c r="BA18" i="28" s="1"/>
  <c r="BC18" i="28"/>
  <c r="AZ4" i="26"/>
  <c r="BA4" i="26" s="1"/>
  <c r="AZ10" i="1"/>
  <c r="BC10" i="1"/>
  <c r="AZ5" i="20"/>
  <c r="BC5" i="20"/>
  <c r="BC10" i="20"/>
  <c r="AZ10" i="20"/>
  <c r="BC18" i="21"/>
  <c r="AZ18" i="21" s="1"/>
  <c r="BA18" i="21" s="1"/>
  <c r="BC4" i="30"/>
  <c r="AZ4" i="30"/>
  <c r="BC16" i="29"/>
  <c r="AZ16" i="29" s="1"/>
  <c r="BA16" i="29" s="1"/>
  <c r="AZ16" i="27"/>
  <c r="BC16" i="27"/>
  <c r="BC10" i="34"/>
  <c r="AZ10" i="34" s="1"/>
  <c r="BA10" i="34" s="1"/>
  <c r="BC13" i="30"/>
  <c r="AZ13" i="30" s="1"/>
  <c r="BA13" i="30" s="1"/>
  <c r="BC12" i="27"/>
  <c r="AZ12" i="27" s="1"/>
  <c r="BA12" i="27" s="1"/>
  <c r="BC16" i="20"/>
  <c r="AZ16" i="20" s="1"/>
  <c r="BA16" i="20" s="1"/>
  <c r="BC6" i="23"/>
  <c r="AZ6" i="23" s="1"/>
  <c r="BA6" i="23" s="1"/>
  <c r="BC5" i="31"/>
  <c r="AZ5" i="31" s="1"/>
  <c r="BA5" i="31" s="1"/>
  <c r="BC17" i="34"/>
  <c r="AZ17" i="34" s="1"/>
  <c r="BA17" i="34" s="1"/>
  <c r="BC7" i="20"/>
  <c r="AZ7" i="20" s="1"/>
  <c r="BA7" i="20" s="1"/>
  <c r="AR3" i="36"/>
  <c r="BC10" i="26"/>
  <c r="AZ10" i="26" s="1"/>
  <c r="BA10" i="26" s="1"/>
  <c r="BC12" i="35"/>
  <c r="AZ12" i="35" s="1"/>
  <c r="BA12" i="35" s="1"/>
  <c r="BC14" i="24"/>
  <c r="AZ14" i="24" s="1"/>
  <c r="BA14" i="24" s="1"/>
  <c r="AZ18" i="31"/>
  <c r="BA18" i="31" s="1"/>
  <c r="BC18" i="31"/>
  <c r="BC5" i="33"/>
  <c r="AZ5" i="33" s="1"/>
  <c r="BA5" i="33" s="1"/>
  <c r="AZ11" i="29"/>
  <c r="BC11" i="29"/>
  <c r="BC5" i="35"/>
  <c r="AZ5" i="35" s="1"/>
  <c r="BA5" i="35" s="1"/>
  <c r="BC16" i="1"/>
  <c r="AZ16" i="1"/>
  <c r="BC15" i="33"/>
  <c r="AZ15" i="33" s="1"/>
  <c r="BA15" i="33" s="1"/>
  <c r="BC6" i="32"/>
  <c r="AZ6" i="32" s="1"/>
  <c r="BA6" i="32" s="1"/>
  <c r="BC11" i="34"/>
  <c r="AZ11" i="34" s="1"/>
  <c r="BA11" i="34" s="1"/>
  <c r="AZ8" i="1"/>
  <c r="BC8" i="1"/>
  <c r="N21" i="24"/>
  <c r="AI21" i="24"/>
  <c r="H21" i="24"/>
  <c r="K21" i="24"/>
  <c r="Q21" i="24"/>
  <c r="T21" i="24"/>
  <c r="AC21" i="24"/>
  <c r="AO21" i="24"/>
  <c r="AL21" i="24"/>
  <c r="AF21" i="24"/>
  <c r="W21" i="24"/>
  <c r="Z21" i="24"/>
  <c r="AL21" i="21"/>
  <c r="AI21" i="21"/>
  <c r="T21" i="21"/>
  <c r="Q21" i="21"/>
  <c r="W21" i="21"/>
  <c r="H21" i="21"/>
  <c r="K21" i="21"/>
  <c r="N21" i="21"/>
  <c r="Z21" i="21"/>
  <c r="AO21" i="21"/>
  <c r="AC21" i="21"/>
  <c r="AF21" i="21"/>
  <c r="AL21" i="1"/>
  <c r="W21" i="1"/>
  <c r="H21" i="1"/>
  <c r="AO21" i="1"/>
  <c r="K21" i="1"/>
  <c r="Z21" i="1"/>
  <c r="Q21" i="1"/>
  <c r="AC21" i="1"/>
  <c r="N21" i="1"/>
  <c r="AI21" i="1"/>
  <c r="T21" i="1"/>
  <c r="AF21" i="1"/>
  <c r="Y25" i="33"/>
  <c r="Y41" i="33" s="1"/>
  <c r="T26" i="33"/>
  <c r="T39" i="33" s="1"/>
  <c r="H26" i="33"/>
  <c r="H39" i="33" s="1"/>
  <c r="AC26" i="33"/>
  <c r="AC39" i="33" s="1"/>
  <c r="S25" i="33"/>
  <c r="S41" i="33" s="1"/>
  <c r="P25" i="33"/>
  <c r="P41" i="33" s="1"/>
  <c r="AB25" i="33"/>
  <c r="AB41" i="33" s="1"/>
  <c r="AN25" i="33"/>
  <c r="AN41" i="33" s="1"/>
  <c r="N26" i="33"/>
  <c r="N39" i="33" s="1"/>
  <c r="P27" i="33"/>
  <c r="Q26" i="33"/>
  <c r="Q39" i="33" s="1"/>
  <c r="J25" i="33"/>
  <c r="J41" i="33" s="1"/>
  <c r="AO26" i="33"/>
  <c r="AO39" i="33" s="1"/>
  <c r="Z26" i="33"/>
  <c r="Z39" i="33" s="1"/>
  <c r="V25" i="33"/>
  <c r="V41" i="33" s="1"/>
  <c r="W26" i="33"/>
  <c r="W39" i="33" s="1"/>
  <c r="AH25" i="33"/>
  <c r="AH41" i="33" s="1"/>
  <c r="AI26" i="33"/>
  <c r="AI39" i="33" s="1"/>
  <c r="AF26" i="33"/>
  <c r="AF39" i="33" s="1"/>
  <c r="G25" i="33"/>
  <c r="G41" i="33" s="1"/>
  <c r="AK25" i="33"/>
  <c r="AK41" i="33" s="1"/>
  <c r="K26" i="33"/>
  <c r="K39" i="33" s="1"/>
  <c r="M25" i="33"/>
  <c r="M41" i="33" s="1"/>
  <c r="AE25" i="33"/>
  <c r="AE41" i="33" s="1"/>
  <c r="AL26" i="33"/>
  <c r="AL39" i="33" s="1"/>
  <c r="BC5" i="34"/>
  <c r="AZ5" i="34" s="1"/>
  <c r="BA5" i="34" s="1"/>
  <c r="AZ9" i="24"/>
  <c r="BC9" i="24"/>
  <c r="AZ7" i="27"/>
  <c r="BC7" i="27"/>
  <c r="BC5" i="36"/>
  <c r="AZ5" i="36" s="1"/>
  <c r="BA5" i="36" s="1"/>
  <c r="AU5" i="36" s="1"/>
  <c r="AV5" i="36" s="1"/>
  <c r="BC19" i="25"/>
  <c r="AZ19" i="25" s="1"/>
  <c r="BA19" i="25" s="1"/>
  <c r="BC14" i="35"/>
  <c r="AZ14" i="35" s="1"/>
  <c r="BA14" i="35" s="1"/>
  <c r="BC8" i="36"/>
  <c r="AZ8" i="36" s="1"/>
  <c r="BA8" i="36" s="1"/>
  <c r="BC15" i="29"/>
  <c r="AZ15" i="29" s="1"/>
  <c r="BA15" i="29" s="1"/>
  <c r="BC14" i="20"/>
  <c r="AZ14" i="20" s="1"/>
  <c r="BA14" i="20" s="1"/>
  <c r="AZ18" i="30"/>
  <c r="BA18" i="30" s="1"/>
  <c r="BC18" i="30"/>
  <c r="BC9" i="29"/>
  <c r="AZ9" i="29" s="1"/>
  <c r="BA9" i="29" s="1"/>
  <c r="BC13" i="20"/>
  <c r="AZ13" i="20" s="1"/>
  <c r="BA13" i="20" s="1"/>
  <c r="BC17" i="24"/>
  <c r="AZ17" i="24" s="1"/>
  <c r="BA17" i="24" s="1"/>
  <c r="BC16" i="36"/>
  <c r="AZ16" i="36" s="1"/>
  <c r="BA16" i="36" s="1"/>
  <c r="BC16" i="30"/>
  <c r="AZ16" i="30" s="1"/>
  <c r="BA16" i="30" s="1"/>
  <c r="AZ5" i="26"/>
  <c r="BA5" i="26" s="1"/>
  <c r="BC14" i="27"/>
  <c r="AZ14" i="27" s="1"/>
  <c r="BA14" i="27" s="1"/>
  <c r="BC7" i="33"/>
  <c r="AZ7" i="33" s="1"/>
  <c r="BA7" i="33" s="1"/>
  <c r="BC16" i="33"/>
  <c r="AZ16" i="33" s="1"/>
  <c r="BA16" i="33" s="1"/>
  <c r="AZ10" i="27"/>
  <c r="BC10" i="27"/>
  <c r="BC9" i="21"/>
  <c r="AZ9" i="21" s="1"/>
  <c r="BA9" i="21" s="1"/>
  <c r="AZ17" i="29"/>
  <c r="BA17" i="29" s="1"/>
  <c r="BC17" i="29"/>
  <c r="BC12" i="32"/>
  <c r="AZ12" i="32" s="1"/>
  <c r="BA12" i="32" s="1"/>
  <c r="BC9" i="26"/>
  <c r="AZ9" i="26"/>
  <c r="BC10" i="35"/>
  <c r="AZ10" i="35" s="1"/>
  <c r="BA10" i="35" s="1"/>
  <c r="M25" i="29"/>
  <c r="M41" i="29" s="1"/>
  <c r="AC26" i="29"/>
  <c r="T26" i="29"/>
  <c r="T39" i="29" s="1"/>
  <c r="V25" i="29"/>
  <c r="V41" i="29" s="1"/>
  <c r="P27" i="29"/>
  <c r="Z26" i="29"/>
  <c r="AL26" i="29"/>
  <c r="AL39" i="29" s="1"/>
  <c r="K26" i="29"/>
  <c r="K39" i="29" s="1"/>
  <c r="AE25" i="29"/>
  <c r="AE41" i="29" s="1"/>
  <c r="Q26" i="29"/>
  <c r="AN25" i="29"/>
  <c r="AN41" i="29" s="1"/>
  <c r="AK25" i="29"/>
  <c r="AK41" i="29" s="1"/>
  <c r="W26" i="29"/>
  <c r="W39" i="29" s="1"/>
  <c r="AO26" i="29"/>
  <c r="AF26" i="29"/>
  <c r="AF39" i="29" s="1"/>
  <c r="AH25" i="29"/>
  <c r="AH41" i="29" s="1"/>
  <c r="J25" i="29"/>
  <c r="J41" i="29" s="1"/>
  <c r="H26" i="29"/>
  <c r="AI26" i="29"/>
  <c r="AI39" i="29" s="1"/>
  <c r="P25" i="29"/>
  <c r="P41" i="29" s="1"/>
  <c r="AB25" i="29"/>
  <c r="AB41" i="29" s="1"/>
  <c r="N26" i="29"/>
  <c r="G25" i="29"/>
  <c r="G41" i="29" s="1"/>
  <c r="S25" i="29"/>
  <c r="S41" i="29" s="1"/>
  <c r="Y25" i="29"/>
  <c r="Y41" i="29" s="1"/>
  <c r="AZ18" i="33"/>
  <c r="BA18" i="33" s="1"/>
  <c r="BC18" i="33"/>
  <c r="BQ5" i="25"/>
  <c r="AH27" i="25"/>
  <c r="BQ6" i="25"/>
  <c r="BQ14" i="25"/>
  <c r="Y27" i="25"/>
  <c r="BQ4" i="25"/>
  <c r="BQ7" i="25"/>
  <c r="BQ13" i="25"/>
  <c r="BQ8" i="25"/>
  <c r="BQ11" i="25"/>
  <c r="BQ15" i="25"/>
  <c r="BQ10" i="25"/>
  <c r="BQ12" i="25"/>
  <c r="BQ9" i="25"/>
  <c r="V26" i="25"/>
  <c r="V42" i="25" s="1"/>
  <c r="AL26" i="25"/>
  <c r="AL39" i="25" s="1"/>
  <c r="W26" i="25"/>
  <c r="W39" i="25" s="1"/>
  <c r="N26" i="25"/>
  <c r="T26" i="25"/>
  <c r="T39" i="25" s="1"/>
  <c r="S25" i="25"/>
  <c r="S41" i="25" s="1"/>
  <c r="M25" i="25"/>
  <c r="M41" i="25" s="1"/>
  <c r="AF26" i="25"/>
  <c r="K26" i="25"/>
  <c r="K39" i="25" s="1"/>
  <c r="J25" i="25"/>
  <c r="J41" i="25" s="1"/>
  <c r="AI26" i="25"/>
  <c r="AI39" i="25" s="1"/>
  <c r="P27" i="25"/>
  <c r="AE25" i="25"/>
  <c r="AE41" i="25" s="1"/>
  <c r="Q26" i="25"/>
  <c r="Q39" i="25" s="1"/>
  <c r="V25" i="25"/>
  <c r="V41" i="25" s="1"/>
  <c r="H26" i="25"/>
  <c r="AK25" i="25"/>
  <c r="AK41" i="25" s="1"/>
  <c r="AH25" i="25"/>
  <c r="AH41" i="25" s="1"/>
  <c r="Z26" i="25"/>
  <c r="Z39" i="25" s="1"/>
  <c r="AB25" i="25"/>
  <c r="AB41" i="25" s="1"/>
  <c r="AN25" i="25"/>
  <c r="AN41" i="25" s="1"/>
  <c r="P25" i="25"/>
  <c r="P41" i="25" s="1"/>
  <c r="G25" i="25"/>
  <c r="G41" i="25" s="1"/>
  <c r="AC26" i="25"/>
  <c r="AO26" i="25"/>
  <c r="AO39" i="25" s="1"/>
  <c r="Y25" i="25"/>
  <c r="Y41" i="25" s="1"/>
  <c r="AZ4" i="21"/>
  <c r="BC4" i="21"/>
  <c r="BC17" i="30"/>
  <c r="AZ17" i="30" s="1"/>
  <c r="BA17" i="30" s="1"/>
  <c r="BC11" i="30"/>
  <c r="AZ11" i="30"/>
  <c r="BC6" i="28"/>
  <c r="AZ6" i="28"/>
  <c r="AZ4" i="35"/>
  <c r="BA4" i="35" s="1"/>
  <c r="BC16" i="26"/>
  <c r="AZ16" i="26"/>
  <c r="BA16" i="26" s="1"/>
  <c r="AF26" i="32"/>
  <c r="AF39" i="32" s="1"/>
  <c r="J25" i="32"/>
  <c r="J41" i="32" s="1"/>
  <c r="N26" i="32"/>
  <c r="N39" i="32" s="1"/>
  <c r="H26" i="32"/>
  <c r="H39" i="32" s="1"/>
  <c r="AO26" i="32"/>
  <c r="AO39" i="32" s="1"/>
  <c r="Z26" i="32"/>
  <c r="Z39" i="32" s="1"/>
  <c r="T26" i="32"/>
  <c r="T39" i="32" s="1"/>
  <c r="Y25" i="32"/>
  <c r="Y41" i="32" s="1"/>
  <c r="K26" i="32"/>
  <c r="K39" i="32" s="1"/>
  <c r="AN25" i="32"/>
  <c r="AN41" i="32" s="1"/>
  <c r="P25" i="32"/>
  <c r="P41" i="32" s="1"/>
  <c r="AC26" i="32"/>
  <c r="AC39" i="32" s="1"/>
  <c r="M25" i="32"/>
  <c r="M41" i="32" s="1"/>
  <c r="AH25" i="32"/>
  <c r="AH41" i="32" s="1"/>
  <c r="V25" i="32"/>
  <c r="V41" i="32" s="1"/>
  <c r="AB25" i="32"/>
  <c r="AB41" i="32" s="1"/>
  <c r="AE25" i="32"/>
  <c r="AE41" i="32" s="1"/>
  <c r="G25" i="32"/>
  <c r="G41" i="32" s="1"/>
  <c r="S25" i="32"/>
  <c r="S41" i="32" s="1"/>
  <c r="AL26" i="32"/>
  <c r="AL39" i="32" s="1"/>
  <c r="W26" i="32"/>
  <c r="W39" i="32" s="1"/>
  <c r="P27" i="32"/>
  <c r="AI26" i="32"/>
  <c r="AI39" i="32" s="1"/>
  <c r="Q26" i="32"/>
  <c r="Q39" i="32" s="1"/>
  <c r="AK25" i="32"/>
  <c r="AK41" i="32" s="1"/>
  <c r="BC16" i="35"/>
  <c r="AZ16" i="35" s="1"/>
  <c r="BA16" i="35" s="1"/>
  <c r="BC11" i="38"/>
  <c r="AZ11" i="38" s="1"/>
  <c r="BA11" i="38" s="1"/>
  <c r="AZ18" i="26"/>
  <c r="BA18" i="26" s="1"/>
  <c r="BC18" i="26"/>
  <c r="BC9" i="31"/>
  <c r="AZ9" i="31" s="1"/>
  <c r="BA9" i="31" s="1"/>
  <c r="BC19" i="24"/>
  <c r="AZ19" i="24" s="1"/>
  <c r="BA19" i="24" s="1"/>
  <c r="BC16" i="24"/>
  <c r="AZ16" i="24" s="1"/>
  <c r="BA16" i="24" s="1"/>
  <c r="BC13" i="29"/>
  <c r="AZ13" i="29" s="1"/>
  <c r="BA13" i="29" s="1"/>
  <c r="BC15" i="30"/>
  <c r="AZ15" i="30" s="1"/>
  <c r="BA15" i="30" s="1"/>
  <c r="BC5" i="25"/>
  <c r="AZ5" i="25"/>
  <c r="BA5" i="25" s="1"/>
  <c r="BC15" i="38"/>
  <c r="AZ15" i="38" s="1"/>
  <c r="BA15" i="38" s="1"/>
  <c r="BC15" i="35"/>
  <c r="AZ15" i="35" s="1"/>
  <c r="BA15" i="35" s="1"/>
  <c r="BC17" i="20"/>
  <c r="AZ17" i="20" s="1"/>
  <c r="BA17" i="20" s="1"/>
  <c r="BC12" i="24"/>
  <c r="AZ12" i="24" s="1"/>
  <c r="BA12" i="24" s="1"/>
  <c r="BC10" i="21"/>
  <c r="AZ10" i="21" s="1"/>
  <c r="BA10" i="21" s="1"/>
  <c r="BC13" i="33"/>
  <c r="AZ13" i="33" s="1"/>
  <c r="BA13" i="33" s="1"/>
  <c r="BC17" i="21"/>
  <c r="AZ17" i="21"/>
  <c r="BA17" i="21" s="1"/>
  <c r="AZ19" i="29"/>
  <c r="BC19" i="29"/>
  <c r="BC9" i="28"/>
  <c r="AZ9" i="28"/>
  <c r="BA9" i="28" s="1"/>
  <c r="BC19" i="34"/>
  <c r="AZ19" i="34" s="1"/>
  <c r="BA19" i="34" s="1"/>
  <c r="BC19" i="1"/>
  <c r="AZ19" i="1" s="1"/>
  <c r="BA19" i="1" s="1"/>
  <c r="BC7" i="36"/>
  <c r="AZ7" i="36" s="1"/>
  <c r="BA7" i="36" s="1"/>
  <c r="BC13" i="24"/>
  <c r="AZ13" i="24" s="1"/>
  <c r="BA13" i="24" s="1"/>
  <c r="BC19" i="23"/>
  <c r="AZ19" i="23" s="1"/>
  <c r="BA19" i="23" s="1"/>
  <c r="AZ4" i="1"/>
  <c r="BA4" i="1" s="1"/>
  <c r="BC11" i="24"/>
  <c r="AZ11" i="24" s="1"/>
  <c r="BA11" i="24" s="1"/>
  <c r="BC8" i="35"/>
  <c r="AZ8" i="35" s="1"/>
  <c r="BA8" i="35" s="1"/>
  <c r="AU8" i="35" s="1"/>
  <c r="AV8" i="35" s="1"/>
  <c r="BC6" i="38"/>
  <c r="AZ6" i="38" s="1"/>
  <c r="BA6" i="38" s="1"/>
  <c r="BC9" i="33"/>
  <c r="AZ9" i="33" s="1"/>
  <c r="BA9" i="33" s="1"/>
  <c r="BC18" i="25"/>
  <c r="AZ18" i="25"/>
  <c r="BA18" i="25" s="1"/>
  <c r="BC16" i="34"/>
  <c r="AZ16" i="34" s="1"/>
  <c r="BA16" i="34" s="1"/>
  <c r="BC9" i="25"/>
  <c r="AZ9" i="25"/>
  <c r="BC14" i="29"/>
  <c r="AZ14" i="29" s="1"/>
  <c r="BA14" i="29" s="1"/>
  <c r="S26" i="31"/>
  <c r="S42" i="31" s="1"/>
  <c r="BQ10" i="31"/>
  <c r="AE26" i="31"/>
  <c r="AE42" i="31" s="1"/>
  <c r="BQ13" i="31"/>
  <c r="J26" i="31"/>
  <c r="J42" i="31" s="1"/>
  <c r="BQ5" i="31"/>
  <c r="BQ7" i="31"/>
  <c r="AK26" i="31"/>
  <c r="AK42" i="31" s="1"/>
  <c r="BQ6" i="31"/>
  <c r="BQ11" i="31"/>
  <c r="M26" i="31"/>
  <c r="M42" i="31" s="1"/>
  <c r="BQ14" i="31"/>
  <c r="AH26" i="31"/>
  <c r="AH42" i="31" s="1"/>
  <c r="G26" i="31"/>
  <c r="G42" i="31" s="1"/>
  <c r="BQ8" i="31"/>
  <c r="BQ12" i="31"/>
  <c r="Y27" i="31"/>
  <c r="BQ4" i="31"/>
  <c r="AB26" i="31"/>
  <c r="AB42" i="31" s="1"/>
  <c r="BQ9" i="31"/>
  <c r="AH27" i="31"/>
  <c r="BQ15" i="31"/>
  <c r="BC12" i="26"/>
  <c r="AZ12" i="26" s="1"/>
  <c r="BA12" i="26" s="1"/>
  <c r="BC12" i="31"/>
  <c r="AZ12" i="31" s="1"/>
  <c r="BA12" i="31" s="1"/>
  <c r="AZ7" i="30"/>
  <c r="BC7" i="30"/>
  <c r="BQ12" i="23"/>
  <c r="BQ8" i="23"/>
  <c r="BQ10" i="23"/>
  <c r="BQ15" i="23"/>
  <c r="J26" i="23"/>
  <c r="J42" i="23" s="1"/>
  <c r="S26" i="23"/>
  <c r="S42" i="23" s="1"/>
  <c r="BQ11" i="23"/>
  <c r="BQ5" i="23"/>
  <c r="BQ6" i="23"/>
  <c r="AH27" i="23"/>
  <c r="AN26" i="23"/>
  <c r="AN42" i="23" s="1"/>
  <c r="Y27" i="23"/>
  <c r="BQ9" i="23"/>
  <c r="BQ4" i="23"/>
  <c r="V26" i="23"/>
  <c r="V42" i="23" s="1"/>
  <c r="AB26" i="23"/>
  <c r="AB42" i="23" s="1"/>
  <c r="G26" i="23"/>
  <c r="G42" i="23" s="1"/>
  <c r="BQ14" i="23"/>
  <c r="P26" i="23"/>
  <c r="P42" i="23" s="1"/>
  <c r="BQ7" i="23"/>
  <c r="BQ13" i="23"/>
  <c r="AK26" i="23"/>
  <c r="AK42" i="23" s="1"/>
  <c r="BC15" i="36"/>
  <c r="AZ15" i="36" s="1"/>
  <c r="BA15" i="36" s="1"/>
  <c r="BC19" i="38"/>
  <c r="AZ19" i="38" s="1"/>
  <c r="BA19" i="38" s="1"/>
  <c r="BC13" i="25"/>
  <c r="AZ13" i="25" s="1"/>
  <c r="BA13" i="25" s="1"/>
  <c r="Q26" i="26"/>
  <c r="AO26" i="26"/>
  <c r="AO39" i="26" s="1"/>
  <c r="AB25" i="26"/>
  <c r="AB41" i="26" s="1"/>
  <c r="T26" i="26"/>
  <c r="T39" i="26" s="1"/>
  <c r="V25" i="26"/>
  <c r="V41" i="26" s="1"/>
  <c r="P25" i="26"/>
  <c r="P41" i="26" s="1"/>
  <c r="AH25" i="26"/>
  <c r="AH41" i="26" s="1"/>
  <c r="AI26" i="26"/>
  <c r="AI39" i="26" s="1"/>
  <c r="P27" i="26"/>
  <c r="N26" i="26"/>
  <c r="N39" i="26" s="1"/>
  <c r="H26" i="26"/>
  <c r="H39" i="26" s="1"/>
  <c r="AK25" i="26"/>
  <c r="AK41" i="26" s="1"/>
  <c r="K26" i="26"/>
  <c r="AE25" i="26"/>
  <c r="AE41" i="26" s="1"/>
  <c r="Y25" i="26"/>
  <c r="Y41" i="26" s="1"/>
  <c r="W26" i="26"/>
  <c r="W39" i="26" s="1"/>
  <c r="M25" i="26"/>
  <c r="M41" i="26" s="1"/>
  <c r="AC26" i="26"/>
  <c r="AC39" i="26" s="1"/>
  <c r="G25" i="26"/>
  <c r="G41" i="26" s="1"/>
  <c r="J25" i="26"/>
  <c r="J41" i="26" s="1"/>
  <c r="AL26" i="26"/>
  <c r="AF26" i="26"/>
  <c r="AF39" i="26" s="1"/>
  <c r="S25" i="26"/>
  <c r="S41" i="26" s="1"/>
  <c r="Z26" i="26"/>
  <c r="Z39" i="26" s="1"/>
  <c r="AN25" i="26"/>
  <c r="AN41" i="26" s="1"/>
  <c r="AZ10" i="30"/>
  <c r="BC10" i="30"/>
  <c r="BC14" i="21"/>
  <c r="AZ14" i="21" s="1"/>
  <c r="BA14" i="21" s="1"/>
  <c r="BC15" i="32"/>
  <c r="AZ15" i="32" s="1"/>
  <c r="BA15" i="32" s="1"/>
  <c r="BC12" i="25"/>
  <c r="AZ12" i="25"/>
  <c r="BC9" i="38"/>
  <c r="AZ9" i="38" s="1"/>
  <c r="BA9" i="38" s="1"/>
  <c r="V25" i="30"/>
  <c r="V41" i="30" s="1"/>
  <c r="S25" i="30"/>
  <c r="S41" i="30" s="1"/>
  <c r="W26" i="30"/>
  <c r="W39" i="30" s="1"/>
  <c r="AN25" i="30"/>
  <c r="AN41" i="30" s="1"/>
  <c r="AE25" i="30"/>
  <c r="AE41" i="30" s="1"/>
  <c r="H26" i="30"/>
  <c r="AC26" i="30"/>
  <c r="AC39" i="30" s="1"/>
  <c r="AB25" i="30"/>
  <c r="AB41" i="30" s="1"/>
  <c r="AL26" i="30"/>
  <c r="AL39" i="30" s="1"/>
  <c r="N26" i="30"/>
  <c r="J25" i="30"/>
  <c r="J41" i="30" s="1"/>
  <c r="AK25" i="30"/>
  <c r="AK41" i="30" s="1"/>
  <c r="AI26" i="30"/>
  <c r="AI39" i="30" s="1"/>
  <c r="T26" i="30"/>
  <c r="Y25" i="30"/>
  <c r="Y41" i="30" s="1"/>
  <c r="P27" i="30"/>
  <c r="Z26" i="30"/>
  <c r="Z39" i="30" s="1"/>
  <c r="P25" i="30"/>
  <c r="P41" i="30" s="1"/>
  <c r="G25" i="30"/>
  <c r="G41" i="30" s="1"/>
  <c r="AH25" i="30"/>
  <c r="AH41" i="30" s="1"/>
  <c r="AF26" i="30"/>
  <c r="AF39" i="30" s="1"/>
  <c r="AO26" i="30"/>
  <c r="K26" i="30"/>
  <c r="K39" i="30" s="1"/>
  <c r="M25" i="30"/>
  <c r="M41" i="30" s="1"/>
  <c r="Q26" i="30"/>
  <c r="Q39" i="30" s="1"/>
  <c r="BC16" i="23"/>
  <c r="AZ16" i="23" s="1"/>
  <c r="BA16" i="23" s="1"/>
  <c r="BC6" i="26"/>
  <c r="AZ6" i="26" s="1"/>
  <c r="BA6" i="26" s="1"/>
  <c r="BC15" i="25"/>
  <c r="AZ15" i="25" s="1"/>
  <c r="BA15" i="25" s="1"/>
  <c r="BC16" i="31"/>
  <c r="AZ16" i="31" s="1"/>
  <c r="BA16" i="31" s="1"/>
  <c r="BC14" i="25"/>
  <c r="AZ14" i="25" s="1"/>
  <c r="BA14" i="25" s="1"/>
  <c r="BC4" i="24"/>
  <c r="AZ4" i="24"/>
  <c r="J25" i="34"/>
  <c r="J41" i="34" s="1"/>
  <c r="AB25" i="34"/>
  <c r="AB41" i="34" s="1"/>
  <c r="AL26" i="34"/>
  <c r="AL39" i="34" s="1"/>
  <c r="W26" i="34"/>
  <c r="W39" i="34" s="1"/>
  <c r="T26" i="34"/>
  <c r="T39" i="34" s="1"/>
  <c r="S25" i="34"/>
  <c r="S41" i="34" s="1"/>
  <c r="P27" i="34"/>
  <c r="AH25" i="34"/>
  <c r="AH41" i="34" s="1"/>
  <c r="AF26" i="34"/>
  <c r="AF39" i="34" s="1"/>
  <c r="Y25" i="34"/>
  <c r="Y41" i="34" s="1"/>
  <c r="M25" i="34"/>
  <c r="M41" i="34" s="1"/>
  <c r="K26" i="34"/>
  <c r="K39" i="34" s="1"/>
  <c r="AO26" i="34"/>
  <c r="AO39" i="34" s="1"/>
  <c r="AK25" i="34"/>
  <c r="AK41" i="34" s="1"/>
  <c r="AE25" i="34"/>
  <c r="AE41" i="34" s="1"/>
  <c r="Q26" i="34"/>
  <c r="Q39" i="34" s="1"/>
  <c r="V25" i="34"/>
  <c r="V41" i="34" s="1"/>
  <c r="P25" i="34"/>
  <c r="P41" i="34" s="1"/>
  <c r="H26" i="34"/>
  <c r="H39" i="34" s="1"/>
  <c r="G25" i="34"/>
  <c r="G41" i="34" s="1"/>
  <c r="Z26" i="34"/>
  <c r="Z39" i="34" s="1"/>
  <c r="AC26" i="34"/>
  <c r="AC39" i="34" s="1"/>
  <c r="N26" i="34"/>
  <c r="N39" i="34" s="1"/>
  <c r="AI26" i="34"/>
  <c r="AI39" i="34" s="1"/>
  <c r="AN25" i="34"/>
  <c r="AN41" i="34" s="1"/>
  <c r="AZ8" i="21"/>
  <c r="BC8" i="21"/>
  <c r="AZ17" i="33"/>
  <c r="BA17" i="33" s="1"/>
  <c r="BC17" i="33"/>
  <c r="BC7" i="28"/>
  <c r="AZ7" i="28" s="1"/>
  <c r="BA7" i="28" s="1"/>
  <c r="W21" i="26"/>
  <c r="K21" i="26"/>
  <c r="AC21" i="26"/>
  <c r="H21" i="26"/>
  <c r="T21" i="26"/>
  <c r="AO21" i="26"/>
  <c r="N21" i="26"/>
  <c r="AL21" i="26"/>
  <c r="AF21" i="26"/>
  <c r="Q21" i="26"/>
  <c r="Z21" i="26"/>
  <c r="AI21" i="26"/>
  <c r="AL21" i="23"/>
  <c r="AI21" i="23"/>
  <c r="N21" i="23"/>
  <c r="H21" i="23"/>
  <c r="AO21" i="23"/>
  <c r="K21" i="23"/>
  <c r="Z21" i="23"/>
  <c r="W21" i="23"/>
  <c r="Q21" i="23"/>
  <c r="AF21" i="23"/>
  <c r="AC21" i="23"/>
  <c r="T21" i="23"/>
  <c r="T21" i="27"/>
  <c r="AC21" i="27"/>
  <c r="AO21" i="27"/>
  <c r="Q21" i="27"/>
  <c r="K21" i="27"/>
  <c r="AL21" i="27"/>
  <c r="W21" i="27"/>
  <c r="AF21" i="27"/>
  <c r="Z21" i="27"/>
  <c r="AI21" i="27"/>
  <c r="N21" i="27"/>
  <c r="H21" i="27"/>
  <c r="AE15" i="16"/>
  <c r="J15" i="16"/>
  <c r="Y15" i="16"/>
  <c r="S13" i="16"/>
  <c r="AK13" i="16"/>
  <c r="AE13" i="16"/>
  <c r="M5" i="16"/>
  <c r="P5" i="16"/>
  <c r="S5" i="16"/>
  <c r="P12" i="16"/>
  <c r="M12" i="16"/>
  <c r="J12" i="16"/>
  <c r="AB14" i="16"/>
  <c r="P14" i="16"/>
  <c r="AH14" i="16"/>
  <c r="S9" i="16"/>
  <c r="AN9" i="16"/>
  <c r="G9" i="16"/>
  <c r="M8" i="16"/>
  <c r="P8" i="16"/>
  <c r="AK8" i="16"/>
  <c r="AK6" i="16"/>
  <c r="V6" i="16"/>
  <c r="Y6" i="16"/>
  <c r="AK4" i="16"/>
  <c r="J4" i="16"/>
  <c r="M4" i="16"/>
  <c r="V15" i="16"/>
  <c r="AB15" i="16"/>
  <c r="AK15" i="16"/>
  <c r="J13" i="16"/>
  <c r="AH13" i="16"/>
  <c r="AB13" i="16"/>
  <c r="AB5" i="16"/>
  <c r="Y5" i="16"/>
  <c r="AK5" i="16"/>
  <c r="AH12" i="16"/>
  <c r="AK12" i="16"/>
  <c r="S12" i="16"/>
  <c r="S14" i="16"/>
  <c r="AN14" i="16"/>
  <c r="V14" i="16"/>
  <c r="AK9" i="16"/>
  <c r="J9" i="16"/>
  <c r="V9" i="16"/>
  <c r="AH8" i="16"/>
  <c r="S8" i="16"/>
  <c r="AE8" i="16"/>
  <c r="AH6" i="16"/>
  <c r="G6" i="16"/>
  <c r="AN6" i="16"/>
  <c r="V4" i="16"/>
  <c r="Y4" i="16"/>
  <c r="AH4" i="16"/>
  <c r="P15" i="16"/>
  <c r="S15" i="16"/>
  <c r="M15" i="16"/>
  <c r="AH15" i="16"/>
  <c r="AN15" i="16"/>
  <c r="G15" i="16"/>
  <c r="V13" i="16"/>
  <c r="Y13" i="16"/>
  <c r="AN13" i="16"/>
  <c r="V5" i="16"/>
  <c r="J5" i="16"/>
  <c r="AN5" i="16"/>
  <c r="AN12" i="16"/>
  <c r="Y12" i="16"/>
  <c r="AE12" i="16"/>
  <c r="Y14" i="16"/>
  <c r="G14" i="16"/>
  <c r="AK14" i="16"/>
  <c r="M9" i="16"/>
  <c r="AE9" i="16"/>
  <c r="AH9" i="16"/>
  <c r="J8" i="16"/>
  <c r="AN8" i="16"/>
  <c r="Y8" i="16"/>
  <c r="P6" i="16"/>
  <c r="M6" i="16"/>
  <c r="AE6" i="16"/>
  <c r="AN4" i="16"/>
  <c r="AB4" i="16"/>
  <c r="AE4" i="16"/>
  <c r="G10" i="16"/>
  <c r="AK10" i="16"/>
  <c r="AH10" i="16"/>
  <c r="G7" i="16"/>
  <c r="V7" i="16"/>
  <c r="S7" i="16"/>
  <c r="P11" i="16"/>
  <c r="AE11" i="16"/>
  <c r="G11" i="16"/>
  <c r="Y11" i="16"/>
  <c r="G8" i="16"/>
  <c r="V8" i="16"/>
  <c r="J6" i="16"/>
  <c r="S4" i="16"/>
  <c r="J10" i="16"/>
  <c r="J7" i="16"/>
  <c r="AB11" i="16"/>
  <c r="P13" i="16"/>
  <c r="G13" i="16"/>
  <c r="M13" i="16"/>
  <c r="AE5" i="16"/>
  <c r="G5" i="16"/>
  <c r="AH5" i="16"/>
  <c r="G12" i="16"/>
  <c r="AB12" i="16"/>
  <c r="M14" i="16"/>
  <c r="J14" i="16"/>
  <c r="AE14" i="16"/>
  <c r="P9" i="16"/>
  <c r="AB9" i="16"/>
  <c r="Y9" i="16"/>
  <c r="V10" i="16"/>
  <c r="S10" i="16"/>
  <c r="AE10" i="16"/>
  <c r="AK7" i="16"/>
  <c r="AN7" i="16"/>
  <c r="P7" i="16"/>
  <c r="S11" i="16"/>
  <c r="J11" i="16"/>
  <c r="AB8" i="16"/>
  <c r="S6" i="16"/>
  <c r="AB6" i="16"/>
  <c r="P4" i="16"/>
  <c r="P10" i="16"/>
  <c r="AE7" i="16"/>
  <c r="AH11" i="16"/>
  <c r="G4" i="16"/>
  <c r="AN10" i="16"/>
  <c r="AB10" i="16"/>
  <c r="M10" i="16"/>
  <c r="Y10" i="16"/>
  <c r="M7" i="16"/>
  <c r="Y7" i="16"/>
  <c r="AB7" i="16"/>
  <c r="AN11" i="16"/>
  <c r="V11" i="16"/>
  <c r="M11" i="16"/>
  <c r="AH7" i="16"/>
  <c r="AK11" i="16"/>
  <c r="BA4" i="24" l="1"/>
  <c r="AU9" i="38"/>
  <c r="AV9" i="38" s="1"/>
  <c r="V26" i="31"/>
  <c r="V42" i="31" s="1"/>
  <c r="J26" i="25"/>
  <c r="J42" i="25" s="1"/>
  <c r="BA10" i="27"/>
  <c r="BA8" i="1"/>
  <c r="BA16" i="1"/>
  <c r="BA11" i="29"/>
  <c r="AU10" i="34"/>
  <c r="AV10" i="34" s="1"/>
  <c r="BA4" i="30"/>
  <c r="BA10" i="1"/>
  <c r="BA7" i="26"/>
  <c r="BA5" i="23"/>
  <c r="V26" i="30"/>
  <c r="V42" i="30" s="1"/>
  <c r="BA11" i="27"/>
  <c r="BA13" i="23"/>
  <c r="AH26" i="30"/>
  <c r="AH42" i="30" s="1"/>
  <c r="BA10" i="30"/>
  <c r="M26" i="23"/>
  <c r="M42" i="23" s="1"/>
  <c r="AN26" i="25"/>
  <c r="AN42" i="25" s="1"/>
  <c r="BA16" i="27"/>
  <c r="BA5" i="20"/>
  <c r="BA6" i="31"/>
  <c r="BA4" i="31"/>
  <c r="AU11" i="31" s="1"/>
  <c r="AV11" i="31" s="1"/>
  <c r="V26" i="27"/>
  <c r="V42" i="27" s="1"/>
  <c r="AE26" i="27"/>
  <c r="AE42" i="27" s="1"/>
  <c r="AE26" i="30"/>
  <c r="AE42" i="30" s="1"/>
  <c r="BA8" i="20"/>
  <c r="AK26" i="24"/>
  <c r="AK42" i="24" s="1"/>
  <c r="BA9" i="27"/>
  <c r="BA8" i="25"/>
  <c r="J26" i="20"/>
  <c r="J42" i="20" s="1"/>
  <c r="AB26" i="20"/>
  <c r="AB42" i="20" s="1"/>
  <c r="S26" i="27"/>
  <c r="S42" i="27" s="1"/>
  <c r="AH26" i="27"/>
  <c r="AH42" i="27" s="1"/>
  <c r="P26" i="30"/>
  <c r="P42" i="30" s="1"/>
  <c r="P26" i="28"/>
  <c r="P42" i="28" s="1"/>
  <c r="BK18" i="16"/>
  <c r="CF16" i="16"/>
  <c r="BQ17" i="16"/>
  <c r="CI21" i="16"/>
  <c r="BN20" i="16"/>
  <c r="CL19" i="16"/>
  <c r="H24" i="27"/>
  <c r="H37" i="27" s="1"/>
  <c r="H24" i="25"/>
  <c r="H37" i="25" s="1"/>
  <c r="H24" i="26"/>
  <c r="H37" i="26" s="1"/>
  <c r="H24" i="30"/>
  <c r="H37" i="30" s="1"/>
  <c r="H24" i="21"/>
  <c r="H37" i="21" s="1"/>
  <c r="H24" i="31"/>
  <c r="H37" i="31" s="1"/>
  <c r="H24" i="23"/>
  <c r="H37" i="23" s="1"/>
  <c r="H24" i="20"/>
  <c r="H37" i="20" s="1"/>
  <c r="H24" i="29"/>
  <c r="H37" i="29" s="1"/>
  <c r="H23" i="20"/>
  <c r="H24" i="28"/>
  <c r="H37" i="28" s="1"/>
  <c r="H23" i="26"/>
  <c r="H24" i="24"/>
  <c r="H37" i="24" s="1"/>
  <c r="H23" i="27"/>
  <c r="H23" i="1"/>
  <c r="Q24" i="24"/>
  <c r="Q37" i="24" s="1"/>
  <c r="Q24" i="27"/>
  <c r="Q37" i="27" s="1"/>
  <c r="Q24" i="25"/>
  <c r="Q37" i="25" s="1"/>
  <c r="Q23" i="20"/>
  <c r="Q24" i="30"/>
  <c r="Q37" i="30" s="1"/>
  <c r="Q23" i="30"/>
  <c r="Q23" i="25"/>
  <c r="Q24" i="23"/>
  <c r="Q37" i="23" s="1"/>
  <c r="Q24" i="20"/>
  <c r="Q37" i="20" s="1"/>
  <c r="Q24" i="28"/>
  <c r="Q37" i="28" s="1"/>
  <c r="Q24" i="29"/>
  <c r="Q37" i="29" s="1"/>
  <c r="Q24" i="26"/>
  <c r="Q37" i="26" s="1"/>
  <c r="Q24" i="31"/>
  <c r="Q37" i="31" s="1"/>
  <c r="Q24" i="21"/>
  <c r="Q37" i="21" s="1"/>
  <c r="Q23" i="1"/>
  <c r="Q23" i="23"/>
  <c r="T23" i="20"/>
  <c r="T24" i="29"/>
  <c r="T37" i="29" s="1"/>
  <c r="T23" i="29"/>
  <c r="T24" i="28"/>
  <c r="T37" i="28" s="1"/>
  <c r="T23" i="28"/>
  <c r="T24" i="31"/>
  <c r="T37" i="31" s="1"/>
  <c r="T23" i="31"/>
  <c r="T24" i="24"/>
  <c r="T37" i="24" s="1"/>
  <c r="T24" i="30"/>
  <c r="T37" i="30" s="1"/>
  <c r="T23" i="1"/>
  <c r="T24" i="20"/>
  <c r="T37" i="20" s="1"/>
  <c r="T24" i="26"/>
  <c r="T37" i="26" s="1"/>
  <c r="T24" i="25"/>
  <c r="T37" i="25" s="1"/>
  <c r="T24" i="23"/>
  <c r="T37" i="23" s="1"/>
  <c r="T24" i="27"/>
  <c r="T37" i="27" s="1"/>
  <c r="T24" i="21"/>
  <c r="T37" i="21" s="1"/>
  <c r="AF24" i="20"/>
  <c r="AF37" i="20" s="1"/>
  <c r="AF24" i="29"/>
  <c r="AF37" i="29" s="1"/>
  <c r="AF24" i="24"/>
  <c r="AF37" i="24" s="1"/>
  <c r="AF24" i="30"/>
  <c r="AF37" i="30" s="1"/>
  <c r="AF23" i="1"/>
  <c r="AF23" i="20"/>
  <c r="AF23" i="29"/>
  <c r="AF24" i="26"/>
  <c r="AF37" i="26" s="1"/>
  <c r="AF24" i="21"/>
  <c r="AF37" i="21" s="1"/>
  <c r="AF24" i="27"/>
  <c r="AF37" i="27" s="1"/>
  <c r="AF24" i="31"/>
  <c r="AF37" i="31" s="1"/>
  <c r="AF24" i="23"/>
  <c r="AF37" i="23" s="1"/>
  <c r="AF24" i="28"/>
  <c r="AF37" i="28" s="1"/>
  <c r="AF23" i="24"/>
  <c r="AF23" i="23"/>
  <c r="AF24" i="25"/>
  <c r="AF37" i="25" s="1"/>
  <c r="AC24" i="20"/>
  <c r="AC37" i="20" s="1"/>
  <c r="AC24" i="30"/>
  <c r="AC37" i="30" s="1"/>
  <c r="AC24" i="23"/>
  <c r="AC37" i="23" s="1"/>
  <c r="AC23" i="20"/>
  <c r="AC24" i="29"/>
  <c r="AC37" i="29" s="1"/>
  <c r="AC24" i="26"/>
  <c r="AC37" i="26" s="1"/>
  <c r="AC24" i="21"/>
  <c r="AC37" i="21" s="1"/>
  <c r="AC24" i="27"/>
  <c r="AC37" i="27" s="1"/>
  <c r="AC24" i="28"/>
  <c r="AC37" i="28" s="1"/>
  <c r="AC23" i="26"/>
  <c r="AC24" i="24"/>
  <c r="AC37" i="24" s="1"/>
  <c r="AC23" i="28"/>
  <c r="AC23" i="21"/>
  <c r="AC24" i="25"/>
  <c r="AC37" i="25" s="1"/>
  <c r="AC24" i="31"/>
  <c r="AC37" i="31" s="1"/>
  <c r="AC23" i="23"/>
  <c r="AC23" i="1"/>
  <c r="AO24" i="27"/>
  <c r="AO37" i="27" s="1"/>
  <c r="AO24" i="25"/>
  <c r="AO37" i="25" s="1"/>
  <c r="AO24" i="23"/>
  <c r="AO37" i="23" s="1"/>
  <c r="AO24" i="28"/>
  <c r="AO37" i="28" s="1"/>
  <c r="AO23" i="31"/>
  <c r="AO24" i="20"/>
  <c r="AO37" i="20" s="1"/>
  <c r="AO24" i="29"/>
  <c r="AO37" i="29" s="1"/>
  <c r="AO23" i="28"/>
  <c r="AO23" i="20"/>
  <c r="AO24" i="26"/>
  <c r="AO37" i="26" s="1"/>
  <c r="AO24" i="24"/>
  <c r="AO37" i="24" s="1"/>
  <c r="AO24" i="30"/>
  <c r="AO37" i="30" s="1"/>
  <c r="AO24" i="21"/>
  <c r="AO37" i="21" s="1"/>
  <c r="AO23" i="1"/>
  <c r="AO23" i="23"/>
  <c r="AO23" i="30"/>
  <c r="AO23" i="27"/>
  <c r="AO24" i="31"/>
  <c r="AO37" i="31" s="1"/>
  <c r="AI24" i="29"/>
  <c r="AI37" i="29" s="1"/>
  <c r="AI24" i="26"/>
  <c r="AI37" i="26" s="1"/>
  <c r="AI24" i="21"/>
  <c r="AI37" i="21" s="1"/>
  <c r="AI23" i="1"/>
  <c r="AI24" i="31"/>
  <c r="AI37" i="31" s="1"/>
  <c r="AI24" i="20"/>
  <c r="AI37" i="20" s="1"/>
  <c r="AI24" i="28"/>
  <c r="AI37" i="28" s="1"/>
  <c r="AI23" i="24"/>
  <c r="AI23" i="20"/>
  <c r="AI23" i="28"/>
  <c r="AI24" i="24"/>
  <c r="AI37" i="24" s="1"/>
  <c r="AI23" i="31"/>
  <c r="AI24" i="23"/>
  <c r="AI37" i="23" s="1"/>
  <c r="AI24" i="30"/>
  <c r="AI37" i="30" s="1"/>
  <c r="AI24" i="27"/>
  <c r="AI37" i="27" s="1"/>
  <c r="AI24" i="25"/>
  <c r="AI37" i="25" s="1"/>
  <c r="Z24" i="20"/>
  <c r="Z37" i="20" s="1"/>
  <c r="Z24" i="27"/>
  <c r="Z37" i="27" s="1"/>
  <c r="Z24" i="28"/>
  <c r="Z37" i="28" s="1"/>
  <c r="Z24" i="24"/>
  <c r="Z37" i="24" s="1"/>
  <c r="Z24" i="30"/>
  <c r="Z37" i="30" s="1"/>
  <c r="Z23" i="1"/>
  <c r="Z24" i="25"/>
  <c r="Z37" i="25" s="1"/>
  <c r="Z23" i="20"/>
  <c r="Z24" i="29"/>
  <c r="Z37" i="29" s="1"/>
  <c r="Z24" i="26"/>
  <c r="Z37" i="26" s="1"/>
  <c r="Z24" i="23"/>
  <c r="Z37" i="23" s="1"/>
  <c r="Z24" i="21"/>
  <c r="Z37" i="21" s="1"/>
  <c r="Z24" i="31"/>
  <c r="Z37" i="31" s="1"/>
  <c r="W23" i="20"/>
  <c r="W24" i="20"/>
  <c r="W37" i="20" s="1"/>
  <c r="W24" i="26"/>
  <c r="W37" i="26" s="1"/>
  <c r="W24" i="30"/>
  <c r="W37" i="30" s="1"/>
  <c r="W24" i="21"/>
  <c r="W37" i="21" s="1"/>
  <c r="W23" i="1"/>
  <c r="W24" i="23"/>
  <c r="W37" i="23" s="1"/>
  <c r="W24" i="25"/>
  <c r="W37" i="25" s="1"/>
  <c r="W24" i="29"/>
  <c r="W37" i="29" s="1"/>
  <c r="W24" i="28"/>
  <c r="W37" i="28" s="1"/>
  <c r="W24" i="24"/>
  <c r="W37" i="24" s="1"/>
  <c r="W23" i="30"/>
  <c r="W24" i="31"/>
  <c r="W37" i="31" s="1"/>
  <c r="W24" i="27"/>
  <c r="W37" i="27" s="1"/>
  <c r="W23" i="25"/>
  <c r="N23" i="20"/>
  <c r="N24" i="29"/>
  <c r="N37" i="29" s="1"/>
  <c r="N24" i="28"/>
  <c r="N37" i="28" s="1"/>
  <c r="N24" i="24"/>
  <c r="N37" i="24" s="1"/>
  <c r="N23" i="1"/>
  <c r="N24" i="26"/>
  <c r="N37" i="26" s="1"/>
  <c r="N23" i="26"/>
  <c r="N24" i="20"/>
  <c r="N37" i="20" s="1"/>
  <c r="N24" i="30"/>
  <c r="N37" i="30" s="1"/>
  <c r="N24" i="21"/>
  <c r="N37" i="21" s="1"/>
  <c r="N24" i="27"/>
  <c r="N37" i="27" s="1"/>
  <c r="N24" i="31"/>
  <c r="N37" i="31" s="1"/>
  <c r="N24" i="23"/>
  <c r="N37" i="23" s="1"/>
  <c r="N24" i="25"/>
  <c r="N37" i="25" s="1"/>
  <c r="K24" i="28"/>
  <c r="K37" i="28" s="1"/>
  <c r="K24" i="26"/>
  <c r="K37" i="26" s="1"/>
  <c r="K24" i="21"/>
  <c r="K37" i="21" s="1"/>
  <c r="K24" i="25"/>
  <c r="K37" i="25" s="1"/>
  <c r="K24" i="20"/>
  <c r="K37" i="20" s="1"/>
  <c r="K24" i="29"/>
  <c r="K37" i="29" s="1"/>
  <c r="K24" i="27"/>
  <c r="K37" i="27" s="1"/>
  <c r="K24" i="24"/>
  <c r="K37" i="24" s="1"/>
  <c r="K23" i="20"/>
  <c r="K23" i="1"/>
  <c r="K24" i="23"/>
  <c r="K37" i="23" s="1"/>
  <c r="K24" i="30"/>
  <c r="K37" i="30" s="1"/>
  <c r="K24" i="31"/>
  <c r="K37" i="31" s="1"/>
  <c r="AL24" i="24"/>
  <c r="AL37" i="24" s="1"/>
  <c r="AL23" i="1"/>
  <c r="AL24" i="20"/>
  <c r="AL37" i="20" s="1"/>
  <c r="AL24" i="26"/>
  <c r="AL37" i="26" s="1"/>
  <c r="AL24" i="21"/>
  <c r="AL37" i="21" s="1"/>
  <c r="AL24" i="27"/>
  <c r="AL37" i="27" s="1"/>
  <c r="AL24" i="25"/>
  <c r="AL37" i="25" s="1"/>
  <c r="AL24" i="31"/>
  <c r="AL37" i="31" s="1"/>
  <c r="AL23" i="24"/>
  <c r="AL23" i="20"/>
  <c r="AL24" i="29"/>
  <c r="AL37" i="29" s="1"/>
  <c r="AL24" i="28"/>
  <c r="AL37" i="28" s="1"/>
  <c r="AL24" i="30"/>
  <c r="AL37" i="30" s="1"/>
  <c r="AL24" i="23"/>
  <c r="AL37" i="23" s="1"/>
  <c r="AL23" i="27"/>
  <c r="AL34" i="27"/>
  <c r="BG14" i="27"/>
  <c r="AK56" i="27"/>
  <c r="AI34" i="23"/>
  <c r="BG7" i="23"/>
  <c r="AH56" i="23"/>
  <c r="AL39" i="26"/>
  <c r="AK26" i="26"/>
  <c r="AK42" i="26" s="1"/>
  <c r="M56" i="27"/>
  <c r="BG9" i="27"/>
  <c r="N34" i="27"/>
  <c r="W34" i="27"/>
  <c r="BG8" i="27"/>
  <c r="V56" i="27"/>
  <c r="AO34" i="27"/>
  <c r="AN56" i="27"/>
  <c r="BG4" i="27"/>
  <c r="BG13" i="23"/>
  <c r="AC34" i="23"/>
  <c r="AB56" i="23"/>
  <c r="BG4" i="23"/>
  <c r="Z34" i="23"/>
  <c r="Y56" i="23"/>
  <c r="N34" i="23"/>
  <c r="M56" i="23"/>
  <c r="BG11" i="23"/>
  <c r="Z34" i="26"/>
  <c r="BG5" i="26"/>
  <c r="Y56" i="26"/>
  <c r="N34" i="26"/>
  <c r="BG10" i="26"/>
  <c r="M56" i="26"/>
  <c r="AC34" i="26"/>
  <c r="AB56" i="26"/>
  <c r="BG12" i="26"/>
  <c r="AU4" i="35"/>
  <c r="AU6" i="35"/>
  <c r="AV6" i="35" s="1"/>
  <c r="AC39" i="25"/>
  <c r="AB26" i="25"/>
  <c r="AB42" i="25" s="1"/>
  <c r="H39" i="25"/>
  <c r="G26" i="25"/>
  <c r="G42" i="25" s="1"/>
  <c r="AF39" i="25"/>
  <c r="AE26" i="25"/>
  <c r="AE42" i="25" s="1"/>
  <c r="N39" i="25"/>
  <c r="M26" i="25"/>
  <c r="M42" i="25" s="1"/>
  <c r="Z39" i="28"/>
  <c r="Y26" i="28"/>
  <c r="Y42" i="28" s="1"/>
  <c r="T39" i="28"/>
  <c r="S26" i="28"/>
  <c r="S42" i="28" s="1"/>
  <c r="H39" i="28"/>
  <c r="G26" i="28"/>
  <c r="G42" i="28" s="1"/>
  <c r="AU4" i="31"/>
  <c r="AU7" i="31"/>
  <c r="AV7" i="31" s="1"/>
  <c r="AU14" i="31"/>
  <c r="AV14" i="31" s="1"/>
  <c r="AK26" i="27"/>
  <c r="AK42" i="27" s="1"/>
  <c r="AU9" i="32"/>
  <c r="AV9" i="32" s="1"/>
  <c r="AI39" i="23"/>
  <c r="AH26" i="23"/>
  <c r="AH42" i="23" s="1"/>
  <c r="AF39" i="23"/>
  <c r="AE26" i="23"/>
  <c r="AE42" i="23" s="1"/>
  <c r="Z39" i="23"/>
  <c r="Y26" i="23"/>
  <c r="Y42" i="23" s="1"/>
  <c r="AU10" i="36"/>
  <c r="AV10" i="36" s="1"/>
  <c r="AN56" i="26"/>
  <c r="BG13" i="26"/>
  <c r="AO34" i="26"/>
  <c r="Q39" i="26"/>
  <c r="P26" i="26"/>
  <c r="P42" i="26" s="1"/>
  <c r="AO39" i="29"/>
  <c r="AN26" i="29"/>
  <c r="AN42" i="29" s="1"/>
  <c r="BG14" i="1"/>
  <c r="G56" i="1"/>
  <c r="H34" i="1"/>
  <c r="AU17" i="36"/>
  <c r="AV17" i="36" s="1"/>
  <c r="W39" i="24"/>
  <c r="V26" i="24"/>
  <c r="V42" i="24" s="1"/>
  <c r="AO39" i="24"/>
  <c r="AN26" i="24"/>
  <c r="AN42" i="24" s="1"/>
  <c r="H39" i="24"/>
  <c r="G26" i="24"/>
  <c r="G42" i="24" s="1"/>
  <c r="K39" i="24"/>
  <c r="J26" i="24"/>
  <c r="J42" i="24" s="1"/>
  <c r="AU17" i="31"/>
  <c r="AV17" i="31" s="1"/>
  <c r="AH56" i="27"/>
  <c r="AI34" i="27"/>
  <c r="BG5" i="27"/>
  <c r="AF34" i="23"/>
  <c r="AE56" i="23"/>
  <c r="BG15" i="23"/>
  <c r="P56" i="26"/>
  <c r="BG11" i="26"/>
  <c r="Q34" i="26"/>
  <c r="H39" i="29"/>
  <c r="G26" i="29"/>
  <c r="G42" i="29" s="1"/>
  <c r="Z39" i="29"/>
  <c r="Y26" i="29"/>
  <c r="Y42" i="29" s="1"/>
  <c r="AU7" i="33"/>
  <c r="AV7" i="33" s="1"/>
  <c r="Q34" i="1"/>
  <c r="BG7" i="1"/>
  <c r="P56" i="1"/>
  <c r="BG13" i="21"/>
  <c r="AB56" i="21"/>
  <c r="AC34" i="21"/>
  <c r="BG9" i="21"/>
  <c r="S56" i="21"/>
  <c r="T34" i="21"/>
  <c r="AB56" i="24"/>
  <c r="BG5" i="24"/>
  <c r="AC34" i="24"/>
  <c r="J56" i="27"/>
  <c r="BG11" i="27"/>
  <c r="K34" i="27"/>
  <c r="BG6" i="27"/>
  <c r="T34" i="27"/>
  <c r="S56" i="27"/>
  <c r="P56" i="23"/>
  <c r="Q34" i="23"/>
  <c r="BG10" i="23"/>
  <c r="BG12" i="23"/>
  <c r="AO34" i="23"/>
  <c r="AN56" i="23"/>
  <c r="BG8" i="23"/>
  <c r="AL34" i="23"/>
  <c r="AK56" i="23"/>
  <c r="AF34" i="26"/>
  <c r="BG15" i="26"/>
  <c r="AE56" i="26"/>
  <c r="S56" i="26"/>
  <c r="T34" i="26"/>
  <c r="BG4" i="26"/>
  <c r="V56" i="26"/>
  <c r="W34" i="26"/>
  <c r="BG6" i="26"/>
  <c r="AU19" i="33"/>
  <c r="AV19" i="33" s="1"/>
  <c r="S26" i="38"/>
  <c r="S42" i="38" s="1"/>
  <c r="T24" i="38"/>
  <c r="T37" i="38" s="1"/>
  <c r="J26" i="38"/>
  <c r="J42" i="38" s="1"/>
  <c r="BQ4" i="38"/>
  <c r="BQ12" i="38"/>
  <c r="M26" i="38"/>
  <c r="M42" i="38" s="1"/>
  <c r="BQ14" i="38"/>
  <c r="AK26" i="38"/>
  <c r="AK42" i="38" s="1"/>
  <c r="AI24" i="38"/>
  <c r="AI37" i="38" s="1"/>
  <c r="H24" i="38"/>
  <c r="H37" i="38" s="1"/>
  <c r="G26" i="38"/>
  <c r="G42" i="38" s="1"/>
  <c r="W24" i="38"/>
  <c r="W37" i="38" s="1"/>
  <c r="BQ11" i="38"/>
  <c r="Z24" i="38"/>
  <c r="Z37" i="38" s="1"/>
  <c r="K24" i="38"/>
  <c r="K37" i="38" s="1"/>
  <c r="Y26" i="38"/>
  <c r="Y42" i="38" s="1"/>
  <c r="AE26" i="38"/>
  <c r="AE42" i="38" s="1"/>
  <c r="N24" i="38"/>
  <c r="N37" i="38" s="1"/>
  <c r="Q24" i="38"/>
  <c r="Q37" i="38" s="1"/>
  <c r="BQ13" i="38"/>
  <c r="AN26" i="38"/>
  <c r="AN42" i="38" s="1"/>
  <c r="AC24" i="38"/>
  <c r="AC37" i="38" s="1"/>
  <c r="P26" i="38"/>
  <c r="P42" i="38" s="1"/>
  <c r="BQ5" i="38"/>
  <c r="BQ10" i="38"/>
  <c r="AL24" i="38"/>
  <c r="AL37" i="38" s="1"/>
  <c r="BQ7" i="38"/>
  <c r="BQ15" i="38"/>
  <c r="Y27" i="38"/>
  <c r="AF24" i="38"/>
  <c r="AF37" i="38" s="1"/>
  <c r="AH27" i="38"/>
  <c r="AB26" i="38"/>
  <c r="AB42" i="38" s="1"/>
  <c r="BQ9" i="38"/>
  <c r="BQ8" i="38"/>
  <c r="AO24" i="38"/>
  <c r="AO37" i="38" s="1"/>
  <c r="AH26" i="38"/>
  <c r="AH42" i="38" s="1"/>
  <c r="BQ6" i="38"/>
  <c r="V26" i="38"/>
  <c r="V42" i="38" s="1"/>
  <c r="AI23" i="38"/>
  <c r="N23" i="38"/>
  <c r="AC23" i="38"/>
  <c r="H23" i="38"/>
  <c r="K23" i="38"/>
  <c r="Q22" i="38"/>
  <c r="AL23" i="38"/>
  <c r="Z23" i="38"/>
  <c r="Z22" i="38" s="1"/>
  <c r="Q23" i="38"/>
  <c r="N22" i="38"/>
  <c r="AC22" i="38"/>
  <c r="Y56" i="25"/>
  <c r="Z34" i="25"/>
  <c r="BG9" i="25"/>
  <c r="BG6" i="25"/>
  <c r="AC34" i="25"/>
  <c r="AB56" i="25"/>
  <c r="P56" i="25"/>
  <c r="Q34" i="25"/>
  <c r="BG7" i="25"/>
  <c r="AF34" i="30"/>
  <c r="AE56" i="30"/>
  <c r="BG15" i="30"/>
  <c r="K34" i="30"/>
  <c r="BG13" i="30"/>
  <c r="J56" i="30"/>
  <c r="BG4" i="30"/>
  <c r="N34" i="30"/>
  <c r="M56" i="30"/>
  <c r="AB56" i="28"/>
  <c r="BG9" i="28"/>
  <c r="AC34" i="28"/>
  <c r="G56" i="28"/>
  <c r="BG4" i="28"/>
  <c r="H34" i="28"/>
  <c r="BG9" i="20"/>
  <c r="AH56" i="20"/>
  <c r="AI34" i="20"/>
  <c r="G56" i="20"/>
  <c r="BG7" i="20"/>
  <c r="H34" i="20"/>
  <c r="BG14" i="20"/>
  <c r="AE56" i="20"/>
  <c r="AF34" i="20"/>
  <c r="N34" i="29"/>
  <c r="BG4" i="29"/>
  <c r="M56" i="29"/>
  <c r="BG5" i="29"/>
  <c r="G56" i="29"/>
  <c r="H34" i="29"/>
  <c r="Q34" i="29"/>
  <c r="P56" i="29"/>
  <c r="BG6" i="29"/>
  <c r="BQ5" i="34"/>
  <c r="N24" i="34"/>
  <c r="N37" i="34" s="1"/>
  <c r="H24" i="34"/>
  <c r="H37" i="34" s="1"/>
  <c r="BQ12" i="34"/>
  <c r="BQ7" i="34"/>
  <c r="BQ10" i="34"/>
  <c r="AL24" i="34"/>
  <c r="AL37" i="34" s="1"/>
  <c r="AC24" i="34"/>
  <c r="AC37" i="34" s="1"/>
  <c r="BQ4" i="34"/>
  <c r="AH27" i="34"/>
  <c r="BQ9" i="34"/>
  <c r="AB26" i="34"/>
  <c r="AB42" i="34" s="1"/>
  <c r="AO24" i="34"/>
  <c r="AO37" i="34" s="1"/>
  <c r="AI24" i="34"/>
  <c r="AI37" i="34" s="1"/>
  <c r="J26" i="34"/>
  <c r="J42" i="34" s="1"/>
  <c r="AK26" i="34"/>
  <c r="AK42" i="34" s="1"/>
  <c r="AH26" i="34"/>
  <c r="AH42" i="34" s="1"/>
  <c r="BQ6" i="34"/>
  <c r="K24" i="34"/>
  <c r="K37" i="34" s="1"/>
  <c r="AE26" i="34"/>
  <c r="AE42" i="34" s="1"/>
  <c r="AF24" i="34"/>
  <c r="AF37" i="34" s="1"/>
  <c r="V26" i="34"/>
  <c r="V42" i="34" s="1"/>
  <c r="G26" i="34"/>
  <c r="G42" i="34" s="1"/>
  <c r="W24" i="34"/>
  <c r="W37" i="34" s="1"/>
  <c r="Q24" i="34"/>
  <c r="Q37" i="34" s="1"/>
  <c r="Y27" i="34"/>
  <c r="AN26" i="34"/>
  <c r="AN42" i="34" s="1"/>
  <c r="P26" i="34"/>
  <c r="P42" i="34" s="1"/>
  <c r="T24" i="34"/>
  <c r="T37" i="34" s="1"/>
  <c r="Z24" i="34"/>
  <c r="Z37" i="34" s="1"/>
  <c r="M26" i="34"/>
  <c r="M42" i="34" s="1"/>
  <c r="BQ11" i="34"/>
  <c r="Y26" i="34"/>
  <c r="Y42" i="34" s="1"/>
  <c r="BQ15" i="34"/>
  <c r="S26" i="34"/>
  <c r="S42" i="34" s="1"/>
  <c r="BQ14" i="34"/>
  <c r="BQ13" i="34"/>
  <c r="BQ8" i="34"/>
  <c r="W23" i="34"/>
  <c r="W22" i="34" s="1"/>
  <c r="AL23" i="34"/>
  <c r="AL22" i="34" s="1"/>
  <c r="H23" i="34"/>
  <c r="T23" i="34"/>
  <c r="K23" i="34"/>
  <c r="K22" i="34"/>
  <c r="H22" i="34"/>
  <c r="AB56" i="27"/>
  <c r="BG13" i="27"/>
  <c r="AC34" i="27"/>
  <c r="K34" i="23"/>
  <c r="BG6" i="23"/>
  <c r="J56" i="23"/>
  <c r="K34" i="26"/>
  <c r="J56" i="26"/>
  <c r="BG7" i="26"/>
  <c r="K39" i="26"/>
  <c r="J26" i="26"/>
  <c r="J42" i="26" s="1"/>
  <c r="N39" i="29"/>
  <c r="M26" i="29"/>
  <c r="M42" i="29" s="1"/>
  <c r="Q39" i="29"/>
  <c r="P26" i="29"/>
  <c r="P42" i="29" s="1"/>
  <c r="AC39" i="29"/>
  <c r="AB26" i="29"/>
  <c r="AB42" i="29" s="1"/>
  <c r="T34" i="1"/>
  <c r="BG13" i="1"/>
  <c r="S56" i="1"/>
  <c r="BG11" i="21"/>
  <c r="J56" i="21"/>
  <c r="K34" i="21"/>
  <c r="V56" i="24"/>
  <c r="W34" i="24"/>
  <c r="BG8" i="24"/>
  <c r="H34" i="24"/>
  <c r="G56" i="24"/>
  <c r="BG7" i="24"/>
  <c r="BG15" i="27"/>
  <c r="Y56" i="27"/>
  <c r="Z34" i="27"/>
  <c r="BG12" i="27"/>
  <c r="G56" i="27"/>
  <c r="H34" i="27"/>
  <c r="AE56" i="27"/>
  <c r="BG7" i="27"/>
  <c r="AF34" i="27"/>
  <c r="Q34" i="27"/>
  <c r="BG10" i="27"/>
  <c r="P56" i="27"/>
  <c r="BG9" i="23"/>
  <c r="S56" i="23"/>
  <c r="T34" i="23"/>
  <c r="W34" i="23"/>
  <c r="BG14" i="23"/>
  <c r="V56" i="23"/>
  <c r="H34" i="23"/>
  <c r="G56" i="23"/>
  <c r="BG5" i="23"/>
  <c r="BG14" i="26"/>
  <c r="AI34" i="26"/>
  <c r="AH56" i="26"/>
  <c r="AL34" i="26"/>
  <c r="BG8" i="26"/>
  <c r="AK56" i="26"/>
  <c r="H34" i="26"/>
  <c r="G56" i="26"/>
  <c r="BG9" i="26"/>
  <c r="BA8" i="21"/>
  <c r="AO39" i="30"/>
  <c r="AN26" i="30"/>
  <c r="AN42" i="30" s="1"/>
  <c r="T39" i="30"/>
  <c r="S26" i="30"/>
  <c r="S42" i="30" s="1"/>
  <c r="N39" i="30"/>
  <c r="M26" i="30"/>
  <c r="M42" i="30" s="1"/>
  <c r="H39" i="30"/>
  <c r="G26" i="30"/>
  <c r="G42" i="30" s="1"/>
  <c r="AU12" i="31"/>
  <c r="AV12" i="31" s="1"/>
  <c r="AO39" i="27"/>
  <c r="AN26" i="27"/>
  <c r="AN42" i="27" s="1"/>
  <c r="Z39" i="27"/>
  <c r="Y26" i="27"/>
  <c r="Y42" i="27" s="1"/>
  <c r="H39" i="27"/>
  <c r="G26" i="27"/>
  <c r="G42" i="27" s="1"/>
  <c r="Z24" i="33"/>
  <c r="Z37" i="33" s="1"/>
  <c r="AF24" i="33"/>
  <c r="AF37" i="33" s="1"/>
  <c r="BQ9" i="33"/>
  <c r="AH27" i="33"/>
  <c r="BQ12" i="33"/>
  <c r="AO24" i="33"/>
  <c r="AO37" i="33" s="1"/>
  <c r="BQ6" i="33"/>
  <c r="J26" i="33"/>
  <c r="J42" i="33" s="1"/>
  <c r="BQ10" i="33"/>
  <c r="AL24" i="33"/>
  <c r="AL37" i="33" s="1"/>
  <c r="BQ8" i="33"/>
  <c r="AH26" i="33"/>
  <c r="AH42" i="33" s="1"/>
  <c r="BQ4" i="33"/>
  <c r="Y27" i="33"/>
  <c r="AB26" i="33"/>
  <c r="AB42" i="33" s="1"/>
  <c r="AK26" i="33"/>
  <c r="AK42" i="33" s="1"/>
  <c r="M26" i="33"/>
  <c r="M42" i="33" s="1"/>
  <c r="P26" i="33"/>
  <c r="P42" i="33" s="1"/>
  <c r="K24" i="33"/>
  <c r="K37" i="33" s="1"/>
  <c r="S26" i="33"/>
  <c r="S42" i="33" s="1"/>
  <c r="AN26" i="33"/>
  <c r="AN42" i="33" s="1"/>
  <c r="AC24" i="33"/>
  <c r="AC37" i="33" s="1"/>
  <c r="BQ11" i="33"/>
  <c r="Y26" i="33"/>
  <c r="Y42" i="33" s="1"/>
  <c r="BQ5" i="33"/>
  <c r="BQ14" i="33"/>
  <c r="T24" i="33"/>
  <c r="T37" i="33" s="1"/>
  <c r="Q24" i="33"/>
  <c r="Q37" i="33" s="1"/>
  <c r="BQ7" i="33"/>
  <c r="AC23" i="33"/>
  <c r="AE26" i="33"/>
  <c r="AE42" i="33" s="1"/>
  <c r="N24" i="33"/>
  <c r="N37" i="33" s="1"/>
  <c r="H24" i="33"/>
  <c r="H37" i="33" s="1"/>
  <c r="BQ13" i="33"/>
  <c r="G26" i="33"/>
  <c r="G42" i="33" s="1"/>
  <c r="H23" i="33"/>
  <c r="V26" i="33"/>
  <c r="V42" i="33" s="1"/>
  <c r="BQ15" i="33"/>
  <c r="W24" i="33"/>
  <c r="W37" i="33" s="1"/>
  <c r="AI24" i="33"/>
  <c r="AI37" i="33" s="1"/>
  <c r="T23" i="33"/>
  <c r="T22" i="33" s="1"/>
  <c r="Q23" i="33"/>
  <c r="Q22" i="33" s="1"/>
  <c r="AC22" i="33"/>
  <c r="Q39" i="31"/>
  <c r="P26" i="31"/>
  <c r="P42" i="31" s="1"/>
  <c r="Z39" i="31"/>
  <c r="Y26" i="31"/>
  <c r="Y42" i="31" s="1"/>
  <c r="AO39" i="31"/>
  <c r="AN26" i="31"/>
  <c r="AN42" i="31" s="1"/>
  <c r="AU16" i="31"/>
  <c r="AV16" i="31" s="1"/>
  <c r="BA12" i="25"/>
  <c r="AU15" i="36"/>
  <c r="AV15" i="36" s="1"/>
  <c r="BA7" i="30"/>
  <c r="AU16" i="34"/>
  <c r="AV16" i="34" s="1"/>
  <c r="AU6" i="38"/>
  <c r="AV6" i="38" s="1"/>
  <c r="AU19" i="34"/>
  <c r="AV19" i="34" s="1"/>
  <c r="BA19" i="29"/>
  <c r="AU15" i="38"/>
  <c r="AV15" i="38" s="1"/>
  <c r="BA11" i="30"/>
  <c r="AU11" i="30" s="1"/>
  <c r="AV11" i="30" s="1"/>
  <c r="BA4" i="21"/>
  <c r="AU11" i="21" s="1"/>
  <c r="AV11" i="21" s="1"/>
  <c r="P26" i="25"/>
  <c r="P42" i="25" s="1"/>
  <c r="S26" i="25"/>
  <c r="S42" i="25" s="1"/>
  <c r="BA9" i="26"/>
  <c r="AU9" i="26" s="1"/>
  <c r="AV9" i="26" s="1"/>
  <c r="AU16" i="33"/>
  <c r="AV16" i="33" s="1"/>
  <c r="AU5" i="26"/>
  <c r="AV5" i="26" s="1"/>
  <c r="BA7" i="27"/>
  <c r="AF34" i="1"/>
  <c r="AE56" i="1"/>
  <c r="BG4" i="1"/>
  <c r="BG9" i="1"/>
  <c r="AC34" i="1"/>
  <c r="AB56" i="1"/>
  <c r="AO34" i="1"/>
  <c r="AN56" i="1"/>
  <c r="BG6" i="1"/>
  <c r="BG14" i="21"/>
  <c r="AF34" i="21"/>
  <c r="AE56" i="21"/>
  <c r="N34" i="21"/>
  <c r="BG4" i="21"/>
  <c r="M56" i="21"/>
  <c r="BG7" i="21"/>
  <c r="Q34" i="21"/>
  <c r="P56" i="21"/>
  <c r="BG14" i="24"/>
  <c r="Z34" i="24"/>
  <c r="Y56" i="24"/>
  <c r="BG4" i="24"/>
  <c r="AN56" i="24"/>
  <c r="AO34" i="24"/>
  <c r="J56" i="24"/>
  <c r="BG12" i="24"/>
  <c r="K34" i="24"/>
  <c r="AU15" i="33"/>
  <c r="AV15" i="33" s="1"/>
  <c r="AF24" i="36"/>
  <c r="AF37" i="36" s="1"/>
  <c r="BQ4" i="36"/>
  <c r="Z24" i="36"/>
  <c r="Z37" i="36" s="1"/>
  <c r="BQ7" i="36"/>
  <c r="AE26" i="36"/>
  <c r="AE42" i="36" s="1"/>
  <c r="G26" i="36"/>
  <c r="G42" i="36" s="1"/>
  <c r="Y26" i="36"/>
  <c r="Y42" i="36" s="1"/>
  <c r="AO24" i="36"/>
  <c r="AO37" i="36" s="1"/>
  <c r="M26" i="36"/>
  <c r="M42" i="36" s="1"/>
  <c r="BQ10" i="36"/>
  <c r="P26" i="36"/>
  <c r="P42" i="36" s="1"/>
  <c r="AH27" i="36"/>
  <c r="AN26" i="36"/>
  <c r="AN42" i="36" s="1"/>
  <c r="BQ6" i="36"/>
  <c r="W24" i="36"/>
  <c r="W37" i="36" s="1"/>
  <c r="BQ13" i="36"/>
  <c r="BQ8" i="36"/>
  <c r="AL24" i="36"/>
  <c r="AL37" i="36" s="1"/>
  <c r="K24" i="36"/>
  <c r="K37" i="36" s="1"/>
  <c r="T24" i="36"/>
  <c r="T37" i="36" s="1"/>
  <c r="BQ15" i="36"/>
  <c r="BQ5" i="36"/>
  <c r="H24" i="36"/>
  <c r="H37" i="36" s="1"/>
  <c r="J26" i="36"/>
  <c r="J42" i="36" s="1"/>
  <c r="BQ12" i="36"/>
  <c r="AK26" i="36"/>
  <c r="AK42" i="36" s="1"/>
  <c r="N24" i="36"/>
  <c r="N37" i="36" s="1"/>
  <c r="S26" i="36"/>
  <c r="S42" i="36" s="1"/>
  <c r="BQ11" i="36"/>
  <c r="AB26" i="36"/>
  <c r="AB42" i="36" s="1"/>
  <c r="V26" i="36"/>
  <c r="V42" i="36" s="1"/>
  <c r="Q24" i="36"/>
  <c r="Q37" i="36" s="1"/>
  <c r="AI24" i="36"/>
  <c r="AI37" i="36" s="1"/>
  <c r="AH26" i="36"/>
  <c r="AH42" i="36" s="1"/>
  <c r="BQ9" i="36"/>
  <c r="BQ14" i="36"/>
  <c r="Y27" i="36"/>
  <c r="AC24" i="36"/>
  <c r="AC37" i="36" s="1"/>
  <c r="AI23" i="36"/>
  <c r="AI22" i="36" s="1"/>
  <c r="Z23" i="36"/>
  <c r="Z22" i="36" s="1"/>
  <c r="AF23" i="36"/>
  <c r="AU13" i="30"/>
  <c r="AV13" i="30" s="1"/>
  <c r="BA10" i="20"/>
  <c r="BA17" i="27"/>
  <c r="P26" i="27"/>
  <c r="P42" i="27" s="1"/>
  <c r="M26" i="27"/>
  <c r="M42" i="27" s="1"/>
  <c r="AK26" i="1"/>
  <c r="AK42" i="1" s="1"/>
  <c r="P26" i="1"/>
  <c r="P42" i="1" s="1"/>
  <c r="AU8" i="32"/>
  <c r="AV8" i="32" s="1"/>
  <c r="AU12" i="36"/>
  <c r="AV12" i="36" s="1"/>
  <c r="BA12" i="20"/>
  <c r="AU13" i="36"/>
  <c r="AV13" i="36" s="1"/>
  <c r="BA4" i="25"/>
  <c r="AU18" i="34"/>
  <c r="AV18" i="34" s="1"/>
  <c r="BA9" i="20"/>
  <c r="BG10" i="25"/>
  <c r="AI34" i="25"/>
  <c r="AH56" i="25"/>
  <c r="AE56" i="25"/>
  <c r="BG15" i="25"/>
  <c r="AF34" i="25"/>
  <c r="N34" i="25"/>
  <c r="M56" i="25"/>
  <c r="BG5" i="25"/>
  <c r="BG8" i="30"/>
  <c r="AL34" i="30"/>
  <c r="AK56" i="30"/>
  <c r="BG5" i="30"/>
  <c r="H34" i="30"/>
  <c r="G56" i="30"/>
  <c r="Y56" i="30"/>
  <c r="Z34" i="30"/>
  <c r="BG7" i="30"/>
  <c r="AF34" i="28"/>
  <c r="AE56" i="28"/>
  <c r="BG12" i="28"/>
  <c r="BG6" i="28"/>
  <c r="Y56" i="28"/>
  <c r="Z34" i="28"/>
  <c r="BG10" i="28"/>
  <c r="AN56" i="28"/>
  <c r="AO34" i="28"/>
  <c r="AO34" i="20"/>
  <c r="AN56" i="20"/>
  <c r="BG6" i="20"/>
  <c r="BG11" i="20"/>
  <c r="J56" i="20"/>
  <c r="K34" i="20"/>
  <c r="V56" i="20"/>
  <c r="BG12" i="20"/>
  <c r="W34" i="20"/>
  <c r="AO34" i="29"/>
  <c r="AN56" i="29"/>
  <c r="BG15" i="29"/>
  <c r="BG13" i="29"/>
  <c r="Y56" i="29"/>
  <c r="Z34" i="29"/>
  <c r="V56" i="29"/>
  <c r="BG12" i="29"/>
  <c r="W34" i="29"/>
  <c r="AU12" i="38"/>
  <c r="AV12" i="38" s="1"/>
  <c r="AU5" i="32"/>
  <c r="AV5" i="32" s="1"/>
  <c r="AU16" i="38"/>
  <c r="AV16" i="38" s="1"/>
  <c r="J26" i="30"/>
  <c r="J42" i="30" s="1"/>
  <c r="AK26" i="30"/>
  <c r="AK42" i="30" s="1"/>
  <c r="AU13" i="27"/>
  <c r="AV13" i="27" s="1"/>
  <c r="AU14" i="32"/>
  <c r="AV14" i="32" s="1"/>
  <c r="AU11" i="33"/>
  <c r="AV11" i="33" s="1"/>
  <c r="G56" i="31"/>
  <c r="BG7" i="31"/>
  <c r="H34" i="31"/>
  <c r="AN56" i="31"/>
  <c r="BG6" i="31"/>
  <c r="AO34" i="31"/>
  <c r="AH56" i="31"/>
  <c r="AI34" i="31"/>
  <c r="BG9" i="31"/>
  <c r="BA8" i="24"/>
  <c r="AU8" i="33"/>
  <c r="AV8" i="33" s="1"/>
  <c r="AU4" i="36"/>
  <c r="AU4" i="34"/>
  <c r="Y26" i="24"/>
  <c r="Y42" i="24" s="1"/>
  <c r="M26" i="24"/>
  <c r="M42" i="24" s="1"/>
  <c r="AE26" i="24"/>
  <c r="AE42" i="24" s="1"/>
  <c r="BA13" i="28"/>
  <c r="BA7" i="24"/>
  <c r="AE26" i="26"/>
  <c r="AE42" i="26" s="1"/>
  <c r="G26" i="26"/>
  <c r="G42" i="26" s="1"/>
  <c r="S26" i="26"/>
  <c r="S42" i="26" s="1"/>
  <c r="BA13" i="1"/>
  <c r="AH26" i="28"/>
  <c r="AH42" i="28" s="1"/>
  <c r="AE26" i="28"/>
  <c r="AE42" i="28" s="1"/>
  <c r="AU13" i="34"/>
  <c r="AV13" i="34" s="1"/>
  <c r="AU15" i="26"/>
  <c r="AV15" i="26" s="1"/>
  <c r="AU9" i="34"/>
  <c r="AV9" i="34" s="1"/>
  <c r="AU9" i="36"/>
  <c r="AV9" i="36" s="1"/>
  <c r="BA6" i="20"/>
  <c r="AU8" i="20" s="1"/>
  <c r="AV8" i="20" s="1"/>
  <c r="AE26" i="29"/>
  <c r="AE42" i="29" s="1"/>
  <c r="BA12" i="23"/>
  <c r="AU13" i="32"/>
  <c r="AV13" i="32" s="1"/>
  <c r="AN26" i="20"/>
  <c r="AN42" i="20" s="1"/>
  <c r="G26" i="20"/>
  <c r="G42" i="20" s="1"/>
  <c r="BA9" i="1"/>
  <c r="AU9" i="1" s="1"/>
  <c r="AV9" i="1" s="1"/>
  <c r="AU10" i="31"/>
  <c r="AV10" i="31" s="1"/>
  <c r="AU11" i="20"/>
  <c r="AV11" i="20" s="1"/>
  <c r="AU19" i="32"/>
  <c r="AV19" i="32" s="1"/>
  <c r="H24" i="32"/>
  <c r="H37" i="32" s="1"/>
  <c r="J26" i="32"/>
  <c r="J42" i="32" s="1"/>
  <c r="BQ9" i="32"/>
  <c r="Q24" i="32"/>
  <c r="Q37" i="32" s="1"/>
  <c r="BQ13" i="32"/>
  <c r="BQ10" i="32"/>
  <c r="V26" i="32"/>
  <c r="V42" i="32" s="1"/>
  <c r="AI24" i="32"/>
  <c r="AI37" i="32" s="1"/>
  <c r="AO24" i="32"/>
  <c r="AO37" i="32" s="1"/>
  <c r="BQ11" i="32"/>
  <c r="W24" i="32"/>
  <c r="W37" i="32" s="1"/>
  <c r="Z24" i="32"/>
  <c r="Z37" i="32" s="1"/>
  <c r="K24" i="32"/>
  <c r="K37" i="32" s="1"/>
  <c r="AN26" i="32"/>
  <c r="AN42" i="32" s="1"/>
  <c r="M26" i="32"/>
  <c r="M42" i="32" s="1"/>
  <c r="BQ14" i="32"/>
  <c r="BQ8" i="32"/>
  <c r="AF24" i="32"/>
  <c r="AF37" i="32" s="1"/>
  <c r="AH26" i="32"/>
  <c r="AH42" i="32" s="1"/>
  <c r="BQ15" i="32"/>
  <c r="AL24" i="32"/>
  <c r="AL37" i="32" s="1"/>
  <c r="AC24" i="32"/>
  <c r="AC37" i="32" s="1"/>
  <c r="Y26" i="32"/>
  <c r="Y42" i="32" s="1"/>
  <c r="S26" i="32"/>
  <c r="S42" i="32" s="1"/>
  <c r="BQ6" i="32"/>
  <c r="T24" i="32"/>
  <c r="T37" i="32" s="1"/>
  <c r="AE26" i="32"/>
  <c r="AE42" i="32" s="1"/>
  <c r="AB26" i="32"/>
  <c r="AB42" i="32" s="1"/>
  <c r="BQ4" i="32"/>
  <c r="T23" i="32"/>
  <c r="BQ5" i="32"/>
  <c r="G26" i="32"/>
  <c r="G42" i="32" s="1"/>
  <c r="BQ12" i="32"/>
  <c r="P26" i="32"/>
  <c r="P42" i="32" s="1"/>
  <c r="Y27" i="32"/>
  <c r="AH27" i="32"/>
  <c r="AK26" i="32"/>
  <c r="AK42" i="32" s="1"/>
  <c r="BQ7" i="32"/>
  <c r="N24" i="32"/>
  <c r="N37" i="32" s="1"/>
  <c r="AC23" i="32"/>
  <c r="Z23" i="32"/>
  <c r="Z22" i="32" s="1"/>
  <c r="Q23" i="32"/>
  <c r="AC22" i="32"/>
  <c r="AO23" i="32"/>
  <c r="AO22" i="32" s="1"/>
  <c r="AF23" i="32"/>
  <c r="AF22" i="32" s="1"/>
  <c r="AI23" i="32"/>
  <c r="AI22" i="32"/>
  <c r="Q22" i="32"/>
  <c r="AU17" i="38"/>
  <c r="AV17" i="38" s="1"/>
  <c r="BQ18" i="16"/>
  <c r="BT18" i="16"/>
  <c r="CR16" i="16"/>
  <c r="CL16" i="16"/>
  <c r="CR17" i="16"/>
  <c r="BW17" i="16"/>
  <c r="CF17" i="16"/>
  <c r="CC21" i="16"/>
  <c r="CR21" i="16"/>
  <c r="BK21" i="16"/>
  <c r="CF21" i="16"/>
  <c r="CI20" i="16"/>
  <c r="BT20" i="16"/>
  <c r="BW20" i="16"/>
  <c r="CF20" i="16"/>
  <c r="CI19" i="16"/>
  <c r="BN19" i="16"/>
  <c r="N34" i="31"/>
  <c r="M56" i="31"/>
  <c r="BG4" i="31"/>
  <c r="S56" i="31"/>
  <c r="T34" i="31"/>
  <c r="BG13" i="31"/>
  <c r="Q34" i="31"/>
  <c r="P56" i="31"/>
  <c r="BG5" i="31"/>
  <c r="AU13" i="38"/>
  <c r="AV13" i="38" s="1"/>
  <c r="AH26" i="26"/>
  <c r="AH42" i="26" s="1"/>
  <c r="AB26" i="26"/>
  <c r="AB42" i="26" s="1"/>
  <c r="AU7" i="1"/>
  <c r="AV7" i="1" s="1"/>
  <c r="AU19" i="31"/>
  <c r="AV19" i="31" s="1"/>
  <c r="AU18" i="35"/>
  <c r="AV18" i="35" s="1"/>
  <c r="AU8" i="26"/>
  <c r="AV8" i="26" s="1"/>
  <c r="AU8" i="38"/>
  <c r="AV8" i="38" s="1"/>
  <c r="AU11" i="26"/>
  <c r="AV11" i="26" s="1"/>
  <c r="S26" i="29"/>
  <c r="S42" i="29" s="1"/>
  <c r="AH26" i="29"/>
  <c r="AH42" i="29" s="1"/>
  <c r="AU6" i="34"/>
  <c r="AV6" i="34" s="1"/>
  <c r="AU13" i="26"/>
  <c r="AV13" i="26" s="1"/>
  <c r="AU15" i="34"/>
  <c r="AV15" i="34" s="1"/>
  <c r="AU7" i="34"/>
  <c r="AV7" i="34" s="1"/>
  <c r="CO18" i="16"/>
  <c r="BZ18" i="16"/>
  <c r="CL18" i="16"/>
  <c r="CI18" i="16"/>
  <c r="BZ16" i="16"/>
  <c r="CC16" i="16"/>
  <c r="CL17" i="16"/>
  <c r="CO17" i="16"/>
  <c r="BN21" i="16"/>
  <c r="BK20" i="16"/>
  <c r="P22" i="16"/>
  <c r="BV22" i="16" s="1"/>
  <c r="O22" i="16"/>
  <c r="BU42" i="16" s="1"/>
  <c r="R22" i="16"/>
  <c r="BX42" i="16" s="1"/>
  <c r="AV33" i="16"/>
  <c r="S22" i="16"/>
  <c r="BY22" i="16" s="1"/>
  <c r="AH22" i="16"/>
  <c r="CN22" i="16" s="1"/>
  <c r="AV43" i="16"/>
  <c r="B2" i="16"/>
  <c r="AV41" i="16"/>
  <c r="Y22" i="16"/>
  <c r="CE22" i="16" s="1"/>
  <c r="AV42" i="16"/>
  <c r="AV44" i="16"/>
  <c r="AA22" i="16"/>
  <c r="CG42" i="16" s="1"/>
  <c r="AV37" i="16"/>
  <c r="AV40" i="16"/>
  <c r="AN22" i="16"/>
  <c r="CT22" i="16" s="1"/>
  <c r="L22" i="16"/>
  <c r="BR42" i="16" s="1"/>
  <c r="AV34" i="16"/>
  <c r="AG22" i="16"/>
  <c r="CM42" i="16" s="1"/>
  <c r="J22" i="16"/>
  <c r="BP22" i="16" s="1"/>
  <c r="AD22" i="16"/>
  <c r="CJ42" i="16" s="1"/>
  <c r="AV36" i="16"/>
  <c r="X22" i="16"/>
  <c r="CD42" i="16" s="1"/>
  <c r="F22" i="16"/>
  <c r="BL42" i="16" s="1"/>
  <c r="AJ22" i="16"/>
  <c r="CP42" i="16" s="1"/>
  <c r="AV39" i="16"/>
  <c r="G22" i="16"/>
  <c r="BM22" i="16" s="1"/>
  <c r="AB22" i="16"/>
  <c r="CH22" i="16" s="1"/>
  <c r="AE22" i="16"/>
  <c r="CK22" i="16" s="1"/>
  <c r="AQ3" i="16"/>
  <c r="R23" i="16"/>
  <c r="AM22" i="16"/>
  <c r="CS42" i="16" s="1"/>
  <c r="I22" i="16"/>
  <c r="BO42" i="16" s="1"/>
  <c r="AV38" i="16"/>
  <c r="V22" i="16"/>
  <c r="CB22" i="16" s="1"/>
  <c r="U22" i="16"/>
  <c r="CA42" i="16" s="1"/>
  <c r="M22" i="16"/>
  <c r="BS22" i="16" s="1"/>
  <c r="AV35" i="16"/>
  <c r="AK22" i="16"/>
  <c r="CQ22" i="16" s="1"/>
  <c r="S23" i="16"/>
  <c r="AD23" i="16"/>
  <c r="G23" i="16"/>
  <c r="L23" i="16"/>
  <c r="O23" i="16"/>
  <c r="I23" i="16"/>
  <c r="M23" i="16"/>
  <c r="AE23" i="16"/>
  <c r="V23" i="16"/>
  <c r="P23" i="16"/>
  <c r="AH23" i="16"/>
  <c r="AG23" i="16"/>
  <c r="AJ23" i="16"/>
  <c r="H22" i="16"/>
  <c r="AA23" i="16"/>
  <c r="X23" i="16"/>
  <c r="BZ19" i="16"/>
  <c r="CF19" i="16"/>
  <c r="AU6" i="26"/>
  <c r="AV6" i="26" s="1"/>
  <c r="AU15" i="32"/>
  <c r="AV15" i="32" s="1"/>
  <c r="AU12" i="26"/>
  <c r="AV12" i="26" s="1"/>
  <c r="BA9" i="25"/>
  <c r="AU9" i="25" s="1"/>
  <c r="AV9" i="25" s="1"/>
  <c r="AU7" i="36"/>
  <c r="AV7" i="36" s="1"/>
  <c r="AU11" i="38"/>
  <c r="AV11" i="38" s="1"/>
  <c r="BA6" i="28"/>
  <c r="Y26" i="25"/>
  <c r="Y42" i="25" s="1"/>
  <c r="AH26" i="25"/>
  <c r="AH42" i="25" s="1"/>
  <c r="AK26" i="25"/>
  <c r="AK42" i="25" s="1"/>
  <c r="AU12" i="32"/>
  <c r="AV12" i="32" s="1"/>
  <c r="AU16" i="36"/>
  <c r="AV16" i="36" s="1"/>
  <c r="AU8" i="36"/>
  <c r="AV8" i="36" s="1"/>
  <c r="BA9" i="24"/>
  <c r="AH56" i="1"/>
  <c r="AI34" i="1"/>
  <c r="BG8" i="1"/>
  <c r="BG10" i="1"/>
  <c r="Z34" i="1"/>
  <c r="Y56" i="1"/>
  <c r="BG5" i="1"/>
  <c r="V56" i="1"/>
  <c r="W34" i="1"/>
  <c r="BG5" i="21"/>
  <c r="AN56" i="21"/>
  <c r="AO34" i="21"/>
  <c r="BG8" i="21"/>
  <c r="H34" i="21"/>
  <c r="G56" i="21"/>
  <c r="AI34" i="21"/>
  <c r="AH56" i="21"/>
  <c r="BG12" i="21"/>
  <c r="AF34" i="24"/>
  <c r="AE56" i="24"/>
  <c r="BG15" i="24"/>
  <c r="BG10" i="24"/>
  <c r="S56" i="24"/>
  <c r="T34" i="24"/>
  <c r="BG13" i="24"/>
  <c r="AI34" i="24"/>
  <c r="AH56" i="24"/>
  <c r="AU11" i="34"/>
  <c r="AV11" i="34" s="1"/>
  <c r="AU5" i="33"/>
  <c r="AV5" i="33" s="1"/>
  <c r="AU4" i="33"/>
  <c r="AU12" i="35"/>
  <c r="AV12" i="35" s="1"/>
  <c r="AU17" i="34"/>
  <c r="AV17" i="34" s="1"/>
  <c r="AU4" i="26"/>
  <c r="AU18" i="1"/>
  <c r="AV18" i="1" s="1"/>
  <c r="AU19" i="35"/>
  <c r="AV19" i="35" s="1"/>
  <c r="BA7" i="21"/>
  <c r="AU11" i="32"/>
  <c r="AV11" i="32" s="1"/>
  <c r="AU12" i="34"/>
  <c r="AV12" i="34" s="1"/>
  <c r="AU7" i="32"/>
  <c r="AV7" i="32" s="1"/>
  <c r="W34" i="25"/>
  <c r="V56" i="25"/>
  <c r="BG13" i="25"/>
  <c r="BG4" i="25"/>
  <c r="J56" i="25"/>
  <c r="K34" i="25"/>
  <c r="AK56" i="25"/>
  <c r="AL34" i="25"/>
  <c r="BG14" i="25"/>
  <c r="V56" i="30"/>
  <c r="BG12" i="30"/>
  <c r="W34" i="30"/>
  <c r="BG14" i="30"/>
  <c r="AN56" i="30"/>
  <c r="AO34" i="30"/>
  <c r="S56" i="30"/>
  <c r="BG9" i="30"/>
  <c r="T34" i="30"/>
  <c r="S56" i="28"/>
  <c r="T34" i="28"/>
  <c r="BG11" i="28"/>
  <c r="BG13" i="28"/>
  <c r="AL34" i="28"/>
  <c r="AK56" i="28"/>
  <c r="AI34" i="28"/>
  <c r="AH56" i="28"/>
  <c r="BG8" i="28"/>
  <c r="AL34" i="20"/>
  <c r="AK56" i="20"/>
  <c r="BG13" i="20"/>
  <c r="Z34" i="20"/>
  <c r="Y56" i="20"/>
  <c r="BG15" i="20"/>
  <c r="AB56" i="20"/>
  <c r="AC34" i="20"/>
  <c r="BG10" i="20"/>
  <c r="AB56" i="29"/>
  <c r="BG14" i="29"/>
  <c r="AC34" i="29"/>
  <c r="BG7" i="29"/>
  <c r="AH56" i="29"/>
  <c r="AI34" i="29"/>
  <c r="K34" i="29"/>
  <c r="BG9" i="29"/>
  <c r="J56" i="29"/>
  <c r="BA18" i="23"/>
  <c r="AU18" i="23" s="1"/>
  <c r="AV18" i="23" s="1"/>
  <c r="BA10" i="23"/>
  <c r="AU4" i="23" s="1"/>
  <c r="AL34" i="31"/>
  <c r="BG14" i="31"/>
  <c r="AK56" i="31"/>
  <c r="AB56" i="31"/>
  <c r="AC34" i="31"/>
  <c r="BG10" i="31"/>
  <c r="W34" i="31"/>
  <c r="BG11" i="31"/>
  <c r="V56" i="31"/>
  <c r="AU12" i="30"/>
  <c r="AV12" i="30" s="1"/>
  <c r="BA12" i="28"/>
  <c r="AU12" i="28" s="1"/>
  <c r="AV12" i="28" s="1"/>
  <c r="AH26" i="24"/>
  <c r="AH42" i="24" s="1"/>
  <c r="AU19" i="26"/>
  <c r="AV19" i="26" s="1"/>
  <c r="AU14" i="34"/>
  <c r="AV14" i="34" s="1"/>
  <c r="M26" i="26"/>
  <c r="M42" i="26" s="1"/>
  <c r="V26" i="26"/>
  <c r="V42" i="26" s="1"/>
  <c r="J26" i="28"/>
  <c r="J42" i="28" s="1"/>
  <c r="AN26" i="28"/>
  <c r="AN42" i="28" s="1"/>
  <c r="V26" i="28"/>
  <c r="V42" i="28" s="1"/>
  <c r="AU16" i="32"/>
  <c r="AV16" i="32" s="1"/>
  <c r="AU15" i="28"/>
  <c r="AV15" i="28" s="1"/>
  <c r="AU12" i="33"/>
  <c r="AV12" i="33" s="1"/>
  <c r="AU15" i="31"/>
  <c r="AV15" i="31" s="1"/>
  <c r="AK26" i="29"/>
  <c r="AK42" i="29" s="1"/>
  <c r="AU8" i="34"/>
  <c r="AV8" i="34" s="1"/>
  <c r="BA11" i="25"/>
  <c r="BA4" i="29"/>
  <c r="AU4" i="29" s="1"/>
  <c r="AU4" i="32"/>
  <c r="AU18" i="36"/>
  <c r="AV18" i="36" s="1"/>
  <c r="BW18" i="16"/>
  <c r="CR18" i="16"/>
  <c r="CC18" i="16"/>
  <c r="BT16" i="16"/>
  <c r="CI16" i="16"/>
  <c r="BN16" i="16"/>
  <c r="BK17" i="16"/>
  <c r="BN17" i="16"/>
  <c r="BT17" i="16"/>
  <c r="BZ21" i="16"/>
  <c r="CO21" i="16"/>
  <c r="BQ21" i="16"/>
  <c r="CL21" i="16"/>
  <c r="CC20" i="16"/>
  <c r="BQ20" i="16"/>
  <c r="CO20" i="16"/>
  <c r="CO19" i="16"/>
  <c r="BK19" i="16"/>
  <c r="AU19" i="38"/>
  <c r="AV19" i="38" s="1"/>
  <c r="AU9" i="33"/>
  <c r="AV9" i="33" s="1"/>
  <c r="AU4" i="1"/>
  <c r="AU5" i="1"/>
  <c r="AV5" i="1" s="1"/>
  <c r="AU19" i="1"/>
  <c r="AV19" i="1" s="1"/>
  <c r="AU13" i="33"/>
  <c r="AV13" i="33" s="1"/>
  <c r="AU15" i="35"/>
  <c r="AV15" i="35" s="1"/>
  <c r="AU15" i="30"/>
  <c r="AV15" i="30" s="1"/>
  <c r="AU9" i="31"/>
  <c r="AV9" i="31" s="1"/>
  <c r="AU16" i="35"/>
  <c r="AV16" i="35" s="1"/>
  <c r="AU10" i="35"/>
  <c r="AV10" i="35" s="1"/>
  <c r="AU14" i="27"/>
  <c r="AV14" i="27" s="1"/>
  <c r="AU14" i="35"/>
  <c r="AV14" i="35" s="1"/>
  <c r="AU5" i="34"/>
  <c r="AV5" i="34" s="1"/>
  <c r="BG12" i="1"/>
  <c r="M56" i="1"/>
  <c r="N34" i="1"/>
  <c r="J56" i="1"/>
  <c r="K34" i="1"/>
  <c r="BG15" i="1"/>
  <c r="BG11" i="1"/>
  <c r="AL34" i="1"/>
  <c r="AK56" i="1"/>
  <c r="Z34" i="21"/>
  <c r="BG10" i="21"/>
  <c r="Y56" i="21"/>
  <c r="V56" i="21"/>
  <c r="BG15" i="21"/>
  <c r="W34" i="21"/>
  <c r="AK56" i="21"/>
  <c r="AL34" i="21"/>
  <c r="BG6" i="21"/>
  <c r="BG11" i="24"/>
  <c r="AK56" i="24"/>
  <c r="AL34" i="24"/>
  <c r="P56" i="24"/>
  <c r="Q34" i="24"/>
  <c r="BG9" i="24"/>
  <c r="BG6" i="24"/>
  <c r="N34" i="24"/>
  <c r="M56" i="24"/>
  <c r="AU6" i="32"/>
  <c r="AV6" i="32" s="1"/>
  <c r="AU5" i="35"/>
  <c r="AV5" i="35" s="1"/>
  <c r="AU10" i="26"/>
  <c r="AV10" i="26" s="1"/>
  <c r="AU5" i="31"/>
  <c r="AV5" i="31" s="1"/>
  <c r="AU16" i="27"/>
  <c r="AV16" i="27" s="1"/>
  <c r="AU11" i="36"/>
  <c r="AV11" i="36" s="1"/>
  <c r="AU6" i="31"/>
  <c r="AV6" i="31" s="1"/>
  <c r="AU10" i="38"/>
  <c r="AV10" i="38" s="1"/>
  <c r="AE26" i="1"/>
  <c r="AE42" i="1" s="1"/>
  <c r="AU11" i="35"/>
  <c r="AV11" i="35" s="1"/>
  <c r="AU18" i="38"/>
  <c r="AV18" i="38" s="1"/>
  <c r="AU5" i="29"/>
  <c r="AV5" i="29" s="1"/>
  <c r="G56" i="25"/>
  <c r="H34" i="25"/>
  <c r="BG12" i="25"/>
  <c r="BG11" i="25"/>
  <c r="AO34" i="25"/>
  <c r="AN56" i="25"/>
  <c r="BG8" i="25"/>
  <c r="T34" i="25"/>
  <c r="S56" i="25"/>
  <c r="AI34" i="30"/>
  <c r="AH56" i="30"/>
  <c r="BG11" i="30"/>
  <c r="BG6" i="30"/>
  <c r="P56" i="30"/>
  <c r="Q34" i="30"/>
  <c r="AC34" i="30"/>
  <c r="BG10" i="30"/>
  <c r="AB56" i="30"/>
  <c r="K34" i="28"/>
  <c r="BG14" i="28"/>
  <c r="J56" i="28"/>
  <c r="BG5" i="28"/>
  <c r="M56" i="28"/>
  <c r="N34" i="28"/>
  <c r="Q34" i="28"/>
  <c r="BG7" i="28"/>
  <c r="P56" i="28"/>
  <c r="S56" i="20"/>
  <c r="T34" i="20"/>
  <c r="BG8" i="20"/>
  <c r="P56" i="20"/>
  <c r="BG4" i="20"/>
  <c r="Q34" i="20"/>
  <c r="BG5" i="20"/>
  <c r="M56" i="20"/>
  <c r="N34" i="20"/>
  <c r="AF34" i="29"/>
  <c r="BG8" i="29"/>
  <c r="AE56" i="29"/>
  <c r="BG11" i="29"/>
  <c r="AK56" i="29"/>
  <c r="AL34" i="29"/>
  <c r="T34" i="29"/>
  <c r="S56" i="29"/>
  <c r="BG10" i="29"/>
  <c r="AU7" i="38"/>
  <c r="AV7" i="38" s="1"/>
  <c r="AU8" i="31"/>
  <c r="AV8" i="31" s="1"/>
  <c r="AU6" i="33"/>
  <c r="AV6" i="33" s="1"/>
  <c r="Y26" i="30"/>
  <c r="Y42" i="30" s="1"/>
  <c r="AB26" i="30"/>
  <c r="AB42" i="30" s="1"/>
  <c r="AU13" i="31"/>
  <c r="AV13" i="31" s="1"/>
  <c r="AU17" i="1"/>
  <c r="AV17" i="1" s="1"/>
  <c r="AU10" i="29"/>
  <c r="AV10" i="29" s="1"/>
  <c r="BG12" i="31"/>
  <c r="Z34" i="31"/>
  <c r="Y56" i="31"/>
  <c r="J56" i="31"/>
  <c r="K34" i="31"/>
  <c r="BG15" i="31"/>
  <c r="AF34" i="31"/>
  <c r="AE56" i="31"/>
  <c r="BG8" i="31"/>
  <c r="AU10" i="33"/>
  <c r="AV10" i="33" s="1"/>
  <c r="AU6" i="36"/>
  <c r="AV6" i="36" s="1"/>
  <c r="S26" i="24"/>
  <c r="S42" i="24" s="1"/>
  <c r="AB26" i="24"/>
  <c r="AB42" i="24" s="1"/>
  <c r="P26" i="24"/>
  <c r="P42" i="24" s="1"/>
  <c r="AU9" i="35"/>
  <c r="AV9" i="35" s="1"/>
  <c r="AN26" i="26"/>
  <c r="AN42" i="26" s="1"/>
  <c r="Y26" i="26"/>
  <c r="Y42" i="26" s="1"/>
  <c r="AU11" i="1"/>
  <c r="AV11" i="1" s="1"/>
  <c r="AB26" i="28"/>
  <c r="AB42" i="28" s="1"/>
  <c r="M26" i="28"/>
  <c r="M42" i="28" s="1"/>
  <c r="AK26" i="28"/>
  <c r="AK42" i="28" s="1"/>
  <c r="AU17" i="35"/>
  <c r="AV17" i="35" s="1"/>
  <c r="AU7" i="35"/>
  <c r="AV7" i="35" s="1"/>
  <c r="AU14" i="38"/>
  <c r="AV14" i="38" s="1"/>
  <c r="AU4" i="38"/>
  <c r="Q24" i="35"/>
  <c r="Q37" i="35" s="1"/>
  <c r="BQ8" i="35"/>
  <c r="AO24" i="35"/>
  <c r="AO37" i="35" s="1"/>
  <c r="BQ10" i="35"/>
  <c r="AB26" i="35"/>
  <c r="AB42" i="35" s="1"/>
  <c r="BQ7" i="35"/>
  <c r="BQ6" i="35"/>
  <c r="AI24" i="35"/>
  <c r="AI37" i="35" s="1"/>
  <c r="AH26" i="35"/>
  <c r="AH42" i="35" s="1"/>
  <c r="BQ15" i="35"/>
  <c r="BQ5" i="35"/>
  <c r="BQ14" i="35"/>
  <c r="P26" i="35"/>
  <c r="P42" i="35" s="1"/>
  <c r="AC24" i="35"/>
  <c r="AC37" i="35" s="1"/>
  <c r="AN26" i="35"/>
  <c r="AN42" i="35" s="1"/>
  <c r="BQ13" i="35"/>
  <c r="W24" i="35"/>
  <c r="W37" i="35" s="1"/>
  <c r="W23" i="35"/>
  <c r="W22" i="35" s="1"/>
  <c r="AH27" i="35"/>
  <c r="AF24" i="35"/>
  <c r="AF37" i="35" s="1"/>
  <c r="AK26" i="35"/>
  <c r="AK42" i="35" s="1"/>
  <c r="T24" i="35"/>
  <c r="T37" i="35" s="1"/>
  <c r="H24" i="35"/>
  <c r="H37" i="35" s="1"/>
  <c r="M26" i="35"/>
  <c r="M42" i="35" s="1"/>
  <c r="K24" i="35"/>
  <c r="K37" i="35" s="1"/>
  <c r="Y27" i="35"/>
  <c r="BQ12" i="35"/>
  <c r="BQ4" i="35"/>
  <c r="AE26" i="35"/>
  <c r="AE42" i="35" s="1"/>
  <c r="BQ11" i="35"/>
  <c r="J26" i="35"/>
  <c r="J42" i="35" s="1"/>
  <c r="Y26" i="35"/>
  <c r="Y42" i="35" s="1"/>
  <c r="G26" i="35"/>
  <c r="G42" i="35" s="1"/>
  <c r="N24" i="35"/>
  <c r="N37" i="35" s="1"/>
  <c r="AL24" i="35"/>
  <c r="AL37" i="35" s="1"/>
  <c r="S26" i="35"/>
  <c r="S42" i="35" s="1"/>
  <c r="V26" i="35"/>
  <c r="V42" i="35" s="1"/>
  <c r="Z24" i="35"/>
  <c r="Z37" i="35" s="1"/>
  <c r="BQ9" i="35"/>
  <c r="AL23" i="35"/>
  <c r="AL22" i="35" s="1"/>
  <c r="AO23" i="35"/>
  <c r="Q23" i="35"/>
  <c r="Z23" i="35"/>
  <c r="H23" i="35"/>
  <c r="K23" i="35"/>
  <c r="K22" i="35"/>
  <c r="AU14" i="36"/>
  <c r="AV14" i="36" s="1"/>
  <c r="J26" i="29"/>
  <c r="J42" i="29" s="1"/>
  <c r="V26" i="29"/>
  <c r="V42" i="29" s="1"/>
  <c r="AU5" i="28"/>
  <c r="AV5" i="28" s="1"/>
  <c r="S26" i="20"/>
  <c r="S42" i="20" s="1"/>
  <c r="AU19" i="36"/>
  <c r="AV19" i="36" s="1"/>
  <c r="AU13" i="35"/>
  <c r="AV13" i="35" s="1"/>
  <c r="AU14" i="33"/>
  <c r="AV14" i="33" s="1"/>
  <c r="BN18" i="16"/>
  <c r="CF18" i="16"/>
  <c r="BQ16" i="16"/>
  <c r="BK16" i="16"/>
  <c r="BW16" i="16"/>
  <c r="CO16" i="16"/>
  <c r="BZ17" i="16"/>
  <c r="CC17" i="16"/>
  <c r="CI17" i="16"/>
  <c r="BW21" i="16"/>
  <c r="BT21" i="16"/>
  <c r="CR20" i="16"/>
  <c r="CL20" i="16"/>
  <c r="BZ20" i="16"/>
  <c r="BQ19" i="16"/>
  <c r="BW19" i="16"/>
  <c r="CC19" i="16"/>
  <c r="BT19" i="16"/>
  <c r="CR19" i="16"/>
  <c r="K22" i="16" l="1"/>
  <c r="T23" i="35"/>
  <c r="AU18" i="21"/>
  <c r="AV18" i="21" s="1"/>
  <c r="AU12" i="21"/>
  <c r="AV12" i="21" s="1"/>
  <c r="AU19" i="21"/>
  <c r="AV19" i="21" s="1"/>
  <c r="AU11" i="23"/>
  <c r="AV11" i="23" s="1"/>
  <c r="AU8" i="23"/>
  <c r="AV8" i="23" s="1"/>
  <c r="AU7" i="21"/>
  <c r="AV7" i="21" s="1"/>
  <c r="AU9" i="24"/>
  <c r="AV9" i="24" s="1"/>
  <c r="U23" i="16"/>
  <c r="AL23" i="36"/>
  <c r="AL22" i="36" s="1"/>
  <c r="AU5" i="27"/>
  <c r="AV5" i="27" s="1"/>
  <c r="K23" i="30"/>
  <c r="N23" i="29"/>
  <c r="AI23" i="27"/>
  <c r="Q23" i="27"/>
  <c r="H23" i="23"/>
  <c r="AU13" i="23"/>
  <c r="AV13" i="23" s="1"/>
  <c r="J23" i="16"/>
  <c r="AM23" i="16"/>
  <c r="K23" i="32"/>
  <c r="AU6" i="1"/>
  <c r="AV6" i="1" s="1"/>
  <c r="AU12" i="24"/>
  <c r="AV12" i="24" s="1"/>
  <c r="AU9" i="20"/>
  <c r="AV9" i="20" s="1"/>
  <c r="Q23" i="36"/>
  <c r="Q22" i="36" s="1"/>
  <c r="T23" i="36"/>
  <c r="T22" i="36" s="1"/>
  <c r="AU5" i="30"/>
  <c r="AV5" i="30" s="1"/>
  <c r="K23" i="33"/>
  <c r="AI23" i="34"/>
  <c r="AI22" i="34" s="1"/>
  <c r="K23" i="29"/>
  <c r="N23" i="25"/>
  <c r="N23" i="27"/>
  <c r="W23" i="23"/>
  <c r="W23" i="27"/>
  <c r="W23" i="21"/>
  <c r="Z23" i="30"/>
  <c r="Z23" i="28"/>
  <c r="Z23" i="29"/>
  <c r="AI23" i="21"/>
  <c r="AC23" i="31"/>
  <c r="AC23" i="29"/>
  <c r="T23" i="26"/>
  <c r="Q23" i="24"/>
  <c r="H23" i="31"/>
  <c r="Z23" i="31"/>
  <c r="W23" i="38"/>
  <c r="W22" i="38" s="1"/>
  <c r="AC23" i="35"/>
  <c r="AU5" i="23"/>
  <c r="AV5" i="23" s="1"/>
  <c r="AU10" i="28"/>
  <c r="AV10" i="28" s="1"/>
  <c r="AU17" i="23"/>
  <c r="AV17" i="23" s="1"/>
  <c r="AL23" i="32"/>
  <c r="AL22" i="32" s="1"/>
  <c r="BK14" i="32" s="1"/>
  <c r="H23" i="32"/>
  <c r="H22" i="32" s="1"/>
  <c r="AU8" i="27"/>
  <c r="AV8" i="27" s="1"/>
  <c r="AU14" i="25"/>
  <c r="AV14" i="25" s="1"/>
  <c r="AC23" i="36"/>
  <c r="AC22" i="36" s="1"/>
  <c r="Z23" i="33"/>
  <c r="Z22" i="33" s="1"/>
  <c r="AI23" i="33"/>
  <c r="AU7" i="28"/>
  <c r="AV7" i="28" s="1"/>
  <c r="F46" i="23"/>
  <c r="AC23" i="34"/>
  <c r="AC22" i="34" s="1"/>
  <c r="Z23" i="34"/>
  <c r="AF23" i="38"/>
  <c r="AF22" i="38" s="1"/>
  <c r="T23" i="38"/>
  <c r="AU8" i="1"/>
  <c r="AV8" i="1" s="1"/>
  <c r="AL23" i="21"/>
  <c r="K23" i="31"/>
  <c r="K23" i="26"/>
  <c r="N23" i="21"/>
  <c r="N23" i="28"/>
  <c r="W23" i="29"/>
  <c r="W23" i="31"/>
  <c r="Z23" i="27"/>
  <c r="AC23" i="25"/>
  <c r="T23" i="24"/>
  <c r="BK10" i="32"/>
  <c r="Z35" i="32"/>
  <c r="T35" i="33"/>
  <c r="BK8" i="33"/>
  <c r="Z35" i="38"/>
  <c r="BK10" i="38"/>
  <c r="BK13" i="34"/>
  <c r="AI35" i="34"/>
  <c r="BK14" i="34"/>
  <c r="AL35" i="34"/>
  <c r="BK7" i="36"/>
  <c r="Q35" i="36"/>
  <c r="AY33" i="16"/>
  <c r="BA33" i="16"/>
  <c r="BB33" i="16" s="1"/>
  <c r="BK12" i="32"/>
  <c r="AF35" i="32"/>
  <c r="AL35" i="32"/>
  <c r="BK13" i="36"/>
  <c r="AI35" i="36"/>
  <c r="S55" i="29"/>
  <c r="S52" i="29" s="1"/>
  <c r="S21" i="29" s="1"/>
  <c r="S53" i="29"/>
  <c r="S54" i="29"/>
  <c r="AK53" i="20"/>
  <c r="AK55" i="20"/>
  <c r="AK52" i="20" s="1"/>
  <c r="AK21" i="20" s="1"/>
  <c r="AK54" i="20"/>
  <c r="AU19" i="24"/>
  <c r="AV19" i="24" s="1"/>
  <c r="AY37" i="16"/>
  <c r="AZ37" i="16" s="1"/>
  <c r="BA37" i="16"/>
  <c r="BB37" i="16" s="1"/>
  <c r="P54" i="31"/>
  <c r="P55" i="31"/>
  <c r="P52" i="31" s="1"/>
  <c r="P21" i="31" s="1"/>
  <c r="P53" i="31"/>
  <c r="AU8" i="24"/>
  <c r="AV8" i="24" s="1"/>
  <c r="Y53" i="30"/>
  <c r="Y55" i="30"/>
  <c r="Y52" i="30" s="1"/>
  <c r="Y21" i="30" s="1"/>
  <c r="Y54" i="30"/>
  <c r="M55" i="25"/>
  <c r="M52" i="25" s="1"/>
  <c r="M21" i="25" s="1"/>
  <c r="M54" i="25"/>
  <c r="M53" i="25"/>
  <c r="T35" i="36"/>
  <c r="BK8" i="36"/>
  <c r="T36" i="36"/>
  <c r="BL8" i="36"/>
  <c r="BK7" i="33"/>
  <c r="Q35" i="33"/>
  <c r="Z35" i="33"/>
  <c r="BK10" i="33"/>
  <c r="AI36" i="33"/>
  <c r="BL13" i="33"/>
  <c r="AK53" i="26"/>
  <c r="AK54" i="26"/>
  <c r="AK55" i="26"/>
  <c r="AK52" i="26" s="1"/>
  <c r="AK21" i="26" s="1"/>
  <c r="AU7" i="20"/>
  <c r="AV7" i="20" s="1"/>
  <c r="G54" i="24"/>
  <c r="G53" i="24"/>
  <c r="G55" i="24"/>
  <c r="G52" i="24" s="1"/>
  <c r="G21" i="24" s="1"/>
  <c r="BK4" i="34"/>
  <c r="H35" i="34"/>
  <c r="BK11" i="34"/>
  <c r="AC35" i="34"/>
  <c r="Z22" i="34"/>
  <c r="Z36" i="34"/>
  <c r="BL10" i="34"/>
  <c r="K35" i="35"/>
  <c r="BK5" i="35"/>
  <c r="K36" i="35"/>
  <c r="BL5" i="35"/>
  <c r="Q22" i="35"/>
  <c r="BL7" i="35"/>
  <c r="Q36" i="35"/>
  <c r="AO36" i="35"/>
  <c r="BL15" i="35"/>
  <c r="AL36" i="35"/>
  <c r="BL14" i="35"/>
  <c r="AU8" i="29"/>
  <c r="AV8" i="29" s="1"/>
  <c r="AE54" i="31"/>
  <c r="AE53" i="31"/>
  <c r="AE55" i="31"/>
  <c r="AE52" i="31" s="1"/>
  <c r="AE21" i="31" s="1"/>
  <c r="J54" i="31"/>
  <c r="J55" i="31"/>
  <c r="J52" i="31" s="1"/>
  <c r="J21" i="31" s="1"/>
  <c r="J53" i="31"/>
  <c r="AU9" i="30"/>
  <c r="AV9" i="30" s="1"/>
  <c r="AK55" i="29"/>
  <c r="AK52" i="29" s="1"/>
  <c r="AK21" i="29" s="1"/>
  <c r="AK53" i="29"/>
  <c r="AK54" i="29"/>
  <c r="J53" i="28"/>
  <c r="J54" i="28"/>
  <c r="J55" i="28"/>
  <c r="J52" i="28" s="1"/>
  <c r="J21" i="28" s="1"/>
  <c r="S53" i="25"/>
  <c r="S55" i="25"/>
  <c r="S52" i="25" s="1"/>
  <c r="S21" i="25" s="1"/>
  <c r="S54" i="25"/>
  <c r="G53" i="25"/>
  <c r="G54" i="25"/>
  <c r="G55" i="25"/>
  <c r="G52" i="25" s="1"/>
  <c r="G21" i="25" s="1"/>
  <c r="P53" i="24"/>
  <c r="P54" i="24"/>
  <c r="P55" i="24"/>
  <c r="P52" i="24" s="1"/>
  <c r="P21" i="24" s="1"/>
  <c r="M55" i="1"/>
  <c r="M52" i="1" s="1"/>
  <c r="M21" i="1" s="1"/>
  <c r="M54" i="1"/>
  <c r="M53" i="1"/>
  <c r="AU17" i="24"/>
  <c r="AV17" i="24" s="1"/>
  <c r="AV4" i="32"/>
  <c r="AV21" i="32" s="1"/>
  <c r="AV34" i="32" s="1"/>
  <c r="AU21" i="32" s="1"/>
  <c r="AU32" i="32"/>
  <c r="AU19" i="28"/>
  <c r="AV19" i="28" s="1"/>
  <c r="AU19" i="20"/>
  <c r="AV19" i="20" s="1"/>
  <c r="AK55" i="31"/>
  <c r="AK52" i="31" s="1"/>
  <c r="AK21" i="31" s="1"/>
  <c r="AK53" i="31"/>
  <c r="AK54" i="31"/>
  <c r="AU10" i="23"/>
  <c r="AV10" i="23" s="1"/>
  <c r="J53" i="29"/>
  <c r="J54" i="29"/>
  <c r="J55" i="29"/>
  <c r="J52" i="29" s="1"/>
  <c r="J21" i="29" s="1"/>
  <c r="AH55" i="29"/>
  <c r="AH52" i="29" s="1"/>
  <c r="AH21" i="29" s="1"/>
  <c r="AH54" i="29"/>
  <c r="AH53" i="29"/>
  <c r="AB54" i="29"/>
  <c r="AB55" i="29"/>
  <c r="AB52" i="29" s="1"/>
  <c r="AB21" i="29" s="1"/>
  <c r="AB53" i="29"/>
  <c r="AB55" i="20"/>
  <c r="AB52" i="20" s="1"/>
  <c r="AB21" i="20" s="1"/>
  <c r="AB53" i="20"/>
  <c r="AB54" i="20"/>
  <c r="AH53" i="28"/>
  <c r="AH54" i="28"/>
  <c r="AH55" i="28"/>
  <c r="AH52" i="28" s="1"/>
  <c r="AH21" i="28" s="1"/>
  <c r="AN54" i="30"/>
  <c r="AN53" i="30"/>
  <c r="AN55" i="30"/>
  <c r="AN52" i="30" s="1"/>
  <c r="AN21" i="30" s="1"/>
  <c r="V53" i="30"/>
  <c r="V55" i="30"/>
  <c r="V52" i="30" s="1"/>
  <c r="V21" i="30" s="1"/>
  <c r="V54" i="30"/>
  <c r="V54" i="25"/>
  <c r="V55" i="25"/>
  <c r="V52" i="25" s="1"/>
  <c r="V21" i="25" s="1"/>
  <c r="V53" i="25"/>
  <c r="AU9" i="23"/>
  <c r="AV9" i="23" s="1"/>
  <c r="AU16" i="20"/>
  <c r="AV16" i="20" s="1"/>
  <c r="AH54" i="21"/>
  <c r="AH55" i="21"/>
  <c r="AH52" i="21" s="1"/>
  <c r="AH21" i="21" s="1"/>
  <c r="AH53" i="21"/>
  <c r="AH54" i="1"/>
  <c r="AH53" i="1"/>
  <c r="AH55" i="1"/>
  <c r="AH52" i="1" s="1"/>
  <c r="AH21" i="1" s="1"/>
  <c r="AU11" i="24"/>
  <c r="AV11" i="24" s="1"/>
  <c r="E22" i="16"/>
  <c r="Y23" i="16"/>
  <c r="AF22" i="16"/>
  <c r="AB23" i="16"/>
  <c r="N22" i="16"/>
  <c r="Z22" i="16"/>
  <c r="AN23" i="16"/>
  <c r="AU9" i="27"/>
  <c r="AV9" i="27" s="1"/>
  <c r="AU12" i="29"/>
  <c r="AV12" i="29" s="1"/>
  <c r="AU13" i="21"/>
  <c r="AV13" i="21" s="1"/>
  <c r="Q35" i="32"/>
  <c r="BK7" i="32"/>
  <c r="AI35" i="32"/>
  <c r="BK13" i="32"/>
  <c r="BL13" i="32"/>
  <c r="AI36" i="32"/>
  <c r="N23" i="32"/>
  <c r="BL7" i="32"/>
  <c r="Q36" i="32"/>
  <c r="AC36" i="32"/>
  <c r="BL11" i="32"/>
  <c r="AU12" i="23"/>
  <c r="AV12" i="23" s="1"/>
  <c r="AU6" i="20"/>
  <c r="AV6" i="20" s="1"/>
  <c r="AU13" i="28"/>
  <c r="AV13" i="28" s="1"/>
  <c r="AH53" i="31"/>
  <c r="AH54" i="31"/>
  <c r="AH55" i="31"/>
  <c r="AH52" i="31" s="1"/>
  <c r="AH21" i="31" s="1"/>
  <c r="F46" i="31"/>
  <c r="Y55" i="29"/>
  <c r="Y52" i="29" s="1"/>
  <c r="Y21" i="29" s="1"/>
  <c r="Y53" i="29"/>
  <c r="Y54" i="29"/>
  <c r="AN54" i="20"/>
  <c r="AN53" i="20"/>
  <c r="AN55" i="20"/>
  <c r="AN52" i="20" s="1"/>
  <c r="AN21" i="20" s="1"/>
  <c r="AU12" i="20"/>
  <c r="AV12" i="20" s="1"/>
  <c r="AU14" i="30"/>
  <c r="AV14" i="30" s="1"/>
  <c r="AU16" i="29"/>
  <c r="AV16" i="29" s="1"/>
  <c r="BK11" i="36"/>
  <c r="AC35" i="36"/>
  <c r="BL11" i="36"/>
  <c r="AC36" i="36"/>
  <c r="BL10" i="36"/>
  <c r="Z36" i="36"/>
  <c r="K23" i="36"/>
  <c r="J55" i="24"/>
  <c r="J52" i="24" s="1"/>
  <c r="J21" i="24" s="1"/>
  <c r="J53" i="24"/>
  <c r="J54" i="24"/>
  <c r="Y53" i="24"/>
  <c r="Y54" i="24"/>
  <c r="Y55" i="24"/>
  <c r="Y52" i="24" s="1"/>
  <c r="Y21" i="24" s="1"/>
  <c r="AU13" i="20"/>
  <c r="AV13" i="20" s="1"/>
  <c r="AU14" i="21"/>
  <c r="AV14" i="21" s="1"/>
  <c r="AU4" i="21"/>
  <c r="AU5" i="21"/>
  <c r="AV5" i="21" s="1"/>
  <c r="AU6" i="21"/>
  <c r="AV6" i="21" s="1"/>
  <c r="AU16" i="21"/>
  <c r="AV16" i="21" s="1"/>
  <c r="AU10" i="21"/>
  <c r="AV10" i="21" s="1"/>
  <c r="AU12" i="25"/>
  <c r="AV12" i="25" s="1"/>
  <c r="AI22" i="33"/>
  <c r="BL7" i="33"/>
  <c r="Q36" i="33"/>
  <c r="AC36" i="33"/>
  <c r="BL11" i="33"/>
  <c r="AL23" i="33"/>
  <c r="AF23" i="33"/>
  <c r="AU8" i="21"/>
  <c r="AV8" i="21" s="1"/>
  <c r="F46" i="26"/>
  <c r="AH55" i="26"/>
  <c r="AH52" i="26" s="1"/>
  <c r="AH21" i="26" s="1"/>
  <c r="AH53" i="26"/>
  <c r="AH54" i="26"/>
  <c r="G55" i="23"/>
  <c r="G52" i="23" s="1"/>
  <c r="G21" i="23" s="1"/>
  <c r="G53" i="23"/>
  <c r="G54" i="23"/>
  <c r="P53" i="27"/>
  <c r="P54" i="27"/>
  <c r="P55" i="27"/>
  <c r="P52" i="27" s="1"/>
  <c r="P21" i="27" s="1"/>
  <c r="AU10" i="1"/>
  <c r="AV10" i="1" s="1"/>
  <c r="AU15" i="29"/>
  <c r="AV15" i="29" s="1"/>
  <c r="J53" i="26"/>
  <c r="J55" i="26"/>
  <c r="J52" i="26" s="1"/>
  <c r="J21" i="26" s="1"/>
  <c r="J54" i="26"/>
  <c r="AU4" i="28"/>
  <c r="AU4" i="27"/>
  <c r="K36" i="34"/>
  <c r="BL5" i="34"/>
  <c r="T22" i="34"/>
  <c r="BL8" i="34"/>
  <c r="T36" i="34"/>
  <c r="W36" i="34"/>
  <c r="BL9" i="34"/>
  <c r="AU7" i="26"/>
  <c r="AV7" i="26" s="1"/>
  <c r="F46" i="29"/>
  <c r="F46" i="28"/>
  <c r="V21" i="28"/>
  <c r="BE15" i="28" s="1"/>
  <c r="AU11" i="28"/>
  <c r="AV11" i="28" s="1"/>
  <c r="AO23" i="38"/>
  <c r="AL22" i="38"/>
  <c r="AL36" i="38"/>
  <c r="BL14" i="38"/>
  <c r="BL6" i="38"/>
  <c r="N36" i="38"/>
  <c r="AU15" i="1"/>
  <c r="AV15" i="1" s="1"/>
  <c r="AU15" i="24"/>
  <c r="AV15" i="24" s="1"/>
  <c r="V55" i="26"/>
  <c r="V52" i="26" s="1"/>
  <c r="V21" i="26" s="1"/>
  <c r="V54" i="26"/>
  <c r="V53" i="26"/>
  <c r="AE53" i="26"/>
  <c r="AE54" i="26"/>
  <c r="AE55" i="26"/>
  <c r="AE52" i="26" s="1"/>
  <c r="AE21" i="26" s="1"/>
  <c r="S53" i="27"/>
  <c r="S54" i="27"/>
  <c r="S55" i="27"/>
  <c r="S52" i="27" s="1"/>
  <c r="S21" i="27" s="1"/>
  <c r="S55" i="21"/>
  <c r="S52" i="21" s="1"/>
  <c r="S21" i="21" s="1"/>
  <c r="S54" i="21"/>
  <c r="S53" i="21"/>
  <c r="AU17" i="30"/>
  <c r="AV17" i="30" s="1"/>
  <c r="AN53" i="26"/>
  <c r="AN54" i="26"/>
  <c r="AN55" i="26"/>
  <c r="AN52" i="26" s="1"/>
  <c r="AN21" i="26" s="1"/>
  <c r="AU5" i="25"/>
  <c r="AV5" i="25" s="1"/>
  <c r="AU9" i="28"/>
  <c r="AV9" i="28" s="1"/>
  <c r="AB53" i="26"/>
  <c r="AB54" i="26"/>
  <c r="AB55" i="26"/>
  <c r="AB52" i="26" s="1"/>
  <c r="AB21" i="26" s="1"/>
  <c r="V55" i="27"/>
  <c r="V52" i="27" s="1"/>
  <c r="V21" i="27" s="1"/>
  <c r="V53" i="27"/>
  <c r="V54" i="27"/>
  <c r="AL36" i="27"/>
  <c r="BL14" i="27"/>
  <c r="AL22" i="27"/>
  <c r="AL23" i="30"/>
  <c r="AL36" i="20"/>
  <c r="BL15" i="20"/>
  <c r="AL22" i="20"/>
  <c r="AL23" i="25"/>
  <c r="AL23" i="26"/>
  <c r="BL11" i="1"/>
  <c r="AL36" i="1"/>
  <c r="AL22" i="1"/>
  <c r="K23" i="27"/>
  <c r="N23" i="30"/>
  <c r="N36" i="1"/>
  <c r="BL12" i="1"/>
  <c r="N22" i="1"/>
  <c r="N36" i="20"/>
  <c r="BL5" i="20"/>
  <c r="N22" i="20"/>
  <c r="W23" i="28"/>
  <c r="Z23" i="21"/>
  <c r="Z36" i="20"/>
  <c r="BL14" i="20"/>
  <c r="Z22" i="20"/>
  <c r="Z23" i="24"/>
  <c r="Z23" i="23"/>
  <c r="AI22" i="31"/>
  <c r="AI36" i="31"/>
  <c r="BL9" i="31"/>
  <c r="BL9" i="20"/>
  <c r="AI36" i="20"/>
  <c r="AI22" i="20"/>
  <c r="AI23" i="29"/>
  <c r="BL6" i="30"/>
  <c r="AO36" i="30"/>
  <c r="AO22" i="30"/>
  <c r="AO23" i="29"/>
  <c r="AO23" i="25"/>
  <c r="AO23" i="24"/>
  <c r="BL12" i="21"/>
  <c r="AC36" i="21"/>
  <c r="AC22" i="21"/>
  <c r="BL15" i="24"/>
  <c r="AF36" i="24"/>
  <c r="AF22" i="24"/>
  <c r="AF23" i="27"/>
  <c r="BL4" i="1"/>
  <c r="AF36" i="1"/>
  <c r="AF22" i="1"/>
  <c r="AF23" i="28"/>
  <c r="BL13" i="1"/>
  <c r="T36" i="1"/>
  <c r="T22" i="1"/>
  <c r="T23" i="23"/>
  <c r="T23" i="30"/>
  <c r="Q23" i="29"/>
  <c r="Q23" i="26"/>
  <c r="H23" i="25"/>
  <c r="H36" i="26"/>
  <c r="BL8" i="26"/>
  <c r="H22" i="26"/>
  <c r="H23" i="29"/>
  <c r="T22" i="35"/>
  <c r="T36" i="35"/>
  <c r="BL8" i="35"/>
  <c r="AK55" i="1"/>
  <c r="AK52" i="1" s="1"/>
  <c r="AK21" i="1" s="1"/>
  <c r="AK54" i="1"/>
  <c r="AK53" i="1"/>
  <c r="BL5" i="33"/>
  <c r="K36" i="33"/>
  <c r="S53" i="1"/>
  <c r="S55" i="1"/>
  <c r="S52" i="1" s="1"/>
  <c r="S21" i="1" s="1"/>
  <c r="S54" i="1"/>
  <c r="G54" i="29"/>
  <c r="G55" i="29"/>
  <c r="G52" i="29" s="1"/>
  <c r="G21" i="29" s="1"/>
  <c r="G53" i="29"/>
  <c r="F46" i="20"/>
  <c r="AH55" i="20"/>
  <c r="AH52" i="20" s="1"/>
  <c r="AH21" i="20" s="1"/>
  <c r="AH53" i="20"/>
  <c r="AH54" i="20"/>
  <c r="AB55" i="28"/>
  <c r="AB52" i="28" s="1"/>
  <c r="AB21" i="28" s="1"/>
  <c r="AB53" i="28"/>
  <c r="AB54" i="28"/>
  <c r="J53" i="30"/>
  <c r="J54" i="30"/>
  <c r="J55" i="30"/>
  <c r="J52" i="30" s="1"/>
  <c r="J21" i="30" s="1"/>
  <c r="AE54" i="30"/>
  <c r="AE55" i="30"/>
  <c r="AE52" i="30" s="1"/>
  <c r="AE21" i="30" s="1"/>
  <c r="AE53" i="30"/>
  <c r="P54" i="25"/>
  <c r="P53" i="25"/>
  <c r="P55" i="25"/>
  <c r="P52" i="25" s="1"/>
  <c r="P21" i="25" s="1"/>
  <c r="AC35" i="38"/>
  <c r="BK11" i="38"/>
  <c r="N35" i="38"/>
  <c r="BK6" i="38"/>
  <c r="Q35" i="38"/>
  <c r="BK7" i="38"/>
  <c r="AC36" i="38"/>
  <c r="BL11" i="38"/>
  <c r="AI22" i="38"/>
  <c r="AI36" i="38"/>
  <c r="BL13" i="38"/>
  <c r="AU4" i="24"/>
  <c r="J53" i="27"/>
  <c r="J55" i="27"/>
  <c r="J52" i="27" s="1"/>
  <c r="J21" i="27" s="1"/>
  <c r="J54" i="27"/>
  <c r="P53" i="1"/>
  <c r="P55" i="1"/>
  <c r="P52" i="1" s="1"/>
  <c r="P21" i="1" s="1"/>
  <c r="P54" i="1"/>
  <c r="AE53" i="23"/>
  <c r="AE54" i="23"/>
  <c r="AE55" i="23"/>
  <c r="AE52" i="23" s="1"/>
  <c r="AE21" i="23" s="1"/>
  <c r="AH53" i="27"/>
  <c r="AH55" i="27"/>
  <c r="AH52" i="27" s="1"/>
  <c r="AH21" i="27" s="1"/>
  <c r="AH54" i="27"/>
  <c r="AU8" i="30"/>
  <c r="AV8" i="30" s="1"/>
  <c r="AU9" i="29"/>
  <c r="AV9" i="29" s="1"/>
  <c r="AU4" i="25"/>
  <c r="AU13" i="24"/>
  <c r="AV13" i="24" s="1"/>
  <c r="AU16" i="23"/>
  <c r="AV16" i="23" s="1"/>
  <c r="Y54" i="26"/>
  <c r="Y53" i="26"/>
  <c r="Y55" i="26"/>
  <c r="Y52" i="26" s="1"/>
  <c r="Y21" i="26" s="1"/>
  <c r="M53" i="23"/>
  <c r="M55" i="23"/>
  <c r="M52" i="23" s="1"/>
  <c r="M21" i="23" s="1"/>
  <c r="M54" i="23"/>
  <c r="M55" i="27"/>
  <c r="M52" i="27" s="1"/>
  <c r="M21" i="27" s="1"/>
  <c r="M54" i="27"/>
  <c r="M53" i="27"/>
  <c r="AK53" i="27"/>
  <c r="AK55" i="27"/>
  <c r="AK52" i="27" s="1"/>
  <c r="AK21" i="27" s="1"/>
  <c r="AK54" i="27"/>
  <c r="BL11" i="24"/>
  <c r="AL36" i="24"/>
  <c r="AL22" i="24"/>
  <c r="K22" i="31"/>
  <c r="BL13" i="31"/>
  <c r="K36" i="31"/>
  <c r="K36" i="1"/>
  <c r="BL15" i="1"/>
  <c r="K22" i="1"/>
  <c r="BL11" i="29"/>
  <c r="K36" i="29"/>
  <c r="K22" i="29"/>
  <c r="N36" i="25"/>
  <c r="BL4" i="25"/>
  <c r="N22" i="25"/>
  <c r="BL5" i="29"/>
  <c r="N36" i="29"/>
  <c r="N22" i="29"/>
  <c r="N36" i="21"/>
  <c r="BL4" i="21"/>
  <c r="N22" i="21"/>
  <c r="BL15" i="23"/>
  <c r="W36" i="23"/>
  <c r="W22" i="23"/>
  <c r="BL12" i="27"/>
  <c r="W36" i="27"/>
  <c r="W22" i="27"/>
  <c r="W36" i="21"/>
  <c r="BL15" i="21"/>
  <c r="W22" i="21"/>
  <c r="Z36" i="30"/>
  <c r="BL12" i="30"/>
  <c r="Z22" i="30"/>
  <c r="BL11" i="31"/>
  <c r="Z36" i="31"/>
  <c r="Z22" i="31"/>
  <c r="Z36" i="29"/>
  <c r="BL13" i="29"/>
  <c r="Z22" i="29"/>
  <c r="BL10" i="27"/>
  <c r="AI36" i="27"/>
  <c r="AI22" i="27"/>
  <c r="BL10" i="24"/>
  <c r="AI36" i="24"/>
  <c r="AI22" i="24"/>
  <c r="AI36" i="1"/>
  <c r="BL8" i="1"/>
  <c r="AI22" i="1"/>
  <c r="AI23" i="30"/>
  <c r="BL5" i="23"/>
  <c r="AO36" i="23"/>
  <c r="AO22" i="23"/>
  <c r="BL6" i="20"/>
  <c r="AO36" i="20"/>
  <c r="AO22" i="20"/>
  <c r="AO36" i="31"/>
  <c r="BL6" i="31"/>
  <c r="AO22" i="31"/>
  <c r="AC36" i="1"/>
  <c r="BL9" i="1"/>
  <c r="AC22" i="1"/>
  <c r="BL9" i="25"/>
  <c r="AC36" i="25"/>
  <c r="AC22" i="25"/>
  <c r="AC36" i="28"/>
  <c r="BL10" i="28"/>
  <c r="AC22" i="28"/>
  <c r="BL10" i="29"/>
  <c r="AC36" i="29"/>
  <c r="AC22" i="29"/>
  <c r="AF36" i="23"/>
  <c r="BL14" i="23"/>
  <c r="AF22" i="23"/>
  <c r="AF36" i="29"/>
  <c r="BL15" i="29"/>
  <c r="AF22" i="29"/>
  <c r="BL8" i="24"/>
  <c r="T36" i="24"/>
  <c r="T22" i="24"/>
  <c r="T36" i="31"/>
  <c r="BL8" i="31"/>
  <c r="T22" i="31"/>
  <c r="BL6" i="28"/>
  <c r="T36" i="28"/>
  <c r="T22" i="28"/>
  <c r="T36" i="20"/>
  <c r="BL8" i="20"/>
  <c r="T22" i="20"/>
  <c r="Q23" i="31"/>
  <c r="Q36" i="24"/>
  <c r="BL6" i="24"/>
  <c r="Q22" i="24"/>
  <c r="BL7" i="27"/>
  <c r="Q36" i="27"/>
  <c r="Q22" i="27"/>
  <c r="H36" i="1"/>
  <c r="BL14" i="1"/>
  <c r="H22" i="1"/>
  <c r="BL7" i="31"/>
  <c r="H36" i="31"/>
  <c r="H22" i="31"/>
  <c r="BL7" i="23"/>
  <c r="H36" i="23"/>
  <c r="H22" i="23"/>
  <c r="BL4" i="35"/>
  <c r="H36" i="35"/>
  <c r="Y55" i="31"/>
  <c r="Y52" i="31" s="1"/>
  <c r="Y21" i="31" s="1"/>
  <c r="Y54" i="31"/>
  <c r="Y53" i="31"/>
  <c r="V54" i="21"/>
  <c r="V53" i="21"/>
  <c r="V55" i="21"/>
  <c r="V52" i="21" s="1"/>
  <c r="V21" i="21" s="1"/>
  <c r="AV4" i="29"/>
  <c r="AU6" i="29"/>
  <c r="AV6" i="29" s="1"/>
  <c r="J54" i="25"/>
  <c r="J53" i="25"/>
  <c r="J55" i="25"/>
  <c r="J52" i="25" s="1"/>
  <c r="J21" i="25" s="1"/>
  <c r="AI22" i="16"/>
  <c r="S53" i="31"/>
  <c r="S54" i="31"/>
  <c r="S55" i="31"/>
  <c r="S52" i="31" s="1"/>
  <c r="S21" i="31" s="1"/>
  <c r="AF36" i="32"/>
  <c r="BL12" i="32"/>
  <c r="H35" i="32"/>
  <c r="BK4" i="32"/>
  <c r="AE53" i="28"/>
  <c r="AE54" i="28"/>
  <c r="AE55" i="28"/>
  <c r="AE52" i="28" s="1"/>
  <c r="AE21" i="28" s="1"/>
  <c r="AU18" i="20"/>
  <c r="AV18" i="20" s="1"/>
  <c r="AF36" i="36"/>
  <c r="BL12" i="36"/>
  <c r="H20" i="23"/>
  <c r="W20" i="23"/>
  <c r="N20" i="23"/>
  <c r="AF20" i="23"/>
  <c r="Q20" i="23"/>
  <c r="Z20" i="23"/>
  <c r="AI20" i="23"/>
  <c r="T20" i="23"/>
  <c r="K20" i="23"/>
  <c r="AO20" i="23"/>
  <c r="AC20" i="23"/>
  <c r="AL20" i="23"/>
  <c r="AE53" i="27"/>
  <c r="AE58" i="27" s="1"/>
  <c r="AE54" i="27"/>
  <c r="AE55" i="27"/>
  <c r="AE52" i="27" s="1"/>
  <c r="AE21" i="27" s="1"/>
  <c r="V54" i="24"/>
  <c r="V53" i="24"/>
  <c r="V55" i="24"/>
  <c r="V52" i="24" s="1"/>
  <c r="V21" i="24" s="1"/>
  <c r="AU16" i="30"/>
  <c r="AV16" i="30" s="1"/>
  <c r="AV4" i="23"/>
  <c r="AC36" i="34"/>
  <c r="BL11" i="34"/>
  <c r="AF23" i="34"/>
  <c r="Q23" i="34"/>
  <c r="H22" i="35"/>
  <c r="AI23" i="35"/>
  <c r="AO22" i="35"/>
  <c r="N23" i="35"/>
  <c r="AV4" i="38"/>
  <c r="AV21" i="38" s="1"/>
  <c r="AV34" i="38" s="1"/>
  <c r="AU21" i="38" s="1"/>
  <c r="AU32" i="38"/>
  <c r="AU11" i="27"/>
  <c r="AV11" i="27" s="1"/>
  <c r="AE55" i="29"/>
  <c r="AE52" i="29" s="1"/>
  <c r="AE21" i="29" s="1"/>
  <c r="AE54" i="29"/>
  <c r="AE53" i="29"/>
  <c r="M55" i="20"/>
  <c r="M52" i="20" s="1"/>
  <c r="M21" i="20" s="1"/>
  <c r="M54" i="20"/>
  <c r="M53" i="20"/>
  <c r="P54" i="20"/>
  <c r="P53" i="20"/>
  <c r="P55" i="20"/>
  <c r="P52" i="20" s="1"/>
  <c r="P21" i="20" s="1"/>
  <c r="P53" i="28"/>
  <c r="P55" i="28"/>
  <c r="P52" i="28" s="1"/>
  <c r="P21" i="28" s="1"/>
  <c r="P54" i="28"/>
  <c r="M55" i="28"/>
  <c r="M52" i="28" s="1"/>
  <c r="M21" i="28" s="1"/>
  <c r="M53" i="28"/>
  <c r="M54" i="28"/>
  <c r="AH55" i="30"/>
  <c r="AH52" i="30" s="1"/>
  <c r="AH21" i="30" s="1"/>
  <c r="AH53" i="30"/>
  <c r="AH54" i="30"/>
  <c r="AU12" i="27"/>
  <c r="AV12" i="27" s="1"/>
  <c r="AK53" i="24"/>
  <c r="AK55" i="24"/>
  <c r="AK52" i="24" s="1"/>
  <c r="AK21" i="24" s="1"/>
  <c r="AK54" i="24"/>
  <c r="AK53" i="21"/>
  <c r="AK54" i="21"/>
  <c r="AK55" i="21"/>
  <c r="AK52" i="21" s="1"/>
  <c r="AK21" i="21" s="1"/>
  <c r="Y55" i="21"/>
  <c r="Y52" i="21" s="1"/>
  <c r="Y21" i="21" s="1"/>
  <c r="Y53" i="21"/>
  <c r="Y54" i="21"/>
  <c r="J53" i="1"/>
  <c r="J54" i="1"/>
  <c r="J55" i="1"/>
  <c r="J52" i="1" s="1"/>
  <c r="J21" i="1" s="1"/>
  <c r="AU10" i="27"/>
  <c r="AV10" i="27" s="1"/>
  <c r="AV4" i="1"/>
  <c r="AU11" i="25"/>
  <c r="AV11" i="25" s="1"/>
  <c r="AU6" i="25"/>
  <c r="AV6" i="25" s="1"/>
  <c r="V53" i="31"/>
  <c r="V55" i="31"/>
  <c r="V52" i="31" s="1"/>
  <c r="V21" i="31" s="1"/>
  <c r="V54" i="31"/>
  <c r="Y55" i="20"/>
  <c r="Y52" i="20" s="1"/>
  <c r="Y21" i="20" s="1"/>
  <c r="Y53" i="20"/>
  <c r="Y54" i="20"/>
  <c r="AK53" i="28"/>
  <c r="AK55" i="28"/>
  <c r="AK52" i="28" s="1"/>
  <c r="AK21" i="28" s="1"/>
  <c r="AK54" i="28"/>
  <c r="S53" i="30"/>
  <c r="S55" i="30"/>
  <c r="S52" i="30" s="1"/>
  <c r="S21" i="30" s="1"/>
  <c r="S54" i="30"/>
  <c r="AH53" i="24"/>
  <c r="AH55" i="24"/>
  <c r="AH52" i="24" s="1"/>
  <c r="AH21" i="24" s="1"/>
  <c r="AH54" i="24"/>
  <c r="S54" i="24"/>
  <c r="S55" i="24"/>
  <c r="S52" i="24" s="1"/>
  <c r="S21" i="24" s="1"/>
  <c r="S53" i="24"/>
  <c r="G53" i="21"/>
  <c r="G55" i="21"/>
  <c r="G52" i="21" s="1"/>
  <c r="G21" i="21" s="1"/>
  <c r="G54" i="21"/>
  <c r="AN54" i="21"/>
  <c r="AN53" i="21"/>
  <c r="AN55" i="21"/>
  <c r="AN52" i="21" s="1"/>
  <c r="AN21" i="21" s="1"/>
  <c r="AU17" i="20"/>
  <c r="AV17" i="20" s="1"/>
  <c r="AU13" i="25"/>
  <c r="AV13" i="25" s="1"/>
  <c r="AL22" i="16"/>
  <c r="W22" i="16"/>
  <c r="Q22" i="16"/>
  <c r="AU15" i="23"/>
  <c r="AV15" i="23" s="1"/>
  <c r="AU7" i="23"/>
  <c r="AV7" i="23" s="1"/>
  <c r="AU19" i="30"/>
  <c r="AV19" i="30" s="1"/>
  <c r="BL15" i="32"/>
  <c r="AO36" i="32"/>
  <c r="K22" i="32"/>
  <c r="K36" i="32"/>
  <c r="BL5" i="32"/>
  <c r="T22" i="32"/>
  <c r="T36" i="32"/>
  <c r="BL8" i="32"/>
  <c r="AU18" i="24"/>
  <c r="AV18" i="24" s="1"/>
  <c r="AU32" i="34"/>
  <c r="AV4" i="34"/>
  <c r="AV21" i="34" s="1"/>
  <c r="AV34" i="34" s="1"/>
  <c r="AU21" i="34" s="1"/>
  <c r="G53" i="31"/>
  <c r="G55" i="31"/>
  <c r="G52" i="31" s="1"/>
  <c r="G21" i="31" s="1"/>
  <c r="G54" i="31"/>
  <c r="V53" i="29"/>
  <c r="V54" i="29"/>
  <c r="V55" i="29"/>
  <c r="V52" i="29" s="1"/>
  <c r="V21" i="29" s="1"/>
  <c r="Y54" i="28"/>
  <c r="Y55" i="28"/>
  <c r="Y52" i="28" s="1"/>
  <c r="Y21" i="28" s="1"/>
  <c r="Y53" i="28"/>
  <c r="G55" i="30"/>
  <c r="G52" i="30" s="1"/>
  <c r="G21" i="30" s="1"/>
  <c r="G53" i="30"/>
  <c r="G54" i="30"/>
  <c r="AH53" i="25"/>
  <c r="AH55" i="25"/>
  <c r="AH52" i="25" s="1"/>
  <c r="AH21" i="25" s="1"/>
  <c r="AH54" i="25"/>
  <c r="AU14" i="1"/>
  <c r="AV14" i="1" s="1"/>
  <c r="AU17" i="27"/>
  <c r="AV17" i="27" s="1"/>
  <c r="Z35" i="36"/>
  <c r="BK10" i="36"/>
  <c r="N23" i="36"/>
  <c r="BL7" i="36"/>
  <c r="Q36" i="36"/>
  <c r="W23" i="36"/>
  <c r="AN53" i="24"/>
  <c r="AN54" i="24"/>
  <c r="AN55" i="24"/>
  <c r="AN52" i="24" s="1"/>
  <c r="AN21" i="24" s="1"/>
  <c r="M53" i="21"/>
  <c r="M54" i="21"/>
  <c r="M55" i="21"/>
  <c r="M52" i="21" s="1"/>
  <c r="M21" i="21" s="1"/>
  <c r="AU19" i="25"/>
  <c r="AV19" i="25" s="1"/>
  <c r="AU13" i="29"/>
  <c r="AV13" i="29" s="1"/>
  <c r="K22" i="33"/>
  <c r="T36" i="33"/>
  <c r="BL8" i="33"/>
  <c r="BL10" i="33"/>
  <c r="Z36" i="33"/>
  <c r="AU19" i="27"/>
  <c r="AV19" i="27" s="1"/>
  <c r="V55" i="23"/>
  <c r="V52" i="23" s="1"/>
  <c r="V21" i="23" s="1"/>
  <c r="V53" i="23"/>
  <c r="V54" i="23"/>
  <c r="S55" i="23"/>
  <c r="S52" i="23" s="1"/>
  <c r="S21" i="23" s="1"/>
  <c r="S54" i="23"/>
  <c r="S53" i="23"/>
  <c r="F46" i="27"/>
  <c r="Y54" i="27"/>
  <c r="Y55" i="27"/>
  <c r="Y52" i="27" s="1"/>
  <c r="Y21" i="27" s="1"/>
  <c r="Y53" i="27"/>
  <c r="Y58" i="27"/>
  <c r="AU11" i="29"/>
  <c r="AV11" i="29" s="1"/>
  <c r="F46" i="24"/>
  <c r="J54" i="23"/>
  <c r="J55" i="23"/>
  <c r="J52" i="23" s="1"/>
  <c r="J21" i="23" s="1"/>
  <c r="J53" i="23"/>
  <c r="BK5" i="34"/>
  <c r="K35" i="34"/>
  <c r="N23" i="34"/>
  <c r="H36" i="34"/>
  <c r="BL4" i="34"/>
  <c r="AO23" i="34"/>
  <c r="P53" i="29"/>
  <c r="P55" i="29"/>
  <c r="P52" i="29" s="1"/>
  <c r="P21" i="29" s="1"/>
  <c r="P54" i="29"/>
  <c r="G53" i="28"/>
  <c r="G55" i="28"/>
  <c r="G52" i="28" s="1"/>
  <c r="G21" i="28" s="1"/>
  <c r="G54" i="28"/>
  <c r="M53" i="30"/>
  <c r="M55" i="30"/>
  <c r="M52" i="30" s="1"/>
  <c r="M21" i="30" s="1"/>
  <c r="M54" i="30"/>
  <c r="AB55" i="25"/>
  <c r="AB52" i="25" s="1"/>
  <c r="AB21" i="25" s="1"/>
  <c r="AB53" i="25"/>
  <c r="AB54" i="25"/>
  <c r="BL7" i="38"/>
  <c r="Q36" i="38"/>
  <c r="K22" i="38"/>
  <c r="BL5" i="38"/>
  <c r="K36" i="38"/>
  <c r="W35" i="38"/>
  <c r="BK9" i="38"/>
  <c r="W36" i="38"/>
  <c r="BL9" i="38"/>
  <c r="AU14" i="23"/>
  <c r="AV14" i="23" s="1"/>
  <c r="AN53" i="23"/>
  <c r="AN55" i="23"/>
  <c r="AN52" i="23" s="1"/>
  <c r="AN21" i="23" s="1"/>
  <c r="AN54" i="23"/>
  <c r="AU6" i="23"/>
  <c r="AV6" i="23" s="1"/>
  <c r="AB53" i="24"/>
  <c r="AB54" i="24"/>
  <c r="AB55" i="24"/>
  <c r="AB52" i="24" s="1"/>
  <c r="AB21" i="24" s="1"/>
  <c r="AU12" i="1"/>
  <c r="AV12" i="1" s="1"/>
  <c r="F46" i="1"/>
  <c r="AV4" i="31"/>
  <c r="AV21" i="31" s="1"/>
  <c r="AV34" i="31" s="1"/>
  <c r="AU21" i="31" s="1"/>
  <c r="AU32" i="31"/>
  <c r="AV4" i="35"/>
  <c r="AV21" i="35" s="1"/>
  <c r="AV34" i="35" s="1"/>
  <c r="AU21" i="35" s="1"/>
  <c r="AU32" i="35"/>
  <c r="AU14" i="29"/>
  <c r="AV14" i="29" s="1"/>
  <c r="M53" i="26"/>
  <c r="M58" i="26" s="1"/>
  <c r="M55" i="26"/>
  <c r="M52" i="26" s="1"/>
  <c r="M21" i="26" s="1"/>
  <c r="M54" i="26"/>
  <c r="AB54" i="23"/>
  <c r="AB53" i="23"/>
  <c r="AB55" i="23"/>
  <c r="AB52" i="23" s="1"/>
  <c r="AB21" i="23" s="1"/>
  <c r="AN53" i="27"/>
  <c r="AN54" i="27"/>
  <c r="AN55" i="27"/>
  <c r="AN52" i="27" s="1"/>
  <c r="AN21" i="27" s="1"/>
  <c r="AU9" i="21"/>
  <c r="AV9" i="21" s="1"/>
  <c r="AH54" i="23"/>
  <c r="AH55" i="23"/>
  <c r="AH52" i="23" s="1"/>
  <c r="AH21" i="23" s="1"/>
  <c r="AH53" i="23"/>
  <c r="AL23" i="31"/>
  <c r="AL23" i="23"/>
  <c r="AL23" i="29"/>
  <c r="AL23" i="28"/>
  <c r="K23" i="21"/>
  <c r="K23" i="28"/>
  <c r="K23" i="25"/>
  <c r="K23" i="23"/>
  <c r="K23" i="24"/>
  <c r="N23" i="23"/>
  <c r="N23" i="24"/>
  <c r="N23" i="31"/>
  <c r="BL14" i="25"/>
  <c r="W36" i="25"/>
  <c r="W22" i="25"/>
  <c r="W36" i="30"/>
  <c r="BL13" i="30"/>
  <c r="W22" i="30"/>
  <c r="W23" i="24"/>
  <c r="BL5" i="1"/>
  <c r="W36" i="1"/>
  <c r="W22" i="1"/>
  <c r="BL10" i="1"/>
  <c r="Z36" i="1"/>
  <c r="Z22" i="1"/>
  <c r="Z23" i="25"/>
  <c r="AI23" i="23"/>
  <c r="AI23" i="25"/>
  <c r="AI23" i="26"/>
  <c r="AO36" i="1"/>
  <c r="BL6" i="1"/>
  <c r="AO22" i="1"/>
  <c r="AO23" i="26"/>
  <c r="BL4" i="28"/>
  <c r="AO36" i="28"/>
  <c r="AO22" i="28"/>
  <c r="BL13" i="23"/>
  <c r="AC36" i="23"/>
  <c r="AC22" i="23"/>
  <c r="AC23" i="24"/>
  <c r="AF23" i="25"/>
  <c r="AF23" i="21"/>
  <c r="BL10" i="20"/>
  <c r="AF36" i="20"/>
  <c r="AF22" i="20"/>
  <c r="T23" i="25"/>
  <c r="Q36" i="23"/>
  <c r="BL6" i="23"/>
  <c r="Q22" i="23"/>
  <c r="Q23" i="21"/>
  <c r="Q36" i="25"/>
  <c r="BL6" i="25"/>
  <c r="Q22" i="25"/>
  <c r="Q23" i="28"/>
  <c r="H23" i="30"/>
  <c r="H23" i="24"/>
  <c r="BL7" i="20"/>
  <c r="H36" i="20"/>
  <c r="H22" i="20"/>
  <c r="S54" i="20"/>
  <c r="S53" i="20"/>
  <c r="S55" i="20"/>
  <c r="S52" i="20" s="1"/>
  <c r="S21" i="20" s="1"/>
  <c r="AU7" i="29"/>
  <c r="AV7" i="29" s="1"/>
  <c r="AE53" i="24"/>
  <c r="AE54" i="24"/>
  <c r="AE55" i="24"/>
  <c r="AE52" i="24" s="1"/>
  <c r="AE21" i="24" s="1"/>
  <c r="V55" i="1"/>
  <c r="V52" i="1" s="1"/>
  <c r="V21" i="1" s="1"/>
  <c r="V54" i="1"/>
  <c r="V53" i="1"/>
  <c r="BK15" i="32"/>
  <c r="AO35" i="32"/>
  <c r="BL10" i="32"/>
  <c r="Z36" i="32"/>
  <c r="J54" i="20"/>
  <c r="J53" i="20"/>
  <c r="J55" i="20"/>
  <c r="J52" i="20" s="1"/>
  <c r="J21" i="20" s="1"/>
  <c r="AK53" i="30"/>
  <c r="AK54" i="30"/>
  <c r="AK55" i="30"/>
  <c r="AK52" i="30" s="1"/>
  <c r="AK21" i="30" s="1"/>
  <c r="AE54" i="25"/>
  <c r="AE53" i="25"/>
  <c r="AE55" i="25"/>
  <c r="AE52" i="25" s="1"/>
  <c r="AE21" i="25" s="1"/>
  <c r="AI36" i="36"/>
  <c r="BL13" i="36"/>
  <c r="AE55" i="21"/>
  <c r="AE52" i="21" s="1"/>
  <c r="AE21" i="21" s="1"/>
  <c r="AE53" i="21"/>
  <c r="AE54" i="21"/>
  <c r="AN55" i="1"/>
  <c r="AN52" i="1" s="1"/>
  <c r="AN21" i="1" s="1"/>
  <c r="AN53" i="1"/>
  <c r="AN54" i="1"/>
  <c r="AU6" i="27"/>
  <c r="AV6" i="27" s="1"/>
  <c r="AU7" i="27"/>
  <c r="AV7" i="27" s="1"/>
  <c r="AU19" i="29"/>
  <c r="AV19" i="29" s="1"/>
  <c r="AU7" i="30"/>
  <c r="AV7" i="30" s="1"/>
  <c r="BL4" i="33"/>
  <c r="H36" i="33"/>
  <c r="BK14" i="35"/>
  <c r="AL35" i="35"/>
  <c r="Z22" i="35"/>
  <c r="BL10" i="35"/>
  <c r="Z36" i="35"/>
  <c r="W35" i="35"/>
  <c r="BK9" i="35"/>
  <c r="AC22" i="35"/>
  <c r="AC36" i="35"/>
  <c r="BL11" i="35"/>
  <c r="AF23" i="35"/>
  <c r="BL9" i="35"/>
  <c r="W36" i="35"/>
  <c r="AU6" i="24"/>
  <c r="AV6" i="24" s="1"/>
  <c r="AB54" i="30"/>
  <c r="AB55" i="30"/>
  <c r="AB52" i="30" s="1"/>
  <c r="AB21" i="30" s="1"/>
  <c r="AB53" i="30"/>
  <c r="P55" i="30"/>
  <c r="P52" i="30" s="1"/>
  <c r="P21" i="30" s="1"/>
  <c r="P53" i="30"/>
  <c r="P54" i="30"/>
  <c r="AN54" i="25"/>
  <c r="AN53" i="25"/>
  <c r="AN55" i="25"/>
  <c r="AN52" i="25" s="1"/>
  <c r="AN21" i="25" s="1"/>
  <c r="F46" i="25"/>
  <c r="AU5" i="20"/>
  <c r="AV5" i="20" s="1"/>
  <c r="M55" i="24"/>
  <c r="M52" i="24" s="1"/>
  <c r="M21" i="24" s="1"/>
  <c r="M54" i="24"/>
  <c r="M53" i="24"/>
  <c r="AN58" i="24" s="1"/>
  <c r="AU15" i="20"/>
  <c r="AV15" i="20" s="1"/>
  <c r="AB55" i="31"/>
  <c r="AB52" i="31" s="1"/>
  <c r="AB21" i="31" s="1"/>
  <c r="AB54" i="31"/>
  <c r="AB53" i="31"/>
  <c r="AB58" i="31" s="1"/>
  <c r="AU7" i="25"/>
  <c r="AV7" i="25" s="1"/>
  <c r="AU16" i="28"/>
  <c r="AV16" i="28" s="1"/>
  <c r="S54" i="28"/>
  <c r="S55" i="28"/>
  <c r="S52" i="28" s="1"/>
  <c r="S21" i="28" s="1"/>
  <c r="S53" i="28"/>
  <c r="AK54" i="25"/>
  <c r="AK55" i="25"/>
  <c r="AK52" i="25" s="1"/>
  <c r="AK21" i="25" s="1"/>
  <c r="AK53" i="25"/>
  <c r="AN58" i="25" s="1"/>
  <c r="AU4" i="20"/>
  <c r="AV4" i="26"/>
  <c r="AU32" i="33"/>
  <c r="AV4" i="33"/>
  <c r="AV21" i="33" s="1"/>
  <c r="AV34" i="33" s="1"/>
  <c r="AU21" i="33" s="1"/>
  <c r="F46" i="21"/>
  <c r="Y53" i="1"/>
  <c r="Y54" i="1"/>
  <c r="Y55" i="1"/>
  <c r="Y52" i="1" s="1"/>
  <c r="Y21" i="1" s="1"/>
  <c r="AU6" i="28"/>
  <c r="AV6" i="28" s="1"/>
  <c r="AU14" i="28"/>
  <c r="AV14" i="28" s="1"/>
  <c r="F23" i="16"/>
  <c r="T22" i="16"/>
  <c r="AC22" i="16"/>
  <c r="AK23" i="16"/>
  <c r="AU8" i="25"/>
  <c r="AV8" i="25" s="1"/>
  <c r="AU15" i="21"/>
  <c r="AV15" i="21" s="1"/>
  <c r="AU8" i="28"/>
  <c r="AV8" i="28" s="1"/>
  <c r="M55" i="31"/>
  <c r="M52" i="31" s="1"/>
  <c r="M21" i="31" s="1"/>
  <c r="M53" i="31"/>
  <c r="M54" i="31"/>
  <c r="BL14" i="32"/>
  <c r="AL36" i="32"/>
  <c r="H36" i="32"/>
  <c r="BL4" i="32"/>
  <c r="BK11" i="32"/>
  <c r="AC35" i="32"/>
  <c r="W23" i="32"/>
  <c r="AU13" i="1"/>
  <c r="AV13" i="1" s="1"/>
  <c r="AU7" i="24"/>
  <c r="AV7" i="24" s="1"/>
  <c r="AU32" i="36"/>
  <c r="AV4" i="36"/>
  <c r="AV21" i="36" s="1"/>
  <c r="AV34" i="36" s="1"/>
  <c r="AU21" i="36" s="1"/>
  <c r="AN55" i="31"/>
  <c r="AN52" i="31" s="1"/>
  <c r="AN21" i="31" s="1"/>
  <c r="AN53" i="31"/>
  <c r="AN54" i="31"/>
  <c r="AN55" i="29"/>
  <c r="AN52" i="29" s="1"/>
  <c r="AN21" i="29" s="1"/>
  <c r="AN53" i="29"/>
  <c r="AN54" i="29"/>
  <c r="V53" i="20"/>
  <c r="V55" i="20"/>
  <c r="V52" i="20" s="1"/>
  <c r="V21" i="20" s="1"/>
  <c r="V54" i="20"/>
  <c r="AN54" i="28"/>
  <c r="AN53" i="28"/>
  <c r="AN55" i="28"/>
  <c r="AN52" i="28" s="1"/>
  <c r="AN21" i="28" s="1"/>
  <c r="F46" i="30"/>
  <c r="AU16" i="25"/>
  <c r="AV16" i="25" s="1"/>
  <c r="AU10" i="20"/>
  <c r="AV10" i="20" s="1"/>
  <c r="AF22" i="36"/>
  <c r="BK14" i="36"/>
  <c r="AL35" i="36"/>
  <c r="H23" i="36"/>
  <c r="BL14" i="36"/>
  <c r="AL36" i="36"/>
  <c r="AO23" i="36"/>
  <c r="P55" i="21"/>
  <c r="P52" i="21" s="1"/>
  <c r="P21" i="21" s="1"/>
  <c r="P54" i="21"/>
  <c r="P53" i="21"/>
  <c r="AB53" i="1"/>
  <c r="AB54" i="1"/>
  <c r="AB55" i="1"/>
  <c r="AB52" i="1" s="1"/>
  <c r="AB21" i="1" s="1"/>
  <c r="AE54" i="1"/>
  <c r="AE55" i="1"/>
  <c r="AE52" i="1" s="1"/>
  <c r="AE21" i="1" s="1"/>
  <c r="AE53" i="1"/>
  <c r="AE58" i="1" s="1"/>
  <c r="AU14" i="20"/>
  <c r="AV14" i="20" s="1"/>
  <c r="AU19" i="23"/>
  <c r="AV19" i="23" s="1"/>
  <c r="AC35" i="33"/>
  <c r="BK11" i="33"/>
  <c r="H22" i="33"/>
  <c r="W23" i="33"/>
  <c r="AO23" i="33"/>
  <c r="N23" i="33"/>
  <c r="AU10" i="30"/>
  <c r="AV10" i="30" s="1"/>
  <c r="G53" i="26"/>
  <c r="G55" i="26"/>
  <c r="G52" i="26" s="1"/>
  <c r="G21" i="26" s="1"/>
  <c r="G54" i="26"/>
  <c r="G53" i="27"/>
  <c r="G55" i="27"/>
  <c r="G52" i="27" s="1"/>
  <c r="G21" i="27" s="1"/>
  <c r="G54" i="27"/>
  <c r="AU16" i="1"/>
  <c r="AV16" i="1" s="1"/>
  <c r="J53" i="21"/>
  <c r="J55" i="21"/>
  <c r="J52" i="21" s="1"/>
  <c r="J21" i="21" s="1"/>
  <c r="J54" i="21"/>
  <c r="AB54" i="27"/>
  <c r="AB55" i="27"/>
  <c r="AB52" i="27" s="1"/>
  <c r="AB21" i="27" s="1"/>
  <c r="AB53" i="27"/>
  <c r="AU15" i="27"/>
  <c r="AV15" i="27" s="1"/>
  <c r="BK9" i="34"/>
  <c r="W35" i="34"/>
  <c r="AI36" i="34"/>
  <c r="BL13" i="34"/>
  <c r="AL36" i="34"/>
  <c r="BL14" i="34"/>
  <c r="AU6" i="30"/>
  <c r="AV6" i="30" s="1"/>
  <c r="M54" i="29"/>
  <c r="M53" i="29"/>
  <c r="AN58" i="29" s="1"/>
  <c r="M55" i="29"/>
  <c r="M52" i="29" s="1"/>
  <c r="M21" i="29" s="1"/>
  <c r="AE53" i="20"/>
  <c r="AE54" i="20"/>
  <c r="AE55" i="20"/>
  <c r="AE52" i="20" s="1"/>
  <c r="AE21" i="20" s="1"/>
  <c r="G54" i="20"/>
  <c r="G53" i="20"/>
  <c r="G55" i="20"/>
  <c r="G52" i="20" s="1"/>
  <c r="G21" i="20" s="1"/>
  <c r="AU14" i="26"/>
  <c r="AV14" i="26" s="1"/>
  <c r="Y55" i="25"/>
  <c r="Y52" i="25" s="1"/>
  <c r="Y21" i="25" s="1"/>
  <c r="Y53" i="25"/>
  <c r="Y54" i="25"/>
  <c r="Y58" i="25"/>
  <c r="BK12" i="38"/>
  <c r="AF35" i="38"/>
  <c r="Z36" i="38"/>
  <c r="BL10" i="38"/>
  <c r="H22" i="38"/>
  <c r="BL4" i="38"/>
  <c r="H36" i="38"/>
  <c r="AF36" i="38"/>
  <c r="BL12" i="38"/>
  <c r="T22" i="38"/>
  <c r="BL8" i="38"/>
  <c r="T36" i="38"/>
  <c r="AU10" i="25"/>
  <c r="AV10" i="25" s="1"/>
  <c r="AU15" i="25"/>
  <c r="AV15" i="25" s="1"/>
  <c r="S54" i="26"/>
  <c r="S55" i="26"/>
  <c r="S52" i="26" s="1"/>
  <c r="S21" i="26" s="1"/>
  <c r="S53" i="26"/>
  <c r="AK53" i="23"/>
  <c r="AK55" i="23"/>
  <c r="AK52" i="23" s="1"/>
  <c r="AK21" i="23" s="1"/>
  <c r="AK54" i="23"/>
  <c r="P54" i="23"/>
  <c r="P53" i="23"/>
  <c r="AK58" i="23" s="1"/>
  <c r="P55" i="23"/>
  <c r="P52" i="23" s="1"/>
  <c r="P21" i="23" s="1"/>
  <c r="AU14" i="24"/>
  <c r="AV14" i="24" s="1"/>
  <c r="AB53" i="21"/>
  <c r="AB58" i="21" s="1"/>
  <c r="AB55" i="21"/>
  <c r="AB52" i="21" s="1"/>
  <c r="AB21" i="21" s="1"/>
  <c r="AB54" i="21"/>
  <c r="P53" i="26"/>
  <c r="P54" i="26"/>
  <c r="P55" i="26"/>
  <c r="P52" i="26" s="1"/>
  <c r="P21" i="26" s="1"/>
  <c r="AU4" i="30"/>
  <c r="G55" i="1"/>
  <c r="G52" i="1" s="1"/>
  <c r="G21" i="1" s="1"/>
  <c r="G54" i="1"/>
  <c r="G53" i="1"/>
  <c r="AU5" i="24"/>
  <c r="AV5" i="24" s="1"/>
  <c r="AU10" i="24"/>
  <c r="AV10" i="24" s="1"/>
  <c r="AU16" i="24"/>
  <c r="AV16" i="24" s="1"/>
  <c r="AU17" i="21"/>
  <c r="AV17" i="21" s="1"/>
  <c r="Y55" i="23"/>
  <c r="Y52" i="23" s="1"/>
  <c r="Y21" i="23" s="1"/>
  <c r="Y54" i="23"/>
  <c r="Y53" i="23"/>
  <c r="BL10" i="21"/>
  <c r="AL36" i="21"/>
  <c r="AL22" i="21"/>
  <c r="K36" i="30"/>
  <c r="BL11" i="30"/>
  <c r="K22" i="30"/>
  <c r="K36" i="20"/>
  <c r="BL13" i="20"/>
  <c r="K22" i="20"/>
  <c r="BL9" i="26"/>
  <c r="K36" i="26"/>
  <c r="K22" i="26"/>
  <c r="BL4" i="26"/>
  <c r="N36" i="26"/>
  <c r="N22" i="26"/>
  <c r="N36" i="27"/>
  <c r="BL5" i="27"/>
  <c r="N22" i="27"/>
  <c r="N36" i="28"/>
  <c r="BL5" i="28"/>
  <c r="N22" i="28"/>
  <c r="W36" i="29"/>
  <c r="BL12" i="29"/>
  <c r="W22" i="29"/>
  <c r="W22" i="31"/>
  <c r="BL12" i="31"/>
  <c r="W36" i="31"/>
  <c r="W23" i="26"/>
  <c r="BL11" i="20"/>
  <c r="W36" i="20"/>
  <c r="W22" i="20"/>
  <c r="Z23" i="26"/>
  <c r="BL12" i="28"/>
  <c r="Z36" i="28"/>
  <c r="Z22" i="28"/>
  <c r="BL13" i="27"/>
  <c r="Z36" i="27"/>
  <c r="Z22" i="27"/>
  <c r="AI36" i="28"/>
  <c r="BL9" i="28"/>
  <c r="AI22" i="28"/>
  <c r="AI36" i="21"/>
  <c r="BL9" i="21"/>
  <c r="AI22" i="21"/>
  <c r="AO36" i="27"/>
  <c r="BL4" i="27"/>
  <c r="AO22" i="27"/>
  <c r="AO23" i="21"/>
  <c r="AC36" i="31"/>
  <c r="BL10" i="31"/>
  <c r="AC22" i="31"/>
  <c r="AC23" i="27"/>
  <c r="AC36" i="26"/>
  <c r="BL10" i="26"/>
  <c r="AC22" i="26"/>
  <c r="AC23" i="30"/>
  <c r="BL12" i="20"/>
  <c r="AC36" i="20"/>
  <c r="AC22" i="20"/>
  <c r="AF23" i="30"/>
  <c r="AF23" i="31"/>
  <c r="AF23" i="26"/>
  <c r="T23" i="27"/>
  <c r="BL5" i="26"/>
  <c r="T36" i="26"/>
  <c r="T22" i="26"/>
  <c r="T23" i="21"/>
  <c r="BL7" i="29"/>
  <c r="T36" i="29"/>
  <c r="T22" i="29"/>
  <c r="BL7" i="1"/>
  <c r="Q36" i="1"/>
  <c r="Q22" i="1"/>
  <c r="BL5" i="30"/>
  <c r="Q36" i="30"/>
  <c r="Q22" i="30"/>
  <c r="Q36" i="20"/>
  <c r="BL4" i="20"/>
  <c r="Q22" i="20"/>
  <c r="H36" i="27"/>
  <c r="BL8" i="27"/>
  <c r="H22" i="27"/>
  <c r="H23" i="28"/>
  <c r="H23" i="21"/>
  <c r="K4" i="16"/>
  <c r="H13" i="16"/>
  <c r="AF12" i="16"/>
  <c r="AL14" i="16"/>
  <c r="H10" i="16"/>
  <c r="Z10" i="16"/>
  <c r="E13" i="16"/>
  <c r="AF5" i="16"/>
  <c r="Z12" i="16"/>
  <c r="T6" i="16"/>
  <c r="Q15" i="16"/>
  <c r="N5" i="16"/>
  <c r="AI8" i="16"/>
  <c r="W5" i="16"/>
  <c r="T13" i="16"/>
  <c r="W11" i="16"/>
  <c r="Z9" i="16"/>
  <c r="H5" i="16"/>
  <c r="AI14" i="16"/>
  <c r="AC9" i="16"/>
  <c r="AC6" i="16"/>
  <c r="AL4" i="16"/>
  <c r="N14" i="16"/>
  <c r="W4" i="16"/>
  <c r="T5" i="16"/>
  <c r="Z4" i="16"/>
  <c r="K13" i="16"/>
  <c r="Q10" i="16"/>
  <c r="E11" i="16"/>
  <c r="Q13" i="16"/>
  <c r="N15" i="16"/>
  <c r="K9" i="16"/>
  <c r="AI10" i="16"/>
  <c r="H15" i="16"/>
  <c r="AI13" i="16"/>
  <c r="AI15" i="16"/>
  <c r="AF6" i="16"/>
  <c r="W13" i="16"/>
  <c r="H8" i="16"/>
  <c r="AF10" i="16"/>
  <c r="E7" i="16"/>
  <c r="AC10" i="16"/>
  <c r="Q11" i="16"/>
  <c r="AC14" i="16"/>
  <c r="H11" i="16"/>
  <c r="N4" i="16"/>
  <c r="AF11" i="16"/>
  <c r="K11" i="16"/>
  <c r="AC12" i="16"/>
  <c r="AC11" i="16"/>
  <c r="T8" i="16"/>
  <c r="AI6" i="16"/>
  <c r="H4" i="16"/>
  <c r="T15" i="16"/>
  <c r="AI12" i="16"/>
  <c r="Q14" i="16"/>
  <c r="AF8" i="16"/>
  <c r="Q8" i="16"/>
  <c r="E6" i="16"/>
  <c r="AL8" i="16"/>
  <c r="K6" i="16"/>
  <c r="N13" i="16"/>
  <c r="E12" i="16"/>
  <c r="K14" i="16"/>
  <c r="AL7" i="16"/>
  <c r="K10" i="16"/>
  <c r="T4" i="16"/>
  <c r="Z14" i="16"/>
  <c r="AL9" i="16"/>
  <c r="K8" i="16"/>
  <c r="Q12" i="16"/>
  <c r="AI9" i="16"/>
  <c r="K15" i="16"/>
  <c r="AL12" i="16"/>
  <c r="N7" i="16"/>
  <c r="Z6" i="16"/>
  <c r="E4" i="16"/>
  <c r="W7" i="16"/>
  <c r="H14" i="16"/>
  <c r="N9" i="16"/>
  <c r="K7" i="16"/>
  <c r="AI11" i="16"/>
  <c r="W15" i="16"/>
  <c r="AC13" i="16"/>
  <c r="K5" i="16"/>
  <c r="K12" i="16"/>
  <c r="AF14" i="16"/>
  <c r="E14" i="16"/>
  <c r="T7" i="16"/>
  <c r="AL11" i="16"/>
  <c r="N6" i="16"/>
  <c r="AI5" i="16"/>
  <c r="W14" i="16"/>
  <c r="E8" i="16"/>
  <c r="AC15" i="16"/>
  <c r="Q9" i="16"/>
  <c r="AF13" i="16"/>
  <c r="Z5" i="16"/>
  <c r="AF4" i="16"/>
  <c r="AF15" i="16"/>
  <c r="AL10" i="16"/>
  <c r="T11" i="16"/>
  <c r="Q4" i="16"/>
  <c r="AC7" i="16"/>
  <c r="AF7" i="16"/>
  <c r="H12" i="16"/>
  <c r="E9" i="16"/>
  <c r="N8" i="16"/>
  <c r="Z13" i="16"/>
  <c r="T14" i="16"/>
  <c r="T9" i="16"/>
  <c r="AL5" i="16"/>
  <c r="W8" i="16"/>
  <c r="N11" i="16"/>
  <c r="T10" i="16"/>
  <c r="Q6" i="16"/>
  <c r="AI4" i="16"/>
  <c r="W10" i="16"/>
  <c r="H9" i="16"/>
  <c r="N12" i="16"/>
  <c r="W6" i="16"/>
  <c r="E15" i="16"/>
  <c r="W12" i="16"/>
  <c r="AF9" i="16"/>
  <c r="Z8" i="16"/>
  <c r="AC8" i="16"/>
  <c r="AL15" i="16"/>
  <c r="AL13" i="16"/>
  <c r="AC4" i="16"/>
  <c r="H6" i="16"/>
  <c r="Z11" i="16"/>
  <c r="W9" i="16"/>
  <c r="AC5" i="16"/>
  <c r="E5" i="16"/>
  <c r="AI7" i="16"/>
  <c r="AL6" i="16"/>
  <c r="Q7" i="16"/>
  <c r="H7" i="16"/>
  <c r="Z7" i="16"/>
  <c r="Q5" i="16"/>
  <c r="Z15" i="16"/>
  <c r="E10" i="16"/>
  <c r="N10" i="16"/>
  <c r="G58" i="31" l="1"/>
  <c r="V58" i="1"/>
  <c r="J58" i="21"/>
  <c r="P58" i="27"/>
  <c r="S58" i="28"/>
  <c r="AB58" i="30"/>
  <c r="AN58" i="1"/>
  <c r="AK58" i="30"/>
  <c r="S58" i="20"/>
  <c r="AH58" i="24"/>
  <c r="Y58" i="20"/>
  <c r="V58" i="31"/>
  <c r="S58" i="31"/>
  <c r="P58" i="1"/>
  <c r="J58" i="30"/>
  <c r="AH58" i="21"/>
  <c r="AH58" i="28"/>
  <c r="AB58" i="29"/>
  <c r="J58" i="29"/>
  <c r="S58" i="29"/>
  <c r="AE58" i="23"/>
  <c r="V58" i="25"/>
  <c r="J58" i="31"/>
  <c r="AE58" i="31"/>
  <c r="AH58" i="25"/>
  <c r="AE58" i="29"/>
  <c r="Y58" i="26"/>
  <c r="P58" i="26"/>
  <c r="AB58" i="1"/>
  <c r="AN58" i="31"/>
  <c r="M58" i="31"/>
  <c r="G58" i="28"/>
  <c r="S58" i="23"/>
  <c r="V58" i="29"/>
  <c r="AN58" i="21"/>
  <c r="G58" i="21"/>
  <c r="AK58" i="28"/>
  <c r="M58" i="28"/>
  <c r="P58" i="28"/>
  <c r="M58" i="20"/>
  <c r="Y58" i="31"/>
  <c r="AH58" i="27"/>
  <c r="AB58" i="26"/>
  <c r="J58" i="24"/>
  <c r="Y58" i="29"/>
  <c r="AH58" i="1"/>
  <c r="V58" i="30"/>
  <c r="M58" i="1"/>
  <c r="M58" i="25"/>
  <c r="AK58" i="29"/>
  <c r="P58" i="31"/>
  <c r="AB58" i="23"/>
  <c r="P58" i="29"/>
  <c r="Y58" i="28"/>
  <c r="P58" i="23"/>
  <c r="S58" i="26"/>
  <c r="AE58" i="20"/>
  <c r="AB58" i="27"/>
  <c r="AK58" i="26"/>
  <c r="P58" i="21"/>
  <c r="J58" i="1"/>
  <c r="AE58" i="21"/>
  <c r="AN58" i="27"/>
  <c r="AN58" i="23"/>
  <c r="AB58" i="25"/>
  <c r="M58" i="30"/>
  <c r="AB58" i="24"/>
  <c r="S58" i="30"/>
  <c r="AH58" i="30"/>
  <c r="G58" i="25"/>
  <c r="J58" i="27"/>
  <c r="AE58" i="30"/>
  <c r="AN58" i="26"/>
  <c r="AH58" i="26"/>
  <c r="AN58" i="20"/>
  <c r="AH58" i="31"/>
  <c r="AH58" i="29"/>
  <c r="AK58" i="31"/>
  <c r="G58" i="24"/>
  <c r="BV10" i="16"/>
  <c r="BM10" i="16"/>
  <c r="CH15" i="16"/>
  <c r="BY5" i="16"/>
  <c r="CH7" i="16"/>
  <c r="BP7" i="16"/>
  <c r="BY7" i="16"/>
  <c r="CT6" i="16"/>
  <c r="CQ7" i="16"/>
  <c r="BM5" i="16"/>
  <c r="CK5" i="16"/>
  <c r="CE9" i="16"/>
  <c r="CH11" i="16"/>
  <c r="BP6" i="16"/>
  <c r="AC25" i="16"/>
  <c r="AC26" i="16"/>
  <c r="AC24" i="16"/>
  <c r="AW40" i="16" s="1"/>
  <c r="AX40" i="16" s="1"/>
  <c r="AC23" i="16"/>
  <c r="CI43" i="16" s="1"/>
  <c r="CK4" i="16"/>
  <c r="BR5" i="20"/>
  <c r="BS5" i="20" s="1"/>
  <c r="BR12" i="35"/>
  <c r="BS12" i="35" s="1"/>
  <c r="BR12" i="36"/>
  <c r="BS12" i="36" s="1"/>
  <c r="BR12" i="33"/>
  <c r="BS12" i="33" s="1"/>
  <c r="BR11" i="29"/>
  <c r="BS11" i="29" s="1"/>
  <c r="BR12" i="32"/>
  <c r="BS12" i="32" s="1"/>
  <c r="BR12" i="38"/>
  <c r="BS12" i="38" s="1"/>
  <c r="BR10" i="27"/>
  <c r="BS10" i="27" s="1"/>
  <c r="BR11" i="30"/>
  <c r="BS11" i="30" s="1"/>
  <c r="BR6" i="21"/>
  <c r="BS6" i="21" s="1"/>
  <c r="BR4" i="1"/>
  <c r="BS4" i="1" s="1"/>
  <c r="BR11" i="31"/>
  <c r="BS11" i="31" s="1"/>
  <c r="BR7" i="23"/>
  <c r="BS7" i="23" s="1"/>
  <c r="BR8" i="24"/>
  <c r="BS8" i="24" s="1"/>
  <c r="BR11" i="28"/>
  <c r="BS11" i="28" s="1"/>
  <c r="BR9" i="25"/>
  <c r="BS9" i="25" s="1"/>
  <c r="BR10" i="26"/>
  <c r="BS10" i="26" s="1"/>
  <c r="BR12" i="34"/>
  <c r="BS12" i="34" s="1"/>
  <c r="AC28" i="16"/>
  <c r="CT13" i="16"/>
  <c r="CT15" i="16"/>
  <c r="CK8" i="16"/>
  <c r="CH8" i="16"/>
  <c r="CN9" i="16"/>
  <c r="CE12" i="16"/>
  <c r="BM15" i="16"/>
  <c r="CE6" i="16"/>
  <c r="BV12" i="16"/>
  <c r="BP9" i="16"/>
  <c r="CE10" i="16"/>
  <c r="AI23" i="16"/>
  <c r="CO43" i="16" s="1"/>
  <c r="AI25" i="16"/>
  <c r="AI24" i="16"/>
  <c r="AW44" i="16" s="1"/>
  <c r="AX44" i="16" s="1"/>
  <c r="CQ4" i="16"/>
  <c r="AI26" i="16"/>
  <c r="BR14" i="36"/>
  <c r="BS14" i="36" s="1"/>
  <c r="BR15" i="31"/>
  <c r="BS15" i="31" s="1"/>
  <c r="BR15" i="24"/>
  <c r="BS15" i="24" s="1"/>
  <c r="BR14" i="38"/>
  <c r="BS14" i="38" s="1"/>
  <c r="BR15" i="28"/>
  <c r="BS15" i="28" s="1"/>
  <c r="BR14" i="35"/>
  <c r="BS14" i="35" s="1"/>
  <c r="BR14" i="34"/>
  <c r="BS14" i="34" s="1"/>
  <c r="BR14" i="20"/>
  <c r="BS14" i="20" s="1"/>
  <c r="BR15" i="21"/>
  <c r="BS15" i="21" s="1"/>
  <c r="BR14" i="1"/>
  <c r="BS14" i="1" s="1"/>
  <c r="BR15" i="23"/>
  <c r="BS15" i="23" s="1"/>
  <c r="BR15" i="27"/>
  <c r="BS15" i="27" s="1"/>
  <c r="BR14" i="33"/>
  <c r="BS14" i="33" s="1"/>
  <c r="BR15" i="29"/>
  <c r="BS15" i="29" s="1"/>
  <c r="BR15" i="26"/>
  <c r="BS15" i="26" s="1"/>
  <c r="BR14" i="32"/>
  <c r="BS14" i="32" s="1"/>
  <c r="BR15" i="25"/>
  <c r="BS15" i="25" s="1"/>
  <c r="BR15" i="30"/>
  <c r="BS15" i="30" s="1"/>
  <c r="AI28" i="16"/>
  <c r="BY6" i="16"/>
  <c r="CB10" i="16"/>
  <c r="BV11" i="16"/>
  <c r="CE8" i="16"/>
  <c r="CT5" i="16"/>
  <c r="CB9" i="16"/>
  <c r="CB14" i="16"/>
  <c r="CH13" i="16"/>
  <c r="BV8" i="16"/>
  <c r="BM9" i="16"/>
  <c r="BP12" i="16"/>
  <c r="CN7" i="16"/>
  <c r="CK7" i="16"/>
  <c r="BY4" i="16"/>
  <c r="Q26" i="16"/>
  <c r="Q24" i="16"/>
  <c r="AW38" i="16" s="1"/>
  <c r="AX38" i="16" s="1"/>
  <c r="Q23" i="16"/>
  <c r="BW43" i="16" s="1"/>
  <c r="Q25" i="16"/>
  <c r="BR10" i="1"/>
  <c r="BS10" i="1" s="1"/>
  <c r="BR11" i="23"/>
  <c r="BS11" i="23" s="1"/>
  <c r="BR11" i="24"/>
  <c r="BS11" i="24" s="1"/>
  <c r="BR8" i="27"/>
  <c r="BS8" i="27" s="1"/>
  <c r="BR11" i="25"/>
  <c r="BS11" i="25" s="1"/>
  <c r="BR8" i="36"/>
  <c r="BS8" i="36" s="1"/>
  <c r="BR8" i="33"/>
  <c r="BS8" i="33" s="1"/>
  <c r="BR9" i="20"/>
  <c r="BS9" i="20" s="1"/>
  <c r="BR10" i="21"/>
  <c r="BS10" i="21" s="1"/>
  <c r="BR8" i="35"/>
  <c r="BS8" i="35" s="1"/>
  <c r="BR9" i="31"/>
  <c r="BS9" i="31" s="1"/>
  <c r="BR9" i="28"/>
  <c r="BS9" i="28" s="1"/>
  <c r="BR9" i="29"/>
  <c r="BS9" i="29" s="1"/>
  <c r="BR8" i="32"/>
  <c r="BS8" i="32" s="1"/>
  <c r="BR9" i="30"/>
  <c r="BS9" i="30" s="1"/>
  <c r="BR8" i="38"/>
  <c r="BS8" i="38" s="1"/>
  <c r="BR5" i="26"/>
  <c r="BS5" i="26" s="1"/>
  <c r="BR8" i="34"/>
  <c r="BS8" i="34" s="1"/>
  <c r="Q28" i="16"/>
  <c r="CB11" i="16"/>
  <c r="CT10" i="16"/>
  <c r="CN15" i="16"/>
  <c r="CN4" i="16"/>
  <c r="AF25" i="16"/>
  <c r="AF26" i="16"/>
  <c r="AF23" i="16"/>
  <c r="CL43" i="16" s="1"/>
  <c r="AF24" i="16"/>
  <c r="AW43" i="16" s="1"/>
  <c r="AX43" i="16" s="1"/>
  <c r="BR13" i="38"/>
  <c r="BS13" i="38" s="1"/>
  <c r="BR14" i="27"/>
  <c r="BS14" i="27" s="1"/>
  <c r="BR13" i="20"/>
  <c r="BS13" i="20" s="1"/>
  <c r="BR14" i="31"/>
  <c r="BS14" i="31" s="1"/>
  <c r="BR14" i="29"/>
  <c r="BS14" i="29" s="1"/>
  <c r="BR13" i="32"/>
  <c r="BS13" i="32" s="1"/>
  <c r="BR13" i="1"/>
  <c r="BS13" i="1" s="1"/>
  <c r="BR14" i="21"/>
  <c r="BS14" i="21" s="1"/>
  <c r="BR13" i="35"/>
  <c r="BS13" i="35" s="1"/>
  <c r="BR13" i="36"/>
  <c r="BS13" i="36" s="1"/>
  <c r="BR14" i="24"/>
  <c r="BS14" i="24" s="1"/>
  <c r="BR14" i="30"/>
  <c r="BS14" i="30" s="1"/>
  <c r="BR14" i="25"/>
  <c r="BS14" i="25" s="1"/>
  <c r="BR14" i="26"/>
  <c r="BS14" i="26" s="1"/>
  <c r="BR14" i="23"/>
  <c r="BS14" i="23" s="1"/>
  <c r="BR13" i="33"/>
  <c r="BS13" i="33" s="1"/>
  <c r="BR13" i="34"/>
  <c r="BS13" i="34" s="1"/>
  <c r="BR14" i="28"/>
  <c r="BS14" i="28" s="1"/>
  <c r="AF28" i="16"/>
  <c r="CH5" i="16"/>
  <c r="CN13" i="16"/>
  <c r="BY9" i="16"/>
  <c r="CK15" i="16"/>
  <c r="BM8" i="16"/>
  <c r="CE14" i="16"/>
  <c r="CQ5" i="16"/>
  <c r="BV6" i="16"/>
  <c r="CT11" i="16"/>
  <c r="CB7" i="16"/>
  <c r="BM14" i="16"/>
  <c r="CN14" i="16"/>
  <c r="BS12" i="16"/>
  <c r="BS5" i="16"/>
  <c r="CK13" i="16"/>
  <c r="CE15" i="16"/>
  <c r="CQ11" i="16"/>
  <c r="BS7" i="16"/>
  <c r="BV9" i="16"/>
  <c r="BP14" i="16"/>
  <c r="CE7" i="16"/>
  <c r="E25" i="16"/>
  <c r="E23" i="16"/>
  <c r="BK43" i="16" s="1"/>
  <c r="E26" i="16"/>
  <c r="E24" i="16"/>
  <c r="AW36" i="16" s="1"/>
  <c r="AX36" i="16" s="1"/>
  <c r="BM4" i="16"/>
  <c r="BR8" i="21"/>
  <c r="BS8" i="21" s="1"/>
  <c r="BR6" i="29"/>
  <c r="BS6" i="29" s="1"/>
  <c r="BR11" i="26"/>
  <c r="BS11" i="26" s="1"/>
  <c r="BR4" i="36"/>
  <c r="BS4" i="36" s="1"/>
  <c r="BR7" i="31"/>
  <c r="BS7" i="31" s="1"/>
  <c r="BR9" i="24"/>
  <c r="BS9" i="24" s="1"/>
  <c r="BR11" i="27"/>
  <c r="BS11" i="27" s="1"/>
  <c r="BR6" i="28"/>
  <c r="BS6" i="28" s="1"/>
  <c r="BR7" i="20"/>
  <c r="BS7" i="20" s="1"/>
  <c r="BR4" i="35"/>
  <c r="BS4" i="35" s="1"/>
  <c r="BR6" i="1"/>
  <c r="BS6" i="1" s="1"/>
  <c r="BR9" i="23"/>
  <c r="BS9" i="23" s="1"/>
  <c r="BR4" i="38"/>
  <c r="BS4" i="38" s="1"/>
  <c r="BR10" i="25"/>
  <c r="BS10" i="25" s="1"/>
  <c r="BR4" i="32"/>
  <c r="BS4" i="32" s="1"/>
  <c r="BR7" i="30"/>
  <c r="BS7" i="30" s="1"/>
  <c r="BR4" i="34"/>
  <c r="BS4" i="34" s="1"/>
  <c r="BR4" i="33"/>
  <c r="BS4" i="33" s="1"/>
  <c r="E28" i="16"/>
  <c r="CH6" i="16"/>
  <c r="BV7" i="16"/>
  <c r="CT12" i="16"/>
  <c r="BS15" i="16"/>
  <c r="CQ9" i="16"/>
  <c r="BY12" i="16"/>
  <c r="BS8" i="16"/>
  <c r="CT9" i="16"/>
  <c r="CH14" i="16"/>
  <c r="T23" i="16"/>
  <c r="BZ43" i="16" s="1"/>
  <c r="T26" i="16"/>
  <c r="CB4" i="16"/>
  <c r="T25" i="16"/>
  <c r="T24" i="16"/>
  <c r="AW41" i="16" s="1"/>
  <c r="AX41" i="16" s="1"/>
  <c r="BR10" i="20"/>
  <c r="BS10" i="20" s="1"/>
  <c r="BR9" i="35"/>
  <c r="BS9" i="35" s="1"/>
  <c r="BR12" i="31"/>
  <c r="BS12" i="31" s="1"/>
  <c r="BR12" i="27"/>
  <c r="BS12" i="27" s="1"/>
  <c r="BR9" i="33"/>
  <c r="BS9" i="33" s="1"/>
  <c r="BR12" i="25"/>
  <c r="BS12" i="25" s="1"/>
  <c r="BR9" i="32"/>
  <c r="BS9" i="32" s="1"/>
  <c r="BR12" i="23"/>
  <c r="BS12" i="23" s="1"/>
  <c r="BR12" i="28"/>
  <c r="BS12" i="28" s="1"/>
  <c r="BR12" i="29"/>
  <c r="BS12" i="29" s="1"/>
  <c r="BR12" i="30"/>
  <c r="BS12" i="30" s="1"/>
  <c r="BR11" i="21"/>
  <c r="BS11" i="21" s="1"/>
  <c r="BR5" i="1"/>
  <c r="BS5" i="1" s="1"/>
  <c r="BR9" i="36"/>
  <c r="BS9" i="36" s="1"/>
  <c r="BR12" i="24"/>
  <c r="BS12" i="24" s="1"/>
  <c r="BR9" i="38"/>
  <c r="BS9" i="38" s="1"/>
  <c r="BR9" i="34"/>
  <c r="BS9" i="34" s="1"/>
  <c r="BR12" i="26"/>
  <c r="BS12" i="26" s="1"/>
  <c r="T28" i="16"/>
  <c r="BS10" i="16"/>
  <c r="CT7" i="16"/>
  <c r="BS14" i="16"/>
  <c r="BM12" i="16"/>
  <c r="BV13" i="16"/>
  <c r="BS6" i="16"/>
  <c r="CT8" i="16"/>
  <c r="BM6" i="16"/>
  <c r="BY8" i="16"/>
  <c r="CN8" i="16"/>
  <c r="BY14" i="16"/>
  <c r="CQ12" i="16"/>
  <c r="CB15" i="16"/>
  <c r="H26" i="16"/>
  <c r="H24" i="16"/>
  <c r="AW37" i="16" s="1"/>
  <c r="AX37" i="16" s="1"/>
  <c r="AU37" i="16" s="1"/>
  <c r="H23" i="16"/>
  <c r="BN43" i="16" s="1"/>
  <c r="BP4" i="16"/>
  <c r="H25" i="16"/>
  <c r="BR9" i="21"/>
  <c r="BS9" i="21" s="1"/>
  <c r="BR7" i="1"/>
  <c r="BS7" i="1" s="1"/>
  <c r="BR5" i="36"/>
  <c r="BS5" i="36" s="1"/>
  <c r="BR5" i="33"/>
  <c r="BS5" i="33" s="1"/>
  <c r="BR7" i="26"/>
  <c r="BS7" i="26" s="1"/>
  <c r="BR8" i="20"/>
  <c r="BS8" i="20" s="1"/>
  <c r="BR10" i="23"/>
  <c r="BS10" i="23" s="1"/>
  <c r="BR10" i="24"/>
  <c r="BS10" i="24" s="1"/>
  <c r="BR5" i="38"/>
  <c r="BS5" i="38" s="1"/>
  <c r="BR6" i="27"/>
  <c r="BS6" i="27" s="1"/>
  <c r="BR5" i="32"/>
  <c r="BS5" i="32" s="1"/>
  <c r="BR5" i="34"/>
  <c r="BS5" i="34" s="1"/>
  <c r="BR5" i="35"/>
  <c r="BS5" i="35" s="1"/>
  <c r="BR7" i="29"/>
  <c r="BS7" i="29" s="1"/>
  <c r="BR8" i="30"/>
  <c r="BS8" i="30" s="1"/>
  <c r="BR7" i="28"/>
  <c r="BS7" i="28" s="1"/>
  <c r="BR8" i="31"/>
  <c r="BS8" i="31" s="1"/>
  <c r="BR6" i="25"/>
  <c r="BS6" i="25" s="1"/>
  <c r="H28" i="16"/>
  <c r="CQ6" i="16"/>
  <c r="CB8" i="16"/>
  <c r="CK11" i="16"/>
  <c r="CK12" i="16"/>
  <c r="BS11" i="16"/>
  <c r="CN11" i="16"/>
  <c r="N26" i="16"/>
  <c r="N23" i="16"/>
  <c r="BT43" i="16" s="1"/>
  <c r="N24" i="16"/>
  <c r="AW35" i="16" s="1"/>
  <c r="AX35" i="16" s="1"/>
  <c r="BV4" i="16"/>
  <c r="N25" i="16"/>
  <c r="BR4" i="20"/>
  <c r="BS4" i="20" s="1"/>
  <c r="BR5" i="21"/>
  <c r="BS5" i="21" s="1"/>
  <c r="BR9" i="1"/>
  <c r="BS9" i="1" s="1"/>
  <c r="BR6" i="31"/>
  <c r="BS6" i="31" s="1"/>
  <c r="BR5" i="23"/>
  <c r="BS5" i="23" s="1"/>
  <c r="BR8" i="28"/>
  <c r="BS8" i="28" s="1"/>
  <c r="BR8" i="29"/>
  <c r="BS8" i="29" s="1"/>
  <c r="BR7" i="35"/>
  <c r="BS7" i="35" s="1"/>
  <c r="BR6" i="24"/>
  <c r="BS6" i="24" s="1"/>
  <c r="BR7" i="38"/>
  <c r="BS7" i="38" s="1"/>
  <c r="BR7" i="33"/>
  <c r="BS7" i="33" s="1"/>
  <c r="BR7" i="25"/>
  <c r="BS7" i="25" s="1"/>
  <c r="BR7" i="32"/>
  <c r="BS7" i="32" s="1"/>
  <c r="BR6" i="30"/>
  <c r="BS6" i="30" s="1"/>
  <c r="BR7" i="36"/>
  <c r="BS7" i="36" s="1"/>
  <c r="BR7" i="27"/>
  <c r="BS7" i="27" s="1"/>
  <c r="BR8" i="26"/>
  <c r="BS8" i="26" s="1"/>
  <c r="BR7" i="34"/>
  <c r="BS7" i="34" s="1"/>
  <c r="N28" i="16"/>
  <c r="BP11" i="16"/>
  <c r="CK14" i="16"/>
  <c r="BY11" i="16"/>
  <c r="CK10" i="16"/>
  <c r="BM7" i="16"/>
  <c r="CN10" i="16"/>
  <c r="BP8" i="16"/>
  <c r="CE13" i="16"/>
  <c r="CN6" i="16"/>
  <c r="CQ15" i="16"/>
  <c r="CQ13" i="16"/>
  <c r="BP15" i="16"/>
  <c r="CQ10" i="16"/>
  <c r="BS9" i="16"/>
  <c r="BV15" i="16"/>
  <c r="BY13" i="16"/>
  <c r="BM11" i="16"/>
  <c r="BY10" i="16"/>
  <c r="BS13" i="16"/>
  <c r="Z26" i="16"/>
  <c r="Z25" i="16"/>
  <c r="CH4" i="16"/>
  <c r="Z23" i="16"/>
  <c r="CF43" i="16" s="1"/>
  <c r="Z24" i="16"/>
  <c r="AW42" i="16" s="1"/>
  <c r="AX42" i="16" s="1"/>
  <c r="BR13" i="28"/>
  <c r="BS13" i="28" s="1"/>
  <c r="BR13" i="26"/>
  <c r="BS13" i="26" s="1"/>
  <c r="BR13" i="21"/>
  <c r="BS13" i="21" s="1"/>
  <c r="BR12" i="1"/>
  <c r="BS12" i="1" s="1"/>
  <c r="BR13" i="31"/>
  <c r="BS13" i="31" s="1"/>
  <c r="BR13" i="29"/>
  <c r="BS13" i="29" s="1"/>
  <c r="BR11" i="35"/>
  <c r="BS11" i="35" s="1"/>
  <c r="BR11" i="36"/>
  <c r="BS11" i="36" s="1"/>
  <c r="BR12" i="20"/>
  <c r="BS12" i="20" s="1"/>
  <c r="BR13" i="25"/>
  <c r="BS13" i="25" s="1"/>
  <c r="BR13" i="23"/>
  <c r="BS13" i="23" s="1"/>
  <c r="BR13" i="27"/>
  <c r="BS13" i="27" s="1"/>
  <c r="BR11" i="32"/>
  <c r="BS11" i="32" s="1"/>
  <c r="BR11" i="34"/>
  <c r="BS11" i="34" s="1"/>
  <c r="BR11" i="33"/>
  <c r="BS11" i="33" s="1"/>
  <c r="BR13" i="24"/>
  <c r="BS13" i="24" s="1"/>
  <c r="BR11" i="38"/>
  <c r="BS11" i="38" s="1"/>
  <c r="BR13" i="30"/>
  <c r="BS13" i="30" s="1"/>
  <c r="Z28" i="16"/>
  <c r="CB5" i="16"/>
  <c r="W24" i="16"/>
  <c r="AW39" i="16" s="1"/>
  <c r="AX39" i="16" s="1"/>
  <c r="W25" i="16"/>
  <c r="W26" i="16"/>
  <c r="CE4" i="16"/>
  <c r="W23" i="16"/>
  <c r="CC43" i="16" s="1"/>
  <c r="BR6" i="23"/>
  <c r="BS6" i="23" s="1"/>
  <c r="BR11" i="1"/>
  <c r="BS11" i="1" s="1"/>
  <c r="BR10" i="28"/>
  <c r="BS10" i="28" s="1"/>
  <c r="BR8" i="25"/>
  <c r="BS8" i="25" s="1"/>
  <c r="BR9" i="26"/>
  <c r="BS9" i="26" s="1"/>
  <c r="BR12" i="21"/>
  <c r="BS12" i="21" s="1"/>
  <c r="BR11" i="20"/>
  <c r="BS11" i="20" s="1"/>
  <c r="BR10" i="35"/>
  <c r="BS10" i="35" s="1"/>
  <c r="BR10" i="36"/>
  <c r="BS10" i="36" s="1"/>
  <c r="BR9" i="27"/>
  <c r="BS9" i="27" s="1"/>
  <c r="BR10" i="33"/>
  <c r="BS10" i="33" s="1"/>
  <c r="BR10" i="32"/>
  <c r="BS10" i="32" s="1"/>
  <c r="BR10" i="30"/>
  <c r="BS10" i="30" s="1"/>
  <c r="BR10" i="38"/>
  <c r="BS10" i="38" s="1"/>
  <c r="BR7" i="24"/>
  <c r="BS7" i="24" s="1"/>
  <c r="BR10" i="31"/>
  <c r="BS10" i="31" s="1"/>
  <c r="BR10" i="29"/>
  <c r="BS10" i="29" s="1"/>
  <c r="BR10" i="34"/>
  <c r="BS10" i="34" s="1"/>
  <c r="W28" i="16"/>
  <c r="BV14" i="16"/>
  <c r="CT4" i="16"/>
  <c r="CR4" i="16" s="1"/>
  <c r="AL25" i="16"/>
  <c r="AL24" i="16"/>
  <c r="AW34" i="16" s="1"/>
  <c r="AX34" i="16" s="1"/>
  <c r="AL26" i="16"/>
  <c r="AL23" i="16"/>
  <c r="CR43" i="16" s="1"/>
  <c r="BR15" i="35"/>
  <c r="BS15" i="35" s="1"/>
  <c r="BR4" i="24"/>
  <c r="BS4" i="24" s="1"/>
  <c r="BR15" i="20"/>
  <c r="BS15" i="20" s="1"/>
  <c r="BR7" i="21"/>
  <c r="BS7" i="21" s="1"/>
  <c r="BR15" i="36"/>
  <c r="BS15" i="36" s="1"/>
  <c r="BR5" i="25"/>
  <c r="BS5" i="25" s="1"/>
  <c r="BR6" i="26"/>
  <c r="BS6" i="26" s="1"/>
  <c r="BR15" i="1"/>
  <c r="BS15" i="1" s="1"/>
  <c r="BR15" i="38"/>
  <c r="BS15" i="38" s="1"/>
  <c r="BR15" i="33"/>
  <c r="BS15" i="33" s="1"/>
  <c r="BR5" i="31"/>
  <c r="BS5" i="31" s="1"/>
  <c r="BR15" i="34"/>
  <c r="BS15" i="34" s="1"/>
  <c r="BR4" i="29"/>
  <c r="BS4" i="29" s="1"/>
  <c r="BR5" i="30"/>
  <c r="BS5" i="30" s="1"/>
  <c r="BR4" i="27"/>
  <c r="BS4" i="27" s="1"/>
  <c r="BR4" i="28"/>
  <c r="BS4" i="28" s="1"/>
  <c r="BR8" i="23"/>
  <c r="BS8" i="23" s="1"/>
  <c r="BR15" i="32"/>
  <c r="BS15" i="32" s="1"/>
  <c r="AL28" i="16"/>
  <c r="CK6" i="16"/>
  <c r="CI6" i="16" s="1"/>
  <c r="CK9" i="16"/>
  <c r="CQ14" i="16"/>
  <c r="BP5" i="16"/>
  <c r="CH9" i="16"/>
  <c r="CF9" i="16" s="1"/>
  <c r="CE11" i="16"/>
  <c r="CB13" i="16"/>
  <c r="CE5" i="16"/>
  <c r="CQ8" i="16"/>
  <c r="CO8" i="16" s="1"/>
  <c r="BV5" i="16"/>
  <c r="BY15" i="16"/>
  <c r="CB6" i="16"/>
  <c r="CH12" i="16"/>
  <c r="CF12" i="16" s="1"/>
  <c r="CN5" i="16"/>
  <c r="BM13" i="16"/>
  <c r="CH10" i="16"/>
  <c r="BP10" i="16"/>
  <c r="BN10" i="16" s="1"/>
  <c r="CT14" i="16"/>
  <c r="CN12" i="16"/>
  <c r="BP13" i="16"/>
  <c r="K24" i="16"/>
  <c r="AW33" i="16" s="1"/>
  <c r="AX33" i="16" s="1"/>
  <c r="K26" i="16"/>
  <c r="K23" i="16"/>
  <c r="BQ43" i="16" s="1"/>
  <c r="BS4" i="16"/>
  <c r="K25" i="16"/>
  <c r="BR6" i="38"/>
  <c r="BS6" i="38" s="1"/>
  <c r="BR4" i="25"/>
  <c r="BS4" i="25" s="1"/>
  <c r="BR6" i="32"/>
  <c r="BS6" i="32" s="1"/>
  <c r="BR4" i="21"/>
  <c r="BS4" i="21" s="1"/>
  <c r="BR6" i="35"/>
  <c r="BS6" i="35" s="1"/>
  <c r="BR8" i="1"/>
  <c r="BS8" i="1" s="1"/>
  <c r="BR4" i="23"/>
  <c r="BS4" i="23" s="1"/>
  <c r="BR6" i="33"/>
  <c r="BS6" i="33" s="1"/>
  <c r="BR4" i="26"/>
  <c r="BS4" i="26" s="1"/>
  <c r="BR6" i="34"/>
  <c r="BS6" i="34" s="1"/>
  <c r="BR6" i="36"/>
  <c r="BS6" i="36" s="1"/>
  <c r="BR6" i="20"/>
  <c r="BS6" i="20" s="1"/>
  <c r="BR4" i="31"/>
  <c r="BS4" i="31" s="1"/>
  <c r="BR5" i="28"/>
  <c r="BS5" i="28" s="1"/>
  <c r="BR5" i="29"/>
  <c r="BS5" i="29" s="1"/>
  <c r="BR5" i="24"/>
  <c r="BS5" i="24" s="1"/>
  <c r="BR4" i="30"/>
  <c r="BS4" i="30" s="1"/>
  <c r="BR5" i="27"/>
  <c r="BS5" i="27" s="1"/>
  <c r="K28" i="16"/>
  <c r="BL8" i="28"/>
  <c r="H36" i="28"/>
  <c r="H22" i="28"/>
  <c r="Q35" i="20"/>
  <c r="BK4" i="20"/>
  <c r="AC35" i="20"/>
  <c r="BK12" i="20"/>
  <c r="BK4" i="27"/>
  <c r="AO35" i="27"/>
  <c r="Z35" i="28"/>
  <c r="BK12" i="28"/>
  <c r="BE11" i="26"/>
  <c r="BE9" i="26"/>
  <c r="BK4" i="33"/>
  <c r="H35" i="33"/>
  <c r="Q20" i="30"/>
  <c r="AL20" i="30"/>
  <c r="AO20" i="30"/>
  <c r="N20" i="30"/>
  <c r="Z20" i="30"/>
  <c r="AI20" i="30"/>
  <c r="W20" i="30"/>
  <c r="AF20" i="30"/>
  <c r="K20" i="30"/>
  <c r="T20" i="30"/>
  <c r="H20" i="30"/>
  <c r="AC20" i="30"/>
  <c r="V58" i="20"/>
  <c r="W36" i="32"/>
  <c r="BL9" i="32"/>
  <c r="W22" i="32"/>
  <c r="BE10" i="31"/>
  <c r="BE8" i="20"/>
  <c r="BL8" i="25"/>
  <c r="T36" i="25"/>
  <c r="T22" i="25"/>
  <c r="BK5" i="1"/>
  <c r="W35" i="1"/>
  <c r="AL36" i="23"/>
  <c r="BL11" i="23"/>
  <c r="AL22" i="23"/>
  <c r="BE13" i="23"/>
  <c r="BE6" i="23"/>
  <c r="BE9" i="23"/>
  <c r="BE5" i="21"/>
  <c r="Q35" i="1"/>
  <c r="BK7" i="1"/>
  <c r="BK9" i="28"/>
  <c r="AI35" i="28"/>
  <c r="N35" i="28"/>
  <c r="BK5" i="28"/>
  <c r="BK13" i="20"/>
  <c r="K35" i="20"/>
  <c r="G58" i="1"/>
  <c r="BE8" i="23"/>
  <c r="BE7" i="20"/>
  <c r="BE14" i="20"/>
  <c r="G58" i="26"/>
  <c r="H36" i="21"/>
  <c r="BL7" i="21"/>
  <c r="H22" i="21"/>
  <c r="BK5" i="30"/>
  <c r="Q35" i="30"/>
  <c r="BL15" i="30"/>
  <c r="AF36" i="30"/>
  <c r="AF22" i="30"/>
  <c r="AC36" i="30"/>
  <c r="BL10" i="30"/>
  <c r="AC22" i="30"/>
  <c r="AC36" i="27"/>
  <c r="BL11" i="27"/>
  <c r="AC22" i="27"/>
  <c r="BL5" i="21"/>
  <c r="AO36" i="21"/>
  <c r="AO22" i="21"/>
  <c r="BK9" i="21"/>
  <c r="AI35" i="21"/>
  <c r="BL11" i="26"/>
  <c r="Z36" i="26"/>
  <c r="Z22" i="26"/>
  <c r="W36" i="26"/>
  <c r="BL13" i="26"/>
  <c r="W22" i="26"/>
  <c r="BK12" i="29"/>
  <c r="W35" i="29"/>
  <c r="BK9" i="26"/>
  <c r="K35" i="26"/>
  <c r="H35" i="38"/>
  <c r="BK4" i="38"/>
  <c r="BE9" i="25"/>
  <c r="BE13" i="27"/>
  <c r="BE11" i="21"/>
  <c r="BL6" i="33"/>
  <c r="N36" i="33"/>
  <c r="N22" i="33"/>
  <c r="BE4" i="1"/>
  <c r="AO22" i="36"/>
  <c r="AO36" i="36"/>
  <c r="BL15" i="36"/>
  <c r="BE15" i="29"/>
  <c r="BE6" i="31"/>
  <c r="AK58" i="25"/>
  <c r="T20" i="25"/>
  <c r="K20" i="25"/>
  <c r="N20" i="25"/>
  <c r="AL20" i="25"/>
  <c r="AF20" i="25"/>
  <c r="AC20" i="25"/>
  <c r="AO20" i="25"/>
  <c r="W20" i="25"/>
  <c r="H20" i="25"/>
  <c r="Q20" i="25"/>
  <c r="Z20" i="25"/>
  <c r="AI20" i="25"/>
  <c r="BE15" i="24"/>
  <c r="BK7" i="20"/>
  <c r="H35" i="20"/>
  <c r="H36" i="30"/>
  <c r="BL8" i="30"/>
  <c r="H22" i="30"/>
  <c r="BK13" i="23"/>
  <c r="AC35" i="23"/>
  <c r="BL9" i="23"/>
  <c r="AI36" i="23"/>
  <c r="AI22" i="23"/>
  <c r="BL14" i="24"/>
  <c r="W36" i="24"/>
  <c r="W22" i="24"/>
  <c r="W35" i="25"/>
  <c r="BK14" i="25"/>
  <c r="BL5" i="24"/>
  <c r="N36" i="24"/>
  <c r="N22" i="24"/>
  <c r="K36" i="25"/>
  <c r="BL10" i="25"/>
  <c r="K22" i="25"/>
  <c r="BL14" i="29"/>
  <c r="AL36" i="29"/>
  <c r="AL22" i="29"/>
  <c r="BE5" i="24"/>
  <c r="N36" i="34"/>
  <c r="BL6" i="34"/>
  <c r="N22" i="34"/>
  <c r="BE10" i="25"/>
  <c r="BE6" i="28"/>
  <c r="BE7" i="31"/>
  <c r="BK8" i="32"/>
  <c r="T35" i="32"/>
  <c r="AY39" i="16"/>
  <c r="AZ39" i="16" s="1"/>
  <c r="BA39" i="16"/>
  <c r="BB39" i="16" s="1"/>
  <c r="S58" i="24"/>
  <c r="BE10" i="21"/>
  <c r="BE7" i="28"/>
  <c r="AI22" i="35"/>
  <c r="AI36" i="35"/>
  <c r="BL13" i="35"/>
  <c r="BE4" i="25"/>
  <c r="AU32" i="29"/>
  <c r="BK7" i="27"/>
  <c r="Q35" i="27"/>
  <c r="T35" i="24"/>
  <c r="BK8" i="24"/>
  <c r="AC35" i="28"/>
  <c r="BK10" i="28"/>
  <c r="AO35" i="20"/>
  <c r="BK6" i="20"/>
  <c r="Z35" i="29"/>
  <c r="BK13" i="29"/>
  <c r="W35" i="27"/>
  <c r="BK12" i="27"/>
  <c r="BK4" i="25"/>
  <c r="N35" i="25"/>
  <c r="AL35" i="24"/>
  <c r="BK11" i="24"/>
  <c r="BE5" i="26"/>
  <c r="AV4" i="24"/>
  <c r="AV21" i="24" s="1"/>
  <c r="AV34" i="24" s="1"/>
  <c r="AU21" i="24" s="1"/>
  <c r="AU32" i="24"/>
  <c r="P58" i="25"/>
  <c r="AB58" i="28"/>
  <c r="AH58" i="20"/>
  <c r="AC20" i="20"/>
  <c r="Z20" i="20"/>
  <c r="Q20" i="20"/>
  <c r="AO20" i="20"/>
  <c r="AF20" i="20"/>
  <c r="K20" i="20"/>
  <c r="AI20" i="20"/>
  <c r="AL20" i="20"/>
  <c r="T20" i="20"/>
  <c r="W20" i="20"/>
  <c r="H20" i="20"/>
  <c r="N20" i="20"/>
  <c r="BE11" i="1"/>
  <c r="H36" i="29"/>
  <c r="BL8" i="29"/>
  <c r="H22" i="29"/>
  <c r="BL7" i="25"/>
  <c r="H36" i="25"/>
  <c r="H22" i="25"/>
  <c r="BL8" i="23"/>
  <c r="T36" i="23"/>
  <c r="T22" i="23"/>
  <c r="BL15" i="28"/>
  <c r="AF36" i="28"/>
  <c r="AF22" i="28"/>
  <c r="AF36" i="27"/>
  <c r="BL15" i="27"/>
  <c r="AF22" i="27"/>
  <c r="AC35" i="21"/>
  <c r="BK12" i="21"/>
  <c r="AO36" i="25"/>
  <c r="BL5" i="25"/>
  <c r="AO22" i="25"/>
  <c r="Z36" i="23"/>
  <c r="BL10" i="23"/>
  <c r="Z22" i="23"/>
  <c r="BK15" i="20"/>
  <c r="AL35" i="20"/>
  <c r="BK14" i="27"/>
  <c r="AL35" i="27"/>
  <c r="V58" i="27"/>
  <c r="BE9" i="21"/>
  <c r="BE6" i="26"/>
  <c r="AL35" i="38"/>
  <c r="BK14" i="38"/>
  <c r="N20" i="28"/>
  <c r="W20" i="28"/>
  <c r="AI20" i="28"/>
  <c r="Q20" i="28"/>
  <c r="T20" i="28"/>
  <c r="AO20" i="28"/>
  <c r="AL20" i="28"/>
  <c r="Z20" i="28"/>
  <c r="AF20" i="28"/>
  <c r="K20" i="28"/>
  <c r="H20" i="28"/>
  <c r="AC20" i="28"/>
  <c r="T35" i="34"/>
  <c r="BK8" i="34"/>
  <c r="AU32" i="28"/>
  <c r="AV4" i="28"/>
  <c r="AV21" i="28" s="1"/>
  <c r="AV34" i="28" s="1"/>
  <c r="AU21" i="28" s="1"/>
  <c r="BE10" i="27"/>
  <c r="AL22" i="33"/>
  <c r="BL14" i="33"/>
  <c r="AL36" i="33"/>
  <c r="AV4" i="21"/>
  <c r="AV21" i="21" s="1"/>
  <c r="AV34" i="21" s="1"/>
  <c r="AU21" i="21" s="1"/>
  <c r="AU32" i="21"/>
  <c r="BE14" i="24"/>
  <c r="BE6" i="20"/>
  <c r="BA43" i="16"/>
  <c r="BB43" i="16" s="1"/>
  <c r="AY43" i="16"/>
  <c r="AZ43" i="16" s="1"/>
  <c r="BE13" i="25"/>
  <c r="BE12" i="30"/>
  <c r="BE14" i="29"/>
  <c r="BE9" i="24"/>
  <c r="BE12" i="25"/>
  <c r="BE14" i="28"/>
  <c r="AV21" i="26"/>
  <c r="AV34" i="26" s="1"/>
  <c r="AU21" i="26" s="1"/>
  <c r="BK11" i="35"/>
  <c r="AC35" i="35"/>
  <c r="BE7" i="23"/>
  <c r="BL6" i="36"/>
  <c r="N36" i="36"/>
  <c r="N22" i="36"/>
  <c r="AK58" i="24"/>
  <c r="AV21" i="29"/>
  <c r="AV34" i="29" s="1"/>
  <c r="AU21" i="29" s="1"/>
  <c r="BE15" i="23"/>
  <c r="G58" i="29"/>
  <c r="BE13" i="1"/>
  <c r="AK58" i="1"/>
  <c r="H35" i="26"/>
  <c r="BK8" i="26"/>
  <c r="Q36" i="26"/>
  <c r="BL7" i="26"/>
  <c r="Q22" i="26"/>
  <c r="T35" i="1"/>
  <c r="BK13" i="1"/>
  <c r="BK4" i="1"/>
  <c r="AF35" i="1"/>
  <c r="BK15" i="24"/>
  <c r="AF35" i="24"/>
  <c r="BL4" i="29"/>
  <c r="AO36" i="29"/>
  <c r="AO22" i="29"/>
  <c r="AI36" i="29"/>
  <c r="BL9" i="29"/>
  <c r="AI22" i="29"/>
  <c r="Z36" i="24"/>
  <c r="BL13" i="24"/>
  <c r="Z22" i="24"/>
  <c r="BL14" i="21"/>
  <c r="Z36" i="21"/>
  <c r="Z22" i="21"/>
  <c r="BL4" i="30"/>
  <c r="N36" i="30"/>
  <c r="N22" i="30"/>
  <c r="BE8" i="27"/>
  <c r="BE13" i="26"/>
  <c r="S58" i="21"/>
  <c r="S58" i="27"/>
  <c r="AE58" i="26"/>
  <c r="V58" i="26"/>
  <c r="BL15" i="38"/>
  <c r="AO36" i="38"/>
  <c r="AO22" i="38"/>
  <c r="AC20" i="29"/>
  <c r="Z20" i="29"/>
  <c r="AI20" i="29"/>
  <c r="Q20" i="29"/>
  <c r="N20" i="29"/>
  <c r="AO20" i="29"/>
  <c r="H20" i="29"/>
  <c r="AL20" i="29"/>
  <c r="K20" i="29"/>
  <c r="W20" i="29"/>
  <c r="T20" i="29"/>
  <c r="AF20" i="29"/>
  <c r="J58" i="26"/>
  <c r="Y58" i="23"/>
  <c r="K22" i="36"/>
  <c r="BL5" i="36"/>
  <c r="K36" i="36"/>
  <c r="BE9" i="31"/>
  <c r="N36" i="32"/>
  <c r="BL6" i="32"/>
  <c r="N22" i="32"/>
  <c r="AY42" i="16"/>
  <c r="AZ42" i="16" s="1"/>
  <c r="BA42" i="16"/>
  <c r="BB42" i="16" s="1"/>
  <c r="BE8" i="1"/>
  <c r="BE10" i="20"/>
  <c r="BE7" i="29"/>
  <c r="BE8" i="25"/>
  <c r="BE8" i="31"/>
  <c r="BE7" i="24"/>
  <c r="BE7" i="30"/>
  <c r="BE13" i="20"/>
  <c r="BL6" i="27"/>
  <c r="T36" i="27"/>
  <c r="T22" i="27"/>
  <c r="BK10" i="31"/>
  <c r="AC35" i="31"/>
  <c r="W35" i="20"/>
  <c r="BK11" i="20"/>
  <c r="N35" i="26"/>
  <c r="BK4" i="26"/>
  <c r="AL35" i="21"/>
  <c r="BK10" i="21"/>
  <c r="AO22" i="33"/>
  <c r="AO36" i="33"/>
  <c r="BL15" i="33"/>
  <c r="BE7" i="21"/>
  <c r="AY40" i="16"/>
  <c r="AZ40" i="16" s="1"/>
  <c r="BA40" i="16"/>
  <c r="BB40" i="16" s="1"/>
  <c r="BL6" i="21"/>
  <c r="Q36" i="21"/>
  <c r="Q22" i="21"/>
  <c r="Z36" i="25"/>
  <c r="BL12" i="25"/>
  <c r="Z22" i="25"/>
  <c r="W35" i="30"/>
  <c r="BK13" i="30"/>
  <c r="K36" i="28"/>
  <c r="BL11" i="28"/>
  <c r="K22" i="28"/>
  <c r="BE4" i="27"/>
  <c r="BK5" i="38"/>
  <c r="K35" i="38"/>
  <c r="BE14" i="23"/>
  <c r="M58" i="21"/>
  <c r="BE5" i="30"/>
  <c r="Y58" i="21"/>
  <c r="AK58" i="21"/>
  <c r="BE11" i="30"/>
  <c r="BE5" i="28"/>
  <c r="BE5" i="20"/>
  <c r="BE8" i="29"/>
  <c r="BK4" i="35"/>
  <c r="H35" i="35"/>
  <c r="V58" i="24"/>
  <c r="AE58" i="28"/>
  <c r="BE12" i="31"/>
  <c r="BK14" i="1"/>
  <c r="H35" i="1"/>
  <c r="T35" i="31"/>
  <c r="BK8" i="31"/>
  <c r="BK10" i="29"/>
  <c r="AC35" i="29"/>
  <c r="BK6" i="31"/>
  <c r="AO35" i="31"/>
  <c r="AI35" i="27"/>
  <c r="BK10" i="27"/>
  <c r="BK15" i="21"/>
  <c r="W35" i="21"/>
  <c r="BK5" i="29"/>
  <c r="N35" i="29"/>
  <c r="BE14" i="27"/>
  <c r="BE11" i="23"/>
  <c r="AV4" i="25"/>
  <c r="AV21" i="25" s="1"/>
  <c r="AV34" i="25" s="1"/>
  <c r="AU21" i="25" s="1"/>
  <c r="AU32" i="25"/>
  <c r="BE7" i="25"/>
  <c r="BE13" i="30"/>
  <c r="H35" i="27"/>
  <c r="BK8" i="27"/>
  <c r="T35" i="29"/>
  <c r="BK7" i="29"/>
  <c r="T35" i="26"/>
  <c r="BK5" i="26"/>
  <c r="BL15" i="26"/>
  <c r="AF36" i="26"/>
  <c r="AF22" i="26"/>
  <c r="BK13" i="27"/>
  <c r="Z35" i="27"/>
  <c r="N35" i="27"/>
  <c r="BK5" i="27"/>
  <c r="BK11" i="30"/>
  <c r="K35" i="30"/>
  <c r="BE4" i="23"/>
  <c r="BE14" i="1"/>
  <c r="BE13" i="21"/>
  <c r="BE10" i="23"/>
  <c r="BK8" i="38"/>
  <c r="T35" i="38"/>
  <c r="G58" i="20"/>
  <c r="M58" i="29"/>
  <c r="AF35" i="36"/>
  <c r="BK12" i="36"/>
  <c r="BE10" i="28"/>
  <c r="BE4" i="31"/>
  <c r="BA41" i="16"/>
  <c r="BB41" i="16" s="1"/>
  <c r="AY41" i="16"/>
  <c r="AZ41" i="16" s="1"/>
  <c r="Y58" i="1"/>
  <c r="K20" i="21"/>
  <c r="AL20" i="21"/>
  <c r="N20" i="21"/>
  <c r="AF20" i="21"/>
  <c r="AC20" i="21"/>
  <c r="W20" i="21"/>
  <c r="Z20" i="21"/>
  <c r="AI20" i="21"/>
  <c r="T20" i="21"/>
  <c r="AO20" i="21"/>
  <c r="H20" i="21"/>
  <c r="Q20" i="21"/>
  <c r="AU32" i="26"/>
  <c r="BE14" i="25"/>
  <c r="BE11" i="28"/>
  <c r="BE6" i="24"/>
  <c r="BE11" i="25"/>
  <c r="P58" i="30"/>
  <c r="BE10" i="30"/>
  <c r="BL12" i="35"/>
  <c r="AF36" i="35"/>
  <c r="AF22" i="35"/>
  <c r="Z35" i="35"/>
  <c r="BK10" i="35"/>
  <c r="AE58" i="25"/>
  <c r="J58" i="20"/>
  <c r="BE5" i="1"/>
  <c r="BK6" i="25"/>
  <c r="Q35" i="25"/>
  <c r="Q35" i="23"/>
  <c r="BK6" i="23"/>
  <c r="AF35" i="20"/>
  <c r="BK10" i="20"/>
  <c r="BL15" i="25"/>
  <c r="AF36" i="25"/>
  <c r="AF22" i="25"/>
  <c r="BL6" i="26"/>
  <c r="AO36" i="26"/>
  <c r="AO22" i="26"/>
  <c r="AI36" i="26"/>
  <c r="BL12" i="26"/>
  <c r="AI22" i="26"/>
  <c r="BK10" i="1"/>
  <c r="Z35" i="1"/>
  <c r="BL12" i="24"/>
  <c r="K36" i="24"/>
  <c r="K22" i="24"/>
  <c r="BL11" i="21"/>
  <c r="K36" i="21"/>
  <c r="K22" i="21"/>
  <c r="BL14" i="31"/>
  <c r="AL36" i="31"/>
  <c r="AL22" i="31"/>
  <c r="BE10" i="26"/>
  <c r="BE12" i="23"/>
  <c r="BE4" i="30"/>
  <c r="BE4" i="28"/>
  <c r="BE6" i="29"/>
  <c r="V58" i="23"/>
  <c r="BK5" i="33"/>
  <c r="K35" i="33"/>
  <c r="BE4" i="21"/>
  <c r="BE4" i="24"/>
  <c r="BL9" i="36"/>
  <c r="W36" i="36"/>
  <c r="W22" i="36"/>
  <c r="G58" i="30"/>
  <c r="BE8" i="21"/>
  <c r="BE10" i="24"/>
  <c r="BE13" i="24"/>
  <c r="BE9" i="30"/>
  <c r="BE13" i="28"/>
  <c r="BE11" i="31"/>
  <c r="AV21" i="1"/>
  <c r="AV34" i="1" s="1"/>
  <c r="AU21" i="1" s="1"/>
  <c r="BE15" i="1"/>
  <c r="BE6" i="21"/>
  <c r="P58" i="20"/>
  <c r="N36" i="35"/>
  <c r="BL6" i="35"/>
  <c r="N22" i="35"/>
  <c r="Q22" i="34"/>
  <c r="Q36" i="34"/>
  <c r="BL7" i="34"/>
  <c r="AV21" i="23"/>
  <c r="AV34" i="23" s="1"/>
  <c r="AU21" i="23" s="1"/>
  <c r="BE8" i="24"/>
  <c r="BE7" i="27"/>
  <c r="BE12" i="28"/>
  <c r="AY44" i="16"/>
  <c r="AZ44" i="16" s="1"/>
  <c r="BA44" i="16"/>
  <c r="BB44" i="16" s="1"/>
  <c r="V58" i="21"/>
  <c r="H35" i="31"/>
  <c r="BK7" i="31"/>
  <c r="Q36" i="31"/>
  <c r="BL5" i="31"/>
  <c r="Q22" i="31"/>
  <c r="T35" i="28"/>
  <c r="BK6" i="28"/>
  <c r="BK14" i="23"/>
  <c r="AF35" i="23"/>
  <c r="BK9" i="1"/>
  <c r="AC35" i="1"/>
  <c r="BL9" i="30"/>
  <c r="AI36" i="30"/>
  <c r="AI22" i="30"/>
  <c r="BK10" i="24"/>
  <c r="AI35" i="24"/>
  <c r="Z35" i="30"/>
  <c r="BK12" i="30"/>
  <c r="N35" i="21"/>
  <c r="BK4" i="21"/>
  <c r="K35" i="1"/>
  <c r="BK15" i="1"/>
  <c r="BE9" i="27"/>
  <c r="BE5" i="27"/>
  <c r="BE7" i="1"/>
  <c r="BE11" i="27"/>
  <c r="BE15" i="30"/>
  <c r="BL6" i="29"/>
  <c r="Q36" i="29"/>
  <c r="Q22" i="29"/>
  <c r="AO35" i="30"/>
  <c r="BK6" i="30"/>
  <c r="AI35" i="20"/>
  <c r="BK9" i="20"/>
  <c r="Z35" i="20"/>
  <c r="BK14" i="20"/>
  <c r="BL13" i="28"/>
  <c r="W36" i="28"/>
  <c r="W22" i="28"/>
  <c r="BK12" i="1"/>
  <c r="N35" i="1"/>
  <c r="BL9" i="27"/>
  <c r="K36" i="27"/>
  <c r="K22" i="27"/>
  <c r="AL36" i="26"/>
  <c r="BL14" i="26"/>
  <c r="AL22" i="26"/>
  <c r="BE6" i="27"/>
  <c r="BE15" i="26"/>
  <c r="BE5" i="23"/>
  <c r="BE14" i="26"/>
  <c r="BL12" i="33"/>
  <c r="AF36" i="33"/>
  <c r="AF22" i="33"/>
  <c r="BK13" i="33"/>
  <c r="AI35" i="33"/>
  <c r="BE12" i="24"/>
  <c r="BE13" i="29"/>
  <c r="AY35" i="16"/>
  <c r="AZ35" i="16" s="1"/>
  <c r="BA35" i="16"/>
  <c r="AY36" i="16"/>
  <c r="AZ36" i="16" s="1"/>
  <c r="BA36" i="16"/>
  <c r="BB36" i="16" s="1"/>
  <c r="BE12" i="21"/>
  <c r="AN58" i="30"/>
  <c r="AB58" i="20"/>
  <c r="BE14" i="31"/>
  <c r="BE11" i="29"/>
  <c r="BE15" i="31"/>
  <c r="P58" i="24"/>
  <c r="BE8" i="26"/>
  <c r="BE5" i="25"/>
  <c r="BE5" i="31"/>
  <c r="BE10" i="29"/>
  <c r="T36" i="21"/>
  <c r="BL8" i="21"/>
  <c r="T22" i="21"/>
  <c r="BK10" i="26"/>
  <c r="AC35" i="26"/>
  <c r="BE12" i="27"/>
  <c r="Q36" i="28"/>
  <c r="BL7" i="28"/>
  <c r="Q22" i="28"/>
  <c r="AF36" i="21"/>
  <c r="BL13" i="21"/>
  <c r="AF22" i="21"/>
  <c r="BL4" i="23"/>
  <c r="N36" i="23"/>
  <c r="N22" i="23"/>
  <c r="K20" i="1"/>
  <c r="AO20" i="1"/>
  <c r="H20" i="1"/>
  <c r="T20" i="1"/>
  <c r="N20" i="1"/>
  <c r="AI20" i="1"/>
  <c r="AL20" i="1"/>
  <c r="W20" i="1"/>
  <c r="AF20" i="1"/>
  <c r="Z20" i="1"/>
  <c r="Q20" i="1"/>
  <c r="AC20" i="1"/>
  <c r="AO22" i="34"/>
  <c r="BL15" i="34"/>
  <c r="AO36" i="34"/>
  <c r="AF20" i="27"/>
  <c r="W20" i="27"/>
  <c r="K20" i="27"/>
  <c r="H20" i="27"/>
  <c r="AO20" i="27"/>
  <c r="Q20" i="27"/>
  <c r="AI20" i="27"/>
  <c r="Z20" i="27"/>
  <c r="AC20" i="27"/>
  <c r="AL20" i="27"/>
  <c r="T20" i="27"/>
  <c r="N20" i="27"/>
  <c r="AY34" i="16"/>
  <c r="AZ34" i="16" s="1"/>
  <c r="BA34" i="16"/>
  <c r="BB34" i="16" s="1"/>
  <c r="BL15" i="31"/>
  <c r="AF36" i="31"/>
  <c r="AF22" i="31"/>
  <c r="W35" i="31"/>
  <c r="BK12" i="31"/>
  <c r="AV4" i="30"/>
  <c r="AV21" i="30" s="1"/>
  <c r="AV34" i="30" s="1"/>
  <c r="AU21" i="30" s="1"/>
  <c r="AU32" i="30"/>
  <c r="BE4" i="26"/>
  <c r="BE4" i="29"/>
  <c r="G58" i="27"/>
  <c r="W22" i="33"/>
  <c r="BL9" i="33"/>
  <c r="W36" i="33"/>
  <c r="BE9" i="1"/>
  <c r="H22" i="36"/>
  <c r="H36" i="36"/>
  <c r="BL4" i="36"/>
  <c r="AN58" i="28"/>
  <c r="BE12" i="20"/>
  <c r="BE10" i="1"/>
  <c r="AU32" i="20"/>
  <c r="AV4" i="20"/>
  <c r="AV21" i="20" s="1"/>
  <c r="AV34" i="20" s="1"/>
  <c r="AU21" i="20" s="1"/>
  <c r="M58" i="24"/>
  <c r="BE6" i="30"/>
  <c r="BE6" i="1"/>
  <c r="BE14" i="21"/>
  <c r="BE15" i="25"/>
  <c r="BE8" i="30"/>
  <c r="BE11" i="20"/>
  <c r="AE58" i="24"/>
  <c r="H36" i="24"/>
  <c r="BL7" i="24"/>
  <c r="H22" i="24"/>
  <c r="BL9" i="24"/>
  <c r="AC36" i="24"/>
  <c r="AC22" i="24"/>
  <c r="AO35" i="28"/>
  <c r="BK4" i="28"/>
  <c r="BK6" i="1"/>
  <c r="AO35" i="1"/>
  <c r="AI36" i="25"/>
  <c r="BL11" i="25"/>
  <c r="AI22" i="25"/>
  <c r="N22" i="31"/>
  <c r="N36" i="31"/>
  <c r="BL4" i="31"/>
  <c r="BL12" i="23"/>
  <c r="K36" i="23"/>
  <c r="K22" i="23"/>
  <c r="BL14" i="28"/>
  <c r="AL36" i="28"/>
  <c r="AL22" i="28"/>
  <c r="AH58" i="23"/>
  <c r="BE6" i="25"/>
  <c r="V58" i="28"/>
  <c r="J58" i="23"/>
  <c r="K20" i="24"/>
  <c r="W20" i="24"/>
  <c r="N20" i="24"/>
  <c r="AF20" i="24"/>
  <c r="H20" i="24"/>
  <c r="AL20" i="24"/>
  <c r="AC20" i="24"/>
  <c r="Z20" i="24"/>
  <c r="AI20" i="24"/>
  <c r="AO20" i="24"/>
  <c r="T20" i="24"/>
  <c r="Q20" i="24"/>
  <c r="BE15" i="27"/>
  <c r="BE12" i="29"/>
  <c r="BK5" i="32"/>
  <c r="K35" i="32"/>
  <c r="AY38" i="16"/>
  <c r="AZ38" i="16" s="1"/>
  <c r="BA38" i="16"/>
  <c r="BB38" i="16" s="1"/>
  <c r="BE15" i="20"/>
  <c r="AU32" i="1"/>
  <c r="BE11" i="24"/>
  <c r="BE4" i="20"/>
  <c r="AO35" i="35"/>
  <c r="BK15" i="35"/>
  <c r="AF36" i="34"/>
  <c r="BL12" i="34"/>
  <c r="AF22" i="34"/>
  <c r="AU32" i="23"/>
  <c r="BE13" i="31"/>
  <c r="J58" i="25"/>
  <c r="BE15" i="21"/>
  <c r="BK7" i="23"/>
  <c r="H35" i="23"/>
  <c r="Q35" i="24"/>
  <c r="BK6" i="24"/>
  <c r="BK8" i="20"/>
  <c r="T35" i="20"/>
  <c r="BK15" i="29"/>
  <c r="AF35" i="29"/>
  <c r="AC35" i="25"/>
  <c r="BK9" i="25"/>
  <c r="AO35" i="23"/>
  <c r="BK5" i="23"/>
  <c r="BK8" i="1"/>
  <c r="AI35" i="1"/>
  <c r="BK11" i="31"/>
  <c r="Z35" i="31"/>
  <c r="BK15" i="23"/>
  <c r="W35" i="23"/>
  <c r="K35" i="29"/>
  <c r="BK11" i="29"/>
  <c r="BK13" i="31"/>
  <c r="K35" i="31"/>
  <c r="AK58" i="27"/>
  <c r="M58" i="27"/>
  <c r="M58" i="23"/>
  <c r="BK13" i="38"/>
  <c r="AI35" i="38"/>
  <c r="BE9" i="28"/>
  <c r="BE9" i="20"/>
  <c r="BE5" i="29"/>
  <c r="S58" i="1"/>
  <c r="BK8" i="35"/>
  <c r="T35" i="35"/>
  <c r="BL7" i="30"/>
  <c r="T36" i="30"/>
  <c r="T22" i="30"/>
  <c r="AO36" i="24"/>
  <c r="BL4" i="24"/>
  <c r="AO22" i="24"/>
  <c r="BK9" i="31"/>
  <c r="AI35" i="31"/>
  <c r="N35" i="20"/>
  <c r="BK5" i="20"/>
  <c r="BK11" i="1"/>
  <c r="BI11" i="1" s="1"/>
  <c r="AL35" i="1"/>
  <c r="BL13" i="25"/>
  <c r="AL36" i="25"/>
  <c r="AL22" i="25"/>
  <c r="BL14" i="30"/>
  <c r="AL36" i="30"/>
  <c r="AL22" i="30"/>
  <c r="BE12" i="26"/>
  <c r="AU32" i="27"/>
  <c r="AV4" i="27"/>
  <c r="AV21" i="27" s="1"/>
  <c r="AV34" i="27" s="1"/>
  <c r="AU21" i="27" s="1"/>
  <c r="BE7" i="26"/>
  <c r="G58" i="23"/>
  <c r="N20" i="26"/>
  <c r="AL20" i="26"/>
  <c r="K20" i="26"/>
  <c r="Z20" i="26"/>
  <c r="T20" i="26"/>
  <c r="AF20" i="26"/>
  <c r="H20" i="26"/>
  <c r="AO20" i="26"/>
  <c r="Q20" i="26"/>
  <c r="W20" i="26"/>
  <c r="AC20" i="26"/>
  <c r="AI20" i="26"/>
  <c r="Y58" i="24"/>
  <c r="K20" i="31"/>
  <c r="Z20" i="31"/>
  <c r="T20" i="31"/>
  <c r="Q20" i="31"/>
  <c r="AC20" i="31"/>
  <c r="H20" i="31"/>
  <c r="N20" i="31"/>
  <c r="AI20" i="31"/>
  <c r="AF20" i="31"/>
  <c r="AL20" i="31"/>
  <c r="W20" i="31"/>
  <c r="AO20" i="31"/>
  <c r="BE14" i="30"/>
  <c r="BE8" i="28"/>
  <c r="BE9" i="29"/>
  <c r="BE12" i="1"/>
  <c r="S58" i="25"/>
  <c r="J58" i="28"/>
  <c r="Q35" i="35"/>
  <c r="BK7" i="35"/>
  <c r="Z35" i="34"/>
  <c r="BK10" i="34"/>
  <c r="Y58" i="30"/>
  <c r="AK58" i="20"/>
  <c r="S22" i="20" l="1"/>
  <c r="S2" i="20" s="1"/>
  <c r="BI9" i="20"/>
  <c r="AK22" i="1"/>
  <c r="AK2" i="1" s="1"/>
  <c r="CL5" i="16"/>
  <c r="CR7" i="16"/>
  <c r="BT14" i="16"/>
  <c r="CI11" i="16"/>
  <c r="BW13" i="16"/>
  <c r="BN15" i="16"/>
  <c r="BK12" i="34"/>
  <c r="AF35" i="34"/>
  <c r="BK14" i="28"/>
  <c r="AL35" i="28"/>
  <c r="N35" i="31"/>
  <c r="BK4" i="31"/>
  <c r="BI8" i="31" s="1"/>
  <c r="AN22" i="1"/>
  <c r="AC35" i="24"/>
  <c r="BK9" i="24"/>
  <c r="BK4" i="36"/>
  <c r="H35" i="36"/>
  <c r="BK15" i="31"/>
  <c r="AF35" i="31"/>
  <c r="BK4" i="23"/>
  <c r="N35" i="23"/>
  <c r="T35" i="21"/>
  <c r="BK8" i="21"/>
  <c r="AL35" i="26"/>
  <c r="BK14" i="26"/>
  <c r="W35" i="28"/>
  <c r="BK13" i="28"/>
  <c r="Y22" i="20"/>
  <c r="J22" i="1"/>
  <c r="Q35" i="31"/>
  <c r="BK5" i="31"/>
  <c r="N35" i="35"/>
  <c r="BK6" i="35"/>
  <c r="BK12" i="24"/>
  <c r="K35" i="24"/>
  <c r="BI10" i="1"/>
  <c r="AO35" i="26"/>
  <c r="BK6" i="26"/>
  <c r="BI14" i="1"/>
  <c r="AO35" i="33"/>
  <c r="BK15" i="33"/>
  <c r="AO35" i="38"/>
  <c r="AN22" i="38" s="1"/>
  <c r="BK15" i="38"/>
  <c r="BI15" i="38" s="1"/>
  <c r="Z35" i="21"/>
  <c r="BK14" i="21"/>
  <c r="BI13" i="1"/>
  <c r="AK22" i="20"/>
  <c r="T35" i="23"/>
  <c r="BK8" i="23"/>
  <c r="BK6" i="34"/>
  <c r="N35" i="34"/>
  <c r="BK14" i="29"/>
  <c r="AL35" i="29"/>
  <c r="BK11" i="26"/>
  <c r="Z35" i="26"/>
  <c r="BK11" i="27"/>
  <c r="AC35" i="27"/>
  <c r="BI13" i="20"/>
  <c r="BK11" i="23"/>
  <c r="AL35" i="23"/>
  <c r="BI5" i="1"/>
  <c r="BI4" i="20"/>
  <c r="CR14" i="16"/>
  <c r="BT5" i="16"/>
  <c r="CC11" i="16"/>
  <c r="CI9" i="16"/>
  <c r="BK11" i="16"/>
  <c r="CO10" i="16"/>
  <c r="CL6" i="16"/>
  <c r="BK7" i="16"/>
  <c r="BN11" i="16"/>
  <c r="CI12" i="16"/>
  <c r="BW14" i="16"/>
  <c r="CR8" i="16"/>
  <c r="BQ14" i="16"/>
  <c r="CF14" i="16"/>
  <c r="CO9" i="16"/>
  <c r="CF6" i="16"/>
  <c r="BN14" i="16"/>
  <c r="CC15" i="16"/>
  <c r="CL14" i="16"/>
  <c r="BT6" i="16"/>
  <c r="CI15" i="16"/>
  <c r="BZ11" i="16"/>
  <c r="AU38" i="16"/>
  <c r="CL7" i="16"/>
  <c r="CF13" i="16"/>
  <c r="CC8" i="16"/>
  <c r="BT12" i="16"/>
  <c r="CL9" i="16"/>
  <c r="CR13" i="16"/>
  <c r="CC9" i="16"/>
  <c r="CR6" i="16"/>
  <c r="BW5" i="16"/>
  <c r="BI13" i="38"/>
  <c r="BI6" i="1"/>
  <c r="BK9" i="33"/>
  <c r="W35" i="33"/>
  <c r="BI11" i="38"/>
  <c r="BK12" i="26"/>
  <c r="AI35" i="26"/>
  <c r="BI11" i="20"/>
  <c r="BZ4" i="16"/>
  <c r="CR9" i="16"/>
  <c r="BQ15" i="16"/>
  <c r="BT9" i="16"/>
  <c r="CI13" i="16"/>
  <c r="BK14" i="16"/>
  <c r="CO5" i="16"/>
  <c r="BW9" i="16"/>
  <c r="AU43" i="16"/>
  <c r="CL4" i="16"/>
  <c r="BN12" i="16"/>
  <c r="BZ14" i="16"/>
  <c r="BT11" i="16"/>
  <c r="CC6" i="16"/>
  <c r="CF8" i="16"/>
  <c r="CI4" i="16"/>
  <c r="CI5" i="16"/>
  <c r="BW7" i="16"/>
  <c r="CF15" i="16"/>
  <c r="BK13" i="25"/>
  <c r="AL35" i="25"/>
  <c r="BI9" i="31"/>
  <c r="BK7" i="30"/>
  <c r="T35" i="30"/>
  <c r="BV9" i="20"/>
  <c r="BW9" i="20" s="1"/>
  <c r="BT9" i="20"/>
  <c r="BU9" i="20" s="1"/>
  <c r="BP9" i="20" s="1"/>
  <c r="S40" i="20"/>
  <c r="AI35" i="25"/>
  <c r="BK11" i="25"/>
  <c r="AF35" i="33"/>
  <c r="BK12" i="33"/>
  <c r="K35" i="21"/>
  <c r="BK11" i="21"/>
  <c r="T35" i="27"/>
  <c r="BK6" i="27"/>
  <c r="BK4" i="30"/>
  <c r="N35" i="30"/>
  <c r="BK4" i="29"/>
  <c r="AO35" i="29"/>
  <c r="BI9" i="38"/>
  <c r="BI14" i="38"/>
  <c r="BI15" i="20"/>
  <c r="AO35" i="25"/>
  <c r="BK5" i="25"/>
  <c r="BK15" i="28"/>
  <c r="AF35" i="28"/>
  <c r="BI6" i="38"/>
  <c r="AO35" i="36"/>
  <c r="BK15" i="36"/>
  <c r="BK13" i="26"/>
  <c r="W35" i="26"/>
  <c r="CI10" i="16"/>
  <c r="CL8" i="16"/>
  <c r="BQ6" i="16"/>
  <c r="AL35" i="30"/>
  <c r="BK14" i="30"/>
  <c r="BI5" i="20"/>
  <c r="BK4" i="24"/>
  <c r="AO35" i="24"/>
  <c r="AB22" i="38"/>
  <c r="BI8" i="1"/>
  <c r="BI8" i="20"/>
  <c r="G22" i="38"/>
  <c r="BI12" i="31"/>
  <c r="BK7" i="28"/>
  <c r="Q35" i="28"/>
  <c r="M22" i="1"/>
  <c r="AH22" i="20"/>
  <c r="BI7" i="38"/>
  <c r="AB22" i="1"/>
  <c r="AL35" i="31"/>
  <c r="AK22" i="31" s="1"/>
  <c r="BK14" i="31"/>
  <c r="BI14" i="31" s="1"/>
  <c r="BI10" i="20"/>
  <c r="AF35" i="35"/>
  <c r="BK12" i="35"/>
  <c r="BI6" i="31"/>
  <c r="BK11" i="28"/>
  <c r="BI11" i="28" s="1"/>
  <c r="K35" i="28"/>
  <c r="BK6" i="21"/>
  <c r="Q35" i="21"/>
  <c r="V22" i="20"/>
  <c r="AI35" i="29"/>
  <c r="BK9" i="29"/>
  <c r="AE22" i="1"/>
  <c r="Q35" i="26"/>
  <c r="P22" i="26" s="1"/>
  <c r="BK7" i="26"/>
  <c r="M22" i="38"/>
  <c r="BK6" i="36"/>
  <c r="N35" i="36"/>
  <c r="AK22" i="38"/>
  <c r="Z35" i="23"/>
  <c r="BK10" i="23"/>
  <c r="AF35" i="27"/>
  <c r="BK15" i="27"/>
  <c r="BK8" i="29"/>
  <c r="H35" i="29"/>
  <c r="J22" i="29" s="1"/>
  <c r="AN22" i="20"/>
  <c r="BK5" i="24"/>
  <c r="N35" i="24"/>
  <c r="AI35" i="23"/>
  <c r="BK9" i="23"/>
  <c r="G22" i="20"/>
  <c r="BK15" i="30"/>
  <c r="AF35" i="30"/>
  <c r="P22" i="1"/>
  <c r="BK9" i="32"/>
  <c r="W35" i="32"/>
  <c r="P22" i="32" s="1"/>
  <c r="BI12" i="20"/>
  <c r="BK8" i="28"/>
  <c r="H35" i="28"/>
  <c r="G22" i="28" s="1"/>
  <c r="BQ4" i="16"/>
  <c r="BN13" i="16"/>
  <c r="CF10" i="16"/>
  <c r="BZ6" i="16"/>
  <c r="CC5" i="16"/>
  <c r="BN5" i="16"/>
  <c r="AU34" i="16"/>
  <c r="AU39" i="16"/>
  <c r="BQ13" i="16"/>
  <c r="BT15" i="16"/>
  <c r="CO13" i="16"/>
  <c r="BN8" i="16"/>
  <c r="BW11" i="16"/>
  <c r="BT4" i="16"/>
  <c r="CL11" i="16"/>
  <c r="BZ8" i="16"/>
  <c r="BN4" i="16"/>
  <c r="BZ15" i="16"/>
  <c r="BW8" i="16"/>
  <c r="BT13" i="16"/>
  <c r="BQ10" i="16"/>
  <c r="BQ8" i="16"/>
  <c r="CR12" i="16"/>
  <c r="BK4" i="16"/>
  <c r="BQ7" i="16"/>
  <c r="BQ5" i="16"/>
  <c r="BZ7" i="16"/>
  <c r="CC14" i="16"/>
  <c r="CL13" i="16"/>
  <c r="CL15" i="16"/>
  <c r="BW4" i="16"/>
  <c r="BK9" i="16"/>
  <c r="BZ9" i="16"/>
  <c r="BZ10" i="16"/>
  <c r="CO4" i="16"/>
  <c r="CC10" i="16"/>
  <c r="BK15" i="16"/>
  <c r="CI8" i="16"/>
  <c r="BN6" i="16"/>
  <c r="BK5" i="16"/>
  <c r="BN7" i="16"/>
  <c r="BK10" i="16"/>
  <c r="BV14" i="1"/>
  <c r="BW14" i="1" s="1"/>
  <c r="AK40" i="1"/>
  <c r="BT14" i="1"/>
  <c r="BU14" i="1" s="1"/>
  <c r="AH22" i="38"/>
  <c r="Y22" i="38"/>
  <c r="AH22" i="1"/>
  <c r="BB35" i="16"/>
  <c r="AU35" i="16" s="1"/>
  <c r="BK6" i="29"/>
  <c r="BI6" i="29" s="1"/>
  <c r="Q35" i="29"/>
  <c r="BK5" i="36"/>
  <c r="K35" i="36"/>
  <c r="AE22" i="36" s="1"/>
  <c r="S22" i="1"/>
  <c r="BI6" i="20"/>
  <c r="BK13" i="35"/>
  <c r="BI13" i="35" s="1"/>
  <c r="AI35" i="35"/>
  <c r="AH22" i="35" s="1"/>
  <c r="BK5" i="21"/>
  <c r="AO35" i="21"/>
  <c r="BI7" i="1"/>
  <c r="T35" i="25"/>
  <c r="BK8" i="25"/>
  <c r="P22" i="20"/>
  <c r="AU42" i="16"/>
  <c r="CC13" i="16"/>
  <c r="AZ33" i="16"/>
  <c r="AU33" i="16" s="1"/>
  <c r="M22" i="20"/>
  <c r="P22" i="38"/>
  <c r="BI15" i="35"/>
  <c r="K35" i="23"/>
  <c r="J22" i="23" s="1"/>
  <c r="BK12" i="23"/>
  <c r="H35" i="24"/>
  <c r="BK7" i="24"/>
  <c r="BK15" i="34"/>
  <c r="AO35" i="34"/>
  <c r="Y22" i="34" s="1"/>
  <c r="BK13" i="21"/>
  <c r="AF35" i="21"/>
  <c r="K35" i="27"/>
  <c r="J22" i="27" s="1"/>
  <c r="BK9" i="27"/>
  <c r="BI9" i="27" s="1"/>
  <c r="BI12" i="1"/>
  <c r="BI14" i="20"/>
  <c r="BI15" i="1"/>
  <c r="BK9" i="30"/>
  <c r="AI35" i="30"/>
  <c r="BI9" i="1"/>
  <c r="BI7" i="31"/>
  <c r="BK7" i="34"/>
  <c r="BI7" i="34" s="1"/>
  <c r="Q35" i="34"/>
  <c r="BK9" i="36"/>
  <c r="BI9" i="36" s="1"/>
  <c r="W35" i="36"/>
  <c r="Y22" i="1"/>
  <c r="BK15" i="25"/>
  <c r="AF35" i="25"/>
  <c r="AE22" i="20"/>
  <c r="BI10" i="35"/>
  <c r="S22" i="38"/>
  <c r="AF35" i="26"/>
  <c r="BK15" i="26"/>
  <c r="BI15" i="26" s="1"/>
  <c r="BI10" i="27"/>
  <c r="G22" i="1"/>
  <c r="J22" i="38"/>
  <c r="Z35" i="25"/>
  <c r="BK12" i="25"/>
  <c r="BK6" i="32"/>
  <c r="BI12" i="32" s="1"/>
  <c r="N35" i="32"/>
  <c r="BK13" i="24"/>
  <c r="Z35" i="24"/>
  <c r="BI4" i="1"/>
  <c r="BK14" i="33"/>
  <c r="AL35" i="33"/>
  <c r="H35" i="25"/>
  <c r="BK7" i="25"/>
  <c r="P22" i="27"/>
  <c r="BK10" i="25"/>
  <c r="K35" i="25"/>
  <c r="BK14" i="24"/>
  <c r="W35" i="24"/>
  <c r="BK8" i="30"/>
  <c r="H35" i="30"/>
  <c r="BI7" i="20"/>
  <c r="BK6" i="33"/>
  <c r="N35" i="33"/>
  <c r="G22" i="33" s="1"/>
  <c r="BI4" i="38"/>
  <c r="AC35" i="30"/>
  <c r="BK10" i="30"/>
  <c r="H35" i="21"/>
  <c r="BK7" i="21"/>
  <c r="BI4" i="21" s="1"/>
  <c r="J22" i="20"/>
  <c r="V22" i="1"/>
  <c r="AB22" i="20"/>
  <c r="CL12" i="16"/>
  <c r="BK13" i="16"/>
  <c r="BW15" i="16"/>
  <c r="BZ13" i="16"/>
  <c r="CO14" i="16"/>
  <c r="CC4" i="16"/>
  <c r="BZ5" i="16"/>
  <c r="CF4" i="16"/>
  <c r="BW10" i="16"/>
  <c r="BQ9" i="16"/>
  <c r="CO15" i="16"/>
  <c r="CL10" i="16"/>
  <c r="CI14" i="16"/>
  <c r="BQ11" i="16"/>
  <c r="CO6" i="16"/>
  <c r="CO12" i="16"/>
  <c r="BK6" i="16"/>
  <c r="BK12" i="16"/>
  <c r="BZ12" i="16"/>
  <c r="AU41" i="16"/>
  <c r="BW12" i="16"/>
  <c r="BT7" i="16"/>
  <c r="AU36" i="16"/>
  <c r="CC7" i="16"/>
  <c r="CO11" i="16"/>
  <c r="BQ12" i="16"/>
  <c r="CR11" i="16"/>
  <c r="BK8" i="16"/>
  <c r="CF5" i="16"/>
  <c r="CR10" i="16"/>
  <c r="CI7" i="16"/>
  <c r="BT8" i="16"/>
  <c r="CR5" i="16"/>
  <c r="AL27" i="16" s="1"/>
  <c r="BW6" i="16"/>
  <c r="AU44" i="16"/>
  <c r="BN9" i="16"/>
  <c r="CC12" i="16"/>
  <c r="CR15" i="16"/>
  <c r="AU40" i="16"/>
  <c r="CF11" i="16"/>
  <c r="CO7" i="16"/>
  <c r="CF7" i="16"/>
  <c r="BT10" i="16"/>
  <c r="BI5" i="28" l="1"/>
  <c r="AH22" i="28"/>
  <c r="BI13" i="30"/>
  <c r="S22" i="32"/>
  <c r="BI14" i="33"/>
  <c r="G22" i="27"/>
  <c r="P22" i="34"/>
  <c r="AH22" i="33"/>
  <c r="BI12" i="23"/>
  <c r="BI11" i="29"/>
  <c r="BI8" i="25"/>
  <c r="BI9" i="21"/>
  <c r="P22" i="29"/>
  <c r="BI8" i="35"/>
  <c r="V22" i="27"/>
  <c r="P22" i="35"/>
  <c r="BI14" i="32"/>
  <c r="P22" i="23"/>
  <c r="AN22" i="35"/>
  <c r="AN40" i="35" s="1"/>
  <c r="BI11" i="31"/>
  <c r="BI11" i="32"/>
  <c r="BI4" i="24"/>
  <c r="AN22" i="36"/>
  <c r="G22" i="30"/>
  <c r="J22" i="25"/>
  <c r="BI10" i="28"/>
  <c r="BI8" i="34"/>
  <c r="Y22" i="24"/>
  <c r="BI13" i="21"/>
  <c r="S22" i="34"/>
  <c r="M22" i="33"/>
  <c r="BI13" i="29"/>
  <c r="S22" i="28"/>
  <c r="AE22" i="24"/>
  <c r="BI6" i="24"/>
  <c r="AN22" i="21"/>
  <c r="S22" i="29"/>
  <c r="BP14" i="1"/>
  <c r="AK22" i="27"/>
  <c r="BI6" i="26"/>
  <c r="BI15" i="29"/>
  <c r="AE40" i="24"/>
  <c r="BT8" i="24"/>
  <c r="BU8" i="24" s="1"/>
  <c r="BV8" i="24"/>
  <c r="BW8" i="24" s="1"/>
  <c r="AE2" i="24"/>
  <c r="P40" i="35"/>
  <c r="BT7" i="35"/>
  <c r="BU7" i="35" s="1"/>
  <c r="BV7" i="35"/>
  <c r="BV7" i="29"/>
  <c r="BW7" i="29" s="1"/>
  <c r="J40" i="29"/>
  <c r="BT7" i="29"/>
  <c r="BU7" i="29" s="1"/>
  <c r="BP7" i="29" s="1"/>
  <c r="J2" i="29"/>
  <c r="BT15" i="35"/>
  <c r="BU15" i="35" s="1"/>
  <c r="BV15" i="35"/>
  <c r="BW15" i="35" s="1"/>
  <c r="AN2" i="35"/>
  <c r="BT8" i="34"/>
  <c r="BU8" i="34" s="1"/>
  <c r="BP8" i="34" s="1"/>
  <c r="BV8" i="34"/>
  <c r="BW8" i="34" s="1"/>
  <c r="S40" i="34"/>
  <c r="S2" i="34"/>
  <c r="BV14" i="28"/>
  <c r="BW14" i="28" s="1"/>
  <c r="BT14" i="28"/>
  <c r="BU14" i="28" s="1"/>
  <c r="AH40" i="28"/>
  <c r="AH2" i="28"/>
  <c r="J40" i="25"/>
  <c r="BV6" i="25"/>
  <c r="BW6" i="25" s="1"/>
  <c r="BT6" i="25"/>
  <c r="BU6" i="25" s="1"/>
  <c r="BP6" i="25" s="1"/>
  <c r="J2" i="25"/>
  <c r="G22" i="25"/>
  <c r="Y22" i="25"/>
  <c r="BT12" i="36"/>
  <c r="BU12" i="36" s="1"/>
  <c r="BP12" i="36" s="1"/>
  <c r="BV12" i="36"/>
  <c r="BW12" i="36" s="1"/>
  <c r="AE40" i="36"/>
  <c r="AE2" i="36"/>
  <c r="S40" i="28"/>
  <c r="BT9" i="28"/>
  <c r="BU9" i="28" s="1"/>
  <c r="BP9" i="28" s="1"/>
  <c r="BV9" i="28"/>
  <c r="BW9" i="28" s="1"/>
  <c r="S2" i="28"/>
  <c r="BI12" i="30"/>
  <c r="AB22" i="21"/>
  <c r="M22" i="28"/>
  <c r="BI13" i="23"/>
  <c r="V40" i="27"/>
  <c r="BV12" i="27"/>
  <c r="BW12" i="27" s="1"/>
  <c r="BT12" i="27"/>
  <c r="BU12" i="27" s="1"/>
  <c r="V2" i="27"/>
  <c r="V22" i="30"/>
  <c r="BI4" i="33"/>
  <c r="BI6" i="33"/>
  <c r="V22" i="24"/>
  <c r="M22" i="25"/>
  <c r="AB22" i="35"/>
  <c r="M22" i="32"/>
  <c r="AN22" i="32"/>
  <c r="AK22" i="32"/>
  <c r="AE22" i="32"/>
  <c r="AB22" i="32"/>
  <c r="G40" i="1"/>
  <c r="BT6" i="1"/>
  <c r="BU6" i="1" s="1"/>
  <c r="BP6" i="1" s="1"/>
  <c r="BV6" i="1"/>
  <c r="BW6" i="1" s="1"/>
  <c r="G2" i="1"/>
  <c r="BI5" i="27"/>
  <c r="Y2" i="1"/>
  <c r="Y40" i="1"/>
  <c r="BV11" i="1"/>
  <c r="BW11" i="1" s="1"/>
  <c r="BT11" i="1"/>
  <c r="BU11" i="1" s="1"/>
  <c r="Z27" i="16"/>
  <c r="BT5" i="1"/>
  <c r="BU5" i="1" s="1"/>
  <c r="BV5" i="1"/>
  <c r="V40" i="1"/>
  <c r="G22" i="21"/>
  <c r="V22" i="29"/>
  <c r="BI14" i="24"/>
  <c r="BT7" i="27"/>
  <c r="BU7" i="27" s="1"/>
  <c r="BV7" i="27"/>
  <c r="BW7" i="27" s="1"/>
  <c r="P40" i="27"/>
  <c r="P2" i="27"/>
  <c r="BI7" i="25"/>
  <c r="AK22" i="33"/>
  <c r="BI6" i="32"/>
  <c r="BI10" i="32"/>
  <c r="BI12" i="25"/>
  <c r="AB22" i="29"/>
  <c r="S22" i="26"/>
  <c r="BV8" i="38"/>
  <c r="BW8" i="38" s="1"/>
  <c r="BT8" i="38"/>
  <c r="BU8" i="38" s="1"/>
  <c r="S40" i="38"/>
  <c r="S2" i="38"/>
  <c r="AE40" i="20"/>
  <c r="BV5" i="20"/>
  <c r="BW5" i="20" s="1"/>
  <c r="BT5" i="20"/>
  <c r="BU5" i="20" s="1"/>
  <c r="BP5" i="20" s="1"/>
  <c r="AE2" i="20"/>
  <c r="V22" i="36"/>
  <c r="BI9" i="30"/>
  <c r="BI7" i="32"/>
  <c r="AE22" i="21"/>
  <c r="V22" i="31"/>
  <c r="AN22" i="28"/>
  <c r="Y22" i="31"/>
  <c r="BI4" i="27"/>
  <c r="P22" i="30"/>
  <c r="AB22" i="23"/>
  <c r="BI11" i="24"/>
  <c r="BI5" i="36"/>
  <c r="J22" i="30"/>
  <c r="J22" i="31"/>
  <c r="H27" i="16"/>
  <c r="AI27" i="16"/>
  <c r="BI12" i="28"/>
  <c r="BT9" i="1"/>
  <c r="BU9" i="1" s="1"/>
  <c r="P40" i="1"/>
  <c r="BV9" i="1"/>
  <c r="BW9" i="1" s="1"/>
  <c r="P2" i="1"/>
  <c r="BI15" i="30"/>
  <c r="BT7" i="20"/>
  <c r="BU7" i="20" s="1"/>
  <c r="BP7" i="20" s="1"/>
  <c r="G40" i="20"/>
  <c r="BV7" i="20"/>
  <c r="BW7" i="20" s="1"/>
  <c r="G2" i="20"/>
  <c r="V22" i="25"/>
  <c r="AN40" i="20"/>
  <c r="BV15" i="20"/>
  <c r="BW15" i="20" s="1"/>
  <c r="BT15" i="20"/>
  <c r="BU15" i="20" s="1"/>
  <c r="AN2" i="20"/>
  <c r="BI8" i="29"/>
  <c r="Y22" i="23"/>
  <c r="M22" i="36"/>
  <c r="BI7" i="26"/>
  <c r="AH22" i="29"/>
  <c r="BI6" i="21"/>
  <c r="S22" i="31"/>
  <c r="BI5" i="26"/>
  <c r="BI12" i="35"/>
  <c r="BI10" i="24"/>
  <c r="BV8" i="1"/>
  <c r="BW8" i="1" s="1"/>
  <c r="M40" i="1"/>
  <c r="BT8" i="1"/>
  <c r="BU8" i="1" s="1"/>
  <c r="BP8" i="1" s="1"/>
  <c r="M2" i="1"/>
  <c r="BI4" i="28"/>
  <c r="BI7" i="28"/>
  <c r="G22" i="32"/>
  <c r="AN22" i="24"/>
  <c r="AK22" i="30"/>
  <c r="BI15" i="36"/>
  <c r="BI12" i="27"/>
  <c r="BI5" i="25"/>
  <c r="M22" i="30"/>
  <c r="BI15" i="32"/>
  <c r="Y22" i="27"/>
  <c r="BI5" i="33"/>
  <c r="BI11" i="25"/>
  <c r="BI7" i="30"/>
  <c r="AH22" i="31"/>
  <c r="AC27" i="16"/>
  <c r="BI8" i="26"/>
  <c r="BI12" i="26"/>
  <c r="BI11" i="23"/>
  <c r="BI11" i="27"/>
  <c r="BI12" i="29"/>
  <c r="BI6" i="34"/>
  <c r="BI5" i="34"/>
  <c r="BI13" i="34"/>
  <c r="BI11" i="34"/>
  <c r="BI14" i="34"/>
  <c r="BI4" i="34"/>
  <c r="BI9" i="34"/>
  <c r="Y22" i="29"/>
  <c r="BI12" i="21"/>
  <c r="BI11" i="35"/>
  <c r="Y22" i="21"/>
  <c r="S22" i="33"/>
  <c r="AN22" i="33"/>
  <c r="BI10" i="29"/>
  <c r="M22" i="27"/>
  <c r="BI12" i="24"/>
  <c r="BI4" i="32"/>
  <c r="AE22" i="23"/>
  <c r="Y40" i="20"/>
  <c r="BV11" i="20"/>
  <c r="BW11" i="20" s="1"/>
  <c r="BT11" i="20"/>
  <c r="BU11" i="20" s="1"/>
  <c r="BP11" i="20" s="1"/>
  <c r="Y2" i="20"/>
  <c r="AK22" i="26"/>
  <c r="M22" i="23"/>
  <c r="G22" i="36"/>
  <c r="AB22" i="36"/>
  <c r="AK22" i="36"/>
  <c r="AH22" i="36"/>
  <c r="S22" i="36"/>
  <c r="Y22" i="36"/>
  <c r="P22" i="36"/>
  <c r="BV15" i="1"/>
  <c r="BW15" i="1" s="1"/>
  <c r="BT15" i="1"/>
  <c r="BU15" i="1" s="1"/>
  <c r="BP15" i="1" s="1"/>
  <c r="AN40" i="1"/>
  <c r="AN2" i="1"/>
  <c r="BI14" i="28"/>
  <c r="BI12" i="34"/>
  <c r="AE22" i="38"/>
  <c r="Y40" i="24"/>
  <c r="BV7" i="24"/>
  <c r="BW7" i="24" s="1"/>
  <c r="BT7" i="24"/>
  <c r="BU7" i="24" s="1"/>
  <c r="BP7" i="24" s="1"/>
  <c r="Y2" i="24"/>
  <c r="BI7" i="33"/>
  <c r="BV7" i="21"/>
  <c r="BT7" i="21"/>
  <c r="BU7" i="21" s="1"/>
  <c r="AN40" i="21"/>
  <c r="BI14" i="23"/>
  <c r="BV15" i="27"/>
  <c r="BW15" i="27" s="1"/>
  <c r="BT15" i="27"/>
  <c r="BU15" i="27" s="1"/>
  <c r="BP15" i="27" s="1"/>
  <c r="AK40" i="27"/>
  <c r="AK2" i="27"/>
  <c r="BT15" i="31"/>
  <c r="BU15" i="31" s="1"/>
  <c r="BV15" i="31"/>
  <c r="BW15" i="31" s="1"/>
  <c r="AK40" i="31"/>
  <c r="AK2" i="31"/>
  <c r="BV15" i="36"/>
  <c r="BW15" i="36" s="1"/>
  <c r="BT15" i="36"/>
  <c r="BU15" i="36" s="1"/>
  <c r="BP15" i="36" s="1"/>
  <c r="AN40" i="36"/>
  <c r="AN2" i="36"/>
  <c r="AH22" i="25"/>
  <c r="AN22" i="27"/>
  <c r="BI9" i="28"/>
  <c r="AK22" i="29"/>
  <c r="BI8" i="32"/>
  <c r="BI4" i="25"/>
  <c r="BT14" i="20"/>
  <c r="BU14" i="20" s="1"/>
  <c r="BV14" i="20"/>
  <c r="BW14" i="20" s="1"/>
  <c r="AK40" i="20"/>
  <c r="AK2" i="20"/>
  <c r="BI10" i="31"/>
  <c r="BI5" i="38"/>
  <c r="AH22" i="27"/>
  <c r="BI8" i="38"/>
  <c r="AN22" i="26"/>
  <c r="J22" i="33"/>
  <c r="G22" i="31"/>
  <c r="Y22" i="30"/>
  <c r="BI13" i="28"/>
  <c r="BI13" i="33"/>
  <c r="BI4" i="23"/>
  <c r="BI4" i="36"/>
  <c r="BI8" i="36"/>
  <c r="BI11" i="36"/>
  <c r="BI7" i="36"/>
  <c r="BI10" i="36"/>
  <c r="BI13" i="36"/>
  <c r="BI14" i="36"/>
  <c r="BI4" i="31"/>
  <c r="BI5" i="32"/>
  <c r="P22" i="24"/>
  <c r="V22" i="38"/>
  <c r="W27" i="16"/>
  <c r="AB40" i="20"/>
  <c r="BT12" i="20"/>
  <c r="BU12" i="20" s="1"/>
  <c r="BV12" i="20"/>
  <c r="BW12" i="20" s="1"/>
  <c r="AB2" i="20"/>
  <c r="BI6" i="30"/>
  <c r="BI10" i="30"/>
  <c r="AE22" i="25"/>
  <c r="BT10" i="34"/>
  <c r="BU10" i="34" s="1"/>
  <c r="BV10" i="34"/>
  <c r="BW10" i="34" s="1"/>
  <c r="Y40" i="34"/>
  <c r="Y2" i="34"/>
  <c r="AH40" i="35"/>
  <c r="BT13" i="35"/>
  <c r="BU13" i="35" s="1"/>
  <c r="BP13" i="35" s="1"/>
  <c r="BV13" i="35"/>
  <c r="BW13" i="35" s="1"/>
  <c r="AH2" i="35"/>
  <c r="BI10" i="21"/>
  <c r="G40" i="33"/>
  <c r="BV4" i="33"/>
  <c r="BW4" i="33" s="1"/>
  <c r="BT4" i="33"/>
  <c r="BU4" i="33" s="1"/>
  <c r="BP4" i="33" s="1"/>
  <c r="G2" i="33"/>
  <c r="BI9" i="26"/>
  <c r="BI15" i="27"/>
  <c r="BI6" i="36"/>
  <c r="BT8" i="26"/>
  <c r="BU8" i="26" s="1"/>
  <c r="P40" i="26"/>
  <c r="BV8" i="26"/>
  <c r="BW8" i="26" s="1"/>
  <c r="P2" i="26"/>
  <c r="BT10" i="20"/>
  <c r="BU10" i="20" s="1"/>
  <c r="V40" i="20"/>
  <c r="BV10" i="20"/>
  <c r="BW10" i="20" s="1"/>
  <c r="V2" i="20"/>
  <c r="BI13" i="27"/>
  <c r="AE22" i="35"/>
  <c r="M22" i="21"/>
  <c r="BI7" i="23"/>
  <c r="BI15" i="23"/>
  <c r="BV7" i="32"/>
  <c r="BT7" i="32"/>
  <c r="BU7" i="32" s="1"/>
  <c r="P40" i="32"/>
  <c r="AN22" i="25"/>
  <c r="BI15" i="24"/>
  <c r="BI4" i="30"/>
  <c r="BT5" i="23"/>
  <c r="BU5" i="23" s="1"/>
  <c r="P40" i="23"/>
  <c r="BV5" i="23"/>
  <c r="BW5" i="23" s="1"/>
  <c r="P2" i="23"/>
  <c r="BI9" i="25"/>
  <c r="Y22" i="28"/>
  <c r="BV8" i="20"/>
  <c r="BW8" i="20" s="1"/>
  <c r="BT8" i="20"/>
  <c r="BU8" i="20" s="1"/>
  <c r="J40" i="20"/>
  <c r="J2" i="20"/>
  <c r="AB22" i="30"/>
  <c r="BT6" i="33"/>
  <c r="BV6" i="33"/>
  <c r="BW6" i="33" s="1"/>
  <c r="M40" i="33"/>
  <c r="BI8" i="30"/>
  <c r="BI10" i="25"/>
  <c r="BI14" i="27"/>
  <c r="Y22" i="33"/>
  <c r="BI13" i="24"/>
  <c r="AB22" i="31"/>
  <c r="J40" i="38"/>
  <c r="BV5" i="38"/>
  <c r="BW5" i="38" s="1"/>
  <c r="BT5" i="38"/>
  <c r="BU5" i="38" s="1"/>
  <c r="BP5" i="38" s="1"/>
  <c r="J2" i="38"/>
  <c r="M22" i="29"/>
  <c r="AE22" i="26"/>
  <c r="BI15" i="25"/>
  <c r="BV7" i="34"/>
  <c r="BT7" i="34"/>
  <c r="BU7" i="34" s="1"/>
  <c r="P40" i="34"/>
  <c r="BV6" i="27"/>
  <c r="BW6" i="27" s="1"/>
  <c r="BT6" i="27"/>
  <c r="BU6" i="27" s="1"/>
  <c r="J40" i="27"/>
  <c r="J2" i="27"/>
  <c r="Y22" i="32"/>
  <c r="AN22" i="34"/>
  <c r="BI7" i="24"/>
  <c r="BT10" i="23"/>
  <c r="BU10" i="23" s="1"/>
  <c r="BV10" i="23"/>
  <c r="BW10" i="23" s="1"/>
  <c r="J40" i="23"/>
  <c r="J2" i="23"/>
  <c r="AE22" i="29"/>
  <c r="BV7" i="38"/>
  <c r="BT7" i="38"/>
  <c r="BU7" i="38" s="1"/>
  <c r="P40" i="38"/>
  <c r="BI10" i="33"/>
  <c r="S22" i="25"/>
  <c r="BI5" i="21"/>
  <c r="BT10" i="1"/>
  <c r="BU10" i="1" s="1"/>
  <c r="BP10" i="1" s="1"/>
  <c r="BV10" i="1"/>
  <c r="BW10" i="1" s="1"/>
  <c r="S40" i="1"/>
  <c r="S2" i="1"/>
  <c r="AN22" i="31"/>
  <c r="AH22" i="24"/>
  <c r="G22" i="23"/>
  <c r="Y40" i="38"/>
  <c r="BT10" i="38"/>
  <c r="BU10" i="38" s="1"/>
  <c r="BP10" i="38" s="1"/>
  <c r="BV10" i="38"/>
  <c r="BW10" i="38" s="1"/>
  <c r="Y2" i="38"/>
  <c r="E27" i="16"/>
  <c r="N27" i="16"/>
  <c r="BI8" i="28"/>
  <c r="V22" i="32"/>
  <c r="BI5" i="30"/>
  <c r="BI9" i="23"/>
  <c r="BI5" i="24"/>
  <c r="AK22" i="24"/>
  <c r="AE22" i="27"/>
  <c r="AK40" i="38"/>
  <c r="BT14" i="38"/>
  <c r="BU14" i="38" s="1"/>
  <c r="BV14" i="38"/>
  <c r="BW14" i="38" s="1"/>
  <c r="AK2" i="38"/>
  <c r="BV6" i="38"/>
  <c r="BW6" i="38" s="1"/>
  <c r="BT6" i="38"/>
  <c r="M40" i="38"/>
  <c r="BV4" i="1"/>
  <c r="BW4" i="1" s="1"/>
  <c r="BT4" i="1"/>
  <c r="AE40" i="1"/>
  <c r="AK22" i="21"/>
  <c r="J22" i="28"/>
  <c r="BI15" i="21"/>
  <c r="BI11" i="30"/>
  <c r="P22" i="25"/>
  <c r="BI6" i="28"/>
  <c r="AB22" i="26"/>
  <c r="G40" i="38"/>
  <c r="BV4" i="38"/>
  <c r="BW4" i="38" s="1"/>
  <c r="BT4" i="38"/>
  <c r="BU4" i="38" s="1"/>
  <c r="G2" i="38"/>
  <c r="BI13" i="31"/>
  <c r="BI7" i="35"/>
  <c r="V22" i="26"/>
  <c r="BI14" i="25"/>
  <c r="AE22" i="28"/>
  <c r="AN22" i="29"/>
  <c r="BI6" i="27"/>
  <c r="BI4" i="35"/>
  <c r="BI11" i="21"/>
  <c r="BI12" i="33"/>
  <c r="V22" i="23"/>
  <c r="AK22" i="25"/>
  <c r="V22" i="21"/>
  <c r="V22" i="33"/>
  <c r="S22" i="35"/>
  <c r="Y22" i="26"/>
  <c r="BI14" i="29"/>
  <c r="BI7" i="27"/>
  <c r="BI8" i="23"/>
  <c r="BT15" i="38"/>
  <c r="BU15" i="38" s="1"/>
  <c r="BV15" i="38"/>
  <c r="BW15" i="38" s="1"/>
  <c r="AN40" i="38"/>
  <c r="AN2" i="38"/>
  <c r="M22" i="26"/>
  <c r="G22" i="35"/>
  <c r="BI5" i="29"/>
  <c r="Y22" i="35"/>
  <c r="BI6" i="35"/>
  <c r="BI9" i="35"/>
  <c r="BI5" i="35"/>
  <c r="BI5" i="31"/>
  <c r="BV7" i="1"/>
  <c r="BW7" i="1" s="1"/>
  <c r="BT7" i="1"/>
  <c r="BU7" i="1" s="1"/>
  <c r="J40" i="1"/>
  <c r="J2" i="1"/>
  <c r="V22" i="28"/>
  <c r="BI8" i="21"/>
  <c r="AE22" i="31"/>
  <c r="BI9" i="24"/>
  <c r="M22" i="31"/>
  <c r="BI11" i="33"/>
  <c r="BI12" i="38"/>
  <c r="BV7" i="30"/>
  <c r="BW7" i="30" s="1"/>
  <c r="BT7" i="30"/>
  <c r="BU7" i="30" s="1"/>
  <c r="G40" i="30"/>
  <c r="G2" i="30"/>
  <c r="BV6" i="28"/>
  <c r="BW6" i="28" s="1"/>
  <c r="G40" i="28"/>
  <c r="BT6" i="28"/>
  <c r="BU6" i="28" s="1"/>
  <c r="G2" i="28"/>
  <c r="M22" i="24"/>
  <c r="BI7" i="21"/>
  <c r="AH22" i="21"/>
  <c r="BV8" i="32"/>
  <c r="BW8" i="32" s="1"/>
  <c r="BT8" i="32"/>
  <c r="BU8" i="32" s="1"/>
  <c r="S40" i="32"/>
  <c r="S2" i="32"/>
  <c r="BI4" i="26"/>
  <c r="BT11" i="27"/>
  <c r="BU11" i="27" s="1"/>
  <c r="G40" i="27"/>
  <c r="BV11" i="27"/>
  <c r="BW11" i="27" s="1"/>
  <c r="G2" i="27"/>
  <c r="BI6" i="25"/>
  <c r="AH22" i="30"/>
  <c r="BV13" i="33"/>
  <c r="BW13" i="33" s="1"/>
  <c r="BT13" i="33"/>
  <c r="BU13" i="33" s="1"/>
  <c r="AH40" i="33"/>
  <c r="AH2" i="33"/>
  <c r="BI10" i="26"/>
  <c r="BI15" i="34"/>
  <c r="G22" i="24"/>
  <c r="J22" i="32"/>
  <c r="BI5" i="23"/>
  <c r="M40" i="20"/>
  <c r="BV6" i="20"/>
  <c r="BT6" i="20"/>
  <c r="BU6" i="20" s="1"/>
  <c r="BT4" i="20"/>
  <c r="BV4" i="20"/>
  <c r="BW4" i="20" s="1"/>
  <c r="P40" i="20"/>
  <c r="J22" i="26"/>
  <c r="J22" i="36"/>
  <c r="BV9" i="29"/>
  <c r="BW9" i="29" s="1"/>
  <c r="S40" i="29"/>
  <c r="BT9" i="29"/>
  <c r="BU9" i="29" s="1"/>
  <c r="S2" i="29"/>
  <c r="BV8" i="29"/>
  <c r="BW8" i="29" s="1"/>
  <c r="BT8" i="29"/>
  <c r="BU8" i="29" s="1"/>
  <c r="P40" i="29"/>
  <c r="P2" i="29"/>
  <c r="BV13" i="1"/>
  <c r="BW13" i="1" s="1"/>
  <c r="BT13" i="1"/>
  <c r="BU13" i="1" s="1"/>
  <c r="AH40" i="1"/>
  <c r="AH2" i="1"/>
  <c r="BV13" i="38"/>
  <c r="BW13" i="38" s="1"/>
  <c r="AH40" i="38"/>
  <c r="BT13" i="38"/>
  <c r="BU13" i="38" s="1"/>
  <c r="AH2" i="38"/>
  <c r="Q27" i="16"/>
  <c r="K27" i="16"/>
  <c r="BI9" i="32"/>
  <c r="AE22" i="30"/>
  <c r="BI14" i="35"/>
  <c r="AH22" i="23"/>
  <c r="S22" i="24"/>
  <c r="G22" i="29"/>
  <c r="BI10" i="23"/>
  <c r="BI8" i="33"/>
  <c r="G22" i="26"/>
  <c r="BI9" i="29"/>
  <c r="P22" i="21"/>
  <c r="BI8" i="27"/>
  <c r="BI12" i="36"/>
  <c r="BV12" i="1"/>
  <c r="BW12" i="1" s="1"/>
  <c r="BT12" i="1"/>
  <c r="BU12" i="1" s="1"/>
  <c r="AB40" i="1"/>
  <c r="AB2" i="1"/>
  <c r="BV13" i="20"/>
  <c r="BW13" i="20" s="1"/>
  <c r="BT13" i="20"/>
  <c r="BU13" i="20" s="1"/>
  <c r="AH40" i="20"/>
  <c r="AH2" i="20"/>
  <c r="P22" i="28"/>
  <c r="AB22" i="33"/>
  <c r="AB22" i="25"/>
  <c r="AB40" i="38"/>
  <c r="BV11" i="38"/>
  <c r="BW11" i="38" s="1"/>
  <c r="BT11" i="38"/>
  <c r="BU11" i="38" s="1"/>
  <c r="AB2" i="38"/>
  <c r="BI14" i="30"/>
  <c r="BI10" i="34"/>
  <c r="BI13" i="26"/>
  <c r="BI8" i="24"/>
  <c r="BI15" i="28"/>
  <c r="BI4" i="29"/>
  <c r="S22" i="27"/>
  <c r="J22" i="21"/>
  <c r="AE22" i="33"/>
  <c r="S22" i="30"/>
  <c r="BI13" i="25"/>
  <c r="AF27" i="16"/>
  <c r="T27" i="16"/>
  <c r="AH22" i="26"/>
  <c r="BI9" i="33"/>
  <c r="AK22" i="23"/>
  <c r="AB22" i="27"/>
  <c r="BI11" i="26"/>
  <c r="M22" i="34"/>
  <c r="AH22" i="34"/>
  <c r="AB22" i="34"/>
  <c r="V22" i="34"/>
  <c r="J22" i="34"/>
  <c r="G22" i="34"/>
  <c r="AK22" i="34"/>
  <c r="AB22" i="28"/>
  <c r="S22" i="23"/>
  <c r="BI13" i="32"/>
  <c r="BI14" i="21"/>
  <c r="P22" i="33"/>
  <c r="BI15" i="33"/>
  <c r="BI7" i="29"/>
  <c r="BI6" i="23"/>
  <c r="J22" i="24"/>
  <c r="M22" i="35"/>
  <c r="V22" i="35"/>
  <c r="AK22" i="35"/>
  <c r="J22" i="35"/>
  <c r="P22" i="31"/>
  <c r="AN22" i="30"/>
  <c r="BI14" i="26"/>
  <c r="S22" i="21"/>
  <c r="BI15" i="31"/>
  <c r="AB22" i="24"/>
  <c r="AK22" i="28"/>
  <c r="AE22" i="34"/>
  <c r="AN22" i="23"/>
  <c r="BI10" i="38"/>
  <c r="AH22" i="32"/>
  <c r="AJ2" i="16"/>
  <c r="AM2" i="16"/>
  <c r="AA2" i="16"/>
  <c r="F2" i="16"/>
  <c r="R2" i="16"/>
  <c r="I2" i="16"/>
  <c r="X2" i="16"/>
  <c r="AG2" i="16"/>
  <c r="BP13" i="1" l="1"/>
  <c r="BP8" i="29"/>
  <c r="BP8" i="32"/>
  <c r="BP4" i="38"/>
  <c r="BU4" i="20"/>
  <c r="BP4" i="20" s="1"/>
  <c r="BP6" i="28"/>
  <c r="BP7" i="1"/>
  <c r="BP14" i="38"/>
  <c r="BV12" i="34"/>
  <c r="BW12" i="34" s="1"/>
  <c r="AE40" i="34"/>
  <c r="BT12" i="34"/>
  <c r="BU12" i="34" s="1"/>
  <c r="BP12" i="34" s="1"/>
  <c r="AE2" i="34"/>
  <c r="P40" i="33"/>
  <c r="BV7" i="33"/>
  <c r="BT7" i="33"/>
  <c r="BU7" i="33" s="1"/>
  <c r="BV9" i="30"/>
  <c r="BW9" i="30" s="1"/>
  <c r="BT9" i="30"/>
  <c r="BU9" i="30" s="1"/>
  <c r="S40" i="30"/>
  <c r="S2" i="30"/>
  <c r="BT14" i="21"/>
  <c r="BU14" i="21" s="1"/>
  <c r="AH40" i="21"/>
  <c r="BV14" i="21"/>
  <c r="BW14" i="21" s="1"/>
  <c r="AH2" i="21"/>
  <c r="BT8" i="23"/>
  <c r="BU8" i="23" s="1"/>
  <c r="BV8" i="23"/>
  <c r="AN40" i="23"/>
  <c r="BT6" i="31"/>
  <c r="BU6" i="31" s="1"/>
  <c r="BV6" i="31"/>
  <c r="P40" i="31"/>
  <c r="BT6" i="35"/>
  <c r="M40" i="35"/>
  <c r="BV6" i="35"/>
  <c r="BW6" i="35" s="1"/>
  <c r="BT11" i="23"/>
  <c r="BU11" i="23" s="1"/>
  <c r="BV11" i="23"/>
  <c r="BW11" i="23" s="1"/>
  <c r="S40" i="23"/>
  <c r="S2" i="23"/>
  <c r="BV5" i="34"/>
  <c r="BW5" i="34" s="1"/>
  <c r="J40" i="34"/>
  <c r="BT5" i="34"/>
  <c r="BU5" i="34" s="1"/>
  <c r="BP5" i="34" s="1"/>
  <c r="J2" i="34"/>
  <c r="BT6" i="34"/>
  <c r="M40" i="34"/>
  <c r="BV6" i="34"/>
  <c r="BW6" i="34" s="1"/>
  <c r="BT8" i="27"/>
  <c r="BU8" i="27" s="1"/>
  <c r="S40" i="27"/>
  <c r="BV8" i="27"/>
  <c r="BW8" i="27" s="1"/>
  <c r="S2" i="27"/>
  <c r="BP11" i="38"/>
  <c r="BT11" i="33"/>
  <c r="BU11" i="33" s="1"/>
  <c r="AB40" i="33"/>
  <c r="BV11" i="33"/>
  <c r="BW11" i="33" s="1"/>
  <c r="AB2" i="33"/>
  <c r="BP13" i="20"/>
  <c r="BP12" i="1"/>
  <c r="P40" i="21"/>
  <c r="BV5" i="21"/>
  <c r="BW5" i="21" s="1"/>
  <c r="BT5" i="21"/>
  <c r="BU5" i="21" s="1"/>
  <c r="P2" i="21"/>
  <c r="BP13" i="33"/>
  <c r="BV11" i="31"/>
  <c r="BW11" i="31" s="1"/>
  <c r="BT11" i="31"/>
  <c r="BU11" i="31" s="1"/>
  <c r="AE40" i="31"/>
  <c r="AE2" i="31"/>
  <c r="BV9" i="33"/>
  <c r="BW9" i="33" s="1"/>
  <c r="BT9" i="33"/>
  <c r="BU9" i="33" s="1"/>
  <c r="V40" i="33"/>
  <c r="V2" i="33"/>
  <c r="BV4" i="29"/>
  <c r="BW4" i="29" s="1"/>
  <c r="BT4" i="29"/>
  <c r="AN40" i="29"/>
  <c r="BV7" i="25"/>
  <c r="BW7" i="25" s="1"/>
  <c r="BT7" i="25"/>
  <c r="BU7" i="25" s="1"/>
  <c r="P40" i="25"/>
  <c r="P2" i="25"/>
  <c r="BV15" i="21"/>
  <c r="BW15" i="21" s="1"/>
  <c r="AK40" i="21"/>
  <c r="BT15" i="21"/>
  <c r="BU15" i="21" s="1"/>
  <c r="AK2" i="21"/>
  <c r="BV15" i="24"/>
  <c r="BW15" i="24" s="1"/>
  <c r="AK40" i="24"/>
  <c r="BT15" i="24"/>
  <c r="BU15" i="24" s="1"/>
  <c r="AK2" i="24"/>
  <c r="BT9" i="32"/>
  <c r="BU9" i="32" s="1"/>
  <c r="BP9" i="32" s="1"/>
  <c r="V40" i="32"/>
  <c r="BV9" i="32"/>
  <c r="BW9" i="32" s="1"/>
  <c r="V2" i="32"/>
  <c r="BV15" i="34"/>
  <c r="BW15" i="34" s="1"/>
  <c r="BT15" i="34"/>
  <c r="BU15" i="34" s="1"/>
  <c r="AN40" i="34"/>
  <c r="AN2" i="34"/>
  <c r="BP6" i="27"/>
  <c r="BV13" i="31"/>
  <c r="BW13" i="31" s="1"/>
  <c r="AB40" i="31"/>
  <c r="BT13" i="31"/>
  <c r="BU13" i="31" s="1"/>
  <c r="AB2" i="31"/>
  <c r="BP8" i="20"/>
  <c r="BT4" i="21"/>
  <c r="M40" i="21"/>
  <c r="BV4" i="21"/>
  <c r="BW4" i="21" s="1"/>
  <c r="BP12" i="20"/>
  <c r="P40" i="24"/>
  <c r="BT6" i="24"/>
  <c r="BU6" i="24" s="1"/>
  <c r="BV6" i="24"/>
  <c r="BW6" i="24" s="1"/>
  <c r="P2" i="24"/>
  <c r="AN40" i="26"/>
  <c r="BT6" i="26"/>
  <c r="BU6" i="26" s="1"/>
  <c r="BV6" i="26"/>
  <c r="BP14" i="20"/>
  <c r="BT12" i="38"/>
  <c r="BU12" i="38" s="1"/>
  <c r="AE40" i="38"/>
  <c r="BV12" i="38"/>
  <c r="BW12" i="38" s="1"/>
  <c r="AE2" i="38"/>
  <c r="BV10" i="36"/>
  <c r="BW10" i="36" s="1"/>
  <c r="BT10" i="36"/>
  <c r="BU10" i="36" s="1"/>
  <c r="BP10" i="36" s="1"/>
  <c r="Y40" i="36"/>
  <c r="Y2" i="36"/>
  <c r="AB40" i="36"/>
  <c r="BT11" i="36"/>
  <c r="BU11" i="36" s="1"/>
  <c r="BV11" i="36"/>
  <c r="BW11" i="36" s="1"/>
  <c r="AB2" i="36"/>
  <c r="BT7" i="23"/>
  <c r="BU7" i="23" s="1"/>
  <c r="BV7" i="23"/>
  <c r="BW7" i="23" s="1"/>
  <c r="AE40" i="23"/>
  <c r="AE2" i="23"/>
  <c r="BV14" i="31"/>
  <c r="BW14" i="31" s="1"/>
  <c r="AH40" i="31"/>
  <c r="BT14" i="31"/>
  <c r="BU14" i="31" s="1"/>
  <c r="BP14" i="31" s="1"/>
  <c r="AH2" i="31"/>
  <c r="BT9" i="27"/>
  <c r="BU9" i="27" s="1"/>
  <c r="BV9" i="27"/>
  <c r="BW9" i="27" s="1"/>
  <c r="Y40" i="27"/>
  <c r="Y2" i="27"/>
  <c r="G40" i="32"/>
  <c r="BV4" i="32"/>
  <c r="BW4" i="32" s="1"/>
  <c r="BT4" i="32"/>
  <c r="BU4" i="32" s="1"/>
  <c r="G2" i="32"/>
  <c r="BT14" i="29"/>
  <c r="BU14" i="29" s="1"/>
  <c r="BV14" i="29"/>
  <c r="BW14" i="29" s="1"/>
  <c r="AH40" i="29"/>
  <c r="AH2" i="29"/>
  <c r="AR41" i="20"/>
  <c r="M2" i="20" s="1"/>
  <c r="AR40" i="20"/>
  <c r="P2" i="20" s="1"/>
  <c r="AE40" i="21"/>
  <c r="BV6" i="21"/>
  <c r="BW6" i="21" s="1"/>
  <c r="BT6" i="21"/>
  <c r="BU6" i="21" s="1"/>
  <c r="AE2" i="21"/>
  <c r="BV5" i="26"/>
  <c r="BT5" i="26"/>
  <c r="BU5" i="26" s="1"/>
  <c r="S40" i="26"/>
  <c r="BV12" i="29"/>
  <c r="BW12" i="29" s="1"/>
  <c r="V40" i="29"/>
  <c r="BT12" i="29"/>
  <c r="BU12" i="29" s="1"/>
  <c r="BP12" i="29" s="1"/>
  <c r="V2" i="29"/>
  <c r="AE40" i="32"/>
  <c r="BT12" i="32"/>
  <c r="BU12" i="32" s="1"/>
  <c r="BV12" i="32"/>
  <c r="BW12" i="32" s="1"/>
  <c r="AE2" i="32"/>
  <c r="BV11" i="35"/>
  <c r="BW11" i="35" s="1"/>
  <c r="AB40" i="35"/>
  <c r="BT11" i="35"/>
  <c r="BU11" i="35" s="1"/>
  <c r="BP11" i="35" s="1"/>
  <c r="AB2" i="35"/>
  <c r="AB40" i="21"/>
  <c r="BT13" i="21"/>
  <c r="BU13" i="21" s="1"/>
  <c r="BV13" i="21"/>
  <c r="BW13" i="21" s="1"/>
  <c r="AB2" i="21"/>
  <c r="BT9" i="34"/>
  <c r="BU9" i="34" s="1"/>
  <c r="BV9" i="34"/>
  <c r="BW9" i="34" s="1"/>
  <c r="V40" i="34"/>
  <c r="V2" i="34"/>
  <c r="BV11" i="21"/>
  <c r="BW11" i="21" s="1"/>
  <c r="V40" i="21"/>
  <c r="BT11" i="21"/>
  <c r="BU11" i="21" s="1"/>
  <c r="V2" i="21"/>
  <c r="BV9" i="23"/>
  <c r="BW9" i="23" s="1"/>
  <c r="G40" i="23"/>
  <c r="BT9" i="23"/>
  <c r="BU9" i="23" s="1"/>
  <c r="G2" i="23"/>
  <c r="BT11" i="25"/>
  <c r="BU11" i="25" s="1"/>
  <c r="BV11" i="25"/>
  <c r="BW11" i="25" s="1"/>
  <c r="S40" i="25"/>
  <c r="S2" i="25"/>
  <c r="AE40" i="35"/>
  <c r="BT12" i="35"/>
  <c r="BU12" i="35" s="1"/>
  <c r="BV12" i="35"/>
  <c r="BW12" i="35" s="1"/>
  <c r="AE2" i="35"/>
  <c r="BT10" i="30"/>
  <c r="BU10" i="30" s="1"/>
  <c r="Y40" i="30"/>
  <c r="BV10" i="30"/>
  <c r="BW10" i="30" s="1"/>
  <c r="Y2" i="30"/>
  <c r="BV4" i="27"/>
  <c r="BW4" i="27" s="1"/>
  <c r="AN40" i="27"/>
  <c r="BT4" i="27"/>
  <c r="BT8" i="36"/>
  <c r="BU8" i="36" s="1"/>
  <c r="BP8" i="36" s="1"/>
  <c r="BV8" i="36"/>
  <c r="BW8" i="36" s="1"/>
  <c r="S40" i="36"/>
  <c r="S2" i="36"/>
  <c r="BT4" i="36"/>
  <c r="BU4" i="36" s="1"/>
  <c r="G40" i="36"/>
  <c r="BV4" i="36"/>
  <c r="BW4" i="36" s="1"/>
  <c r="G2" i="36"/>
  <c r="AN40" i="33"/>
  <c r="BT15" i="33"/>
  <c r="BU15" i="33" s="1"/>
  <c r="BV15" i="33"/>
  <c r="BW15" i="33" s="1"/>
  <c r="AN2" i="33"/>
  <c r="V40" i="25"/>
  <c r="BT12" i="25"/>
  <c r="BU12" i="25" s="1"/>
  <c r="BV12" i="25"/>
  <c r="BW12" i="25" s="1"/>
  <c r="V2" i="25"/>
  <c r="BT10" i="31"/>
  <c r="BU10" i="31" s="1"/>
  <c r="BP10" i="31" s="1"/>
  <c r="BV10" i="31"/>
  <c r="BW10" i="31" s="1"/>
  <c r="Y40" i="31"/>
  <c r="Y2" i="31"/>
  <c r="AB40" i="29"/>
  <c r="BT13" i="29"/>
  <c r="BU13" i="29" s="1"/>
  <c r="BV13" i="29"/>
  <c r="BW13" i="29" s="1"/>
  <c r="AB2" i="29"/>
  <c r="AK40" i="33"/>
  <c r="BT14" i="33"/>
  <c r="BU14" i="33" s="1"/>
  <c r="BV14" i="33"/>
  <c r="BW14" i="33" s="1"/>
  <c r="AK2" i="33"/>
  <c r="G40" i="21"/>
  <c r="BV8" i="21"/>
  <c r="BW8" i="21" s="1"/>
  <c r="BT8" i="21"/>
  <c r="BU8" i="21" s="1"/>
  <c r="G2" i="21"/>
  <c r="AK40" i="32"/>
  <c r="BT14" i="32"/>
  <c r="BU14" i="32" s="1"/>
  <c r="BV14" i="32"/>
  <c r="BW14" i="32" s="1"/>
  <c r="AK2" i="32"/>
  <c r="BT4" i="25"/>
  <c r="BV4" i="25"/>
  <c r="BW4" i="25" s="1"/>
  <c r="M40" i="25"/>
  <c r="BV12" i="30"/>
  <c r="BW12" i="30" s="1"/>
  <c r="V40" i="30"/>
  <c r="BT12" i="30"/>
  <c r="BU12" i="30" s="1"/>
  <c r="V2" i="30"/>
  <c r="J40" i="35"/>
  <c r="BT5" i="35"/>
  <c r="BU5" i="35" s="1"/>
  <c r="BV5" i="35"/>
  <c r="BW5" i="35" s="1"/>
  <c r="J2" i="35"/>
  <c r="BT13" i="28"/>
  <c r="BU13" i="28" s="1"/>
  <c r="BP13" i="28" s="1"/>
  <c r="BV13" i="28"/>
  <c r="BW13" i="28" s="1"/>
  <c r="AB40" i="28"/>
  <c r="AB2" i="28"/>
  <c r="AH40" i="26"/>
  <c r="BV14" i="26"/>
  <c r="BW14" i="26" s="1"/>
  <c r="BT14" i="26"/>
  <c r="BU14" i="26" s="1"/>
  <c r="AH2" i="26"/>
  <c r="BV8" i="28"/>
  <c r="BW8" i="28" s="1"/>
  <c r="BT8" i="28"/>
  <c r="BU8" i="28" s="1"/>
  <c r="P40" i="28"/>
  <c r="P2" i="28"/>
  <c r="BV6" i="29"/>
  <c r="BW6" i="29" s="1"/>
  <c r="BT6" i="29"/>
  <c r="BU6" i="29" s="1"/>
  <c r="G40" i="29"/>
  <c r="G2" i="29"/>
  <c r="BV11" i="28"/>
  <c r="BW11" i="28" s="1"/>
  <c r="AE40" i="28"/>
  <c r="BT11" i="28"/>
  <c r="BU11" i="28" s="1"/>
  <c r="AE2" i="28"/>
  <c r="Y40" i="32"/>
  <c r="BT10" i="32"/>
  <c r="BU10" i="32" s="1"/>
  <c r="BV10" i="32"/>
  <c r="BW10" i="32" s="1"/>
  <c r="Y2" i="32"/>
  <c r="BT13" i="32"/>
  <c r="BU13" i="32" s="1"/>
  <c r="AH40" i="32"/>
  <c r="BV13" i="32"/>
  <c r="BW13" i="32" s="1"/>
  <c r="AH2" i="32"/>
  <c r="BT15" i="28"/>
  <c r="BU15" i="28" s="1"/>
  <c r="BV15" i="28"/>
  <c r="BW15" i="28" s="1"/>
  <c r="AK40" i="28"/>
  <c r="AK2" i="28"/>
  <c r="BT14" i="35"/>
  <c r="BU14" i="35" s="1"/>
  <c r="BV14" i="35"/>
  <c r="BW14" i="35" s="1"/>
  <c r="AK40" i="35"/>
  <c r="AK2" i="35"/>
  <c r="AK40" i="34"/>
  <c r="BT14" i="34"/>
  <c r="BU14" i="34" s="1"/>
  <c r="BV14" i="34"/>
  <c r="BW14" i="34" s="1"/>
  <c r="AK2" i="34"/>
  <c r="BT11" i="34"/>
  <c r="BU11" i="34" s="1"/>
  <c r="BV11" i="34"/>
  <c r="BW11" i="34" s="1"/>
  <c r="AB40" i="34"/>
  <c r="AB2" i="34"/>
  <c r="AB40" i="27"/>
  <c r="BV13" i="27"/>
  <c r="BW13" i="27" s="1"/>
  <c r="BT13" i="27"/>
  <c r="BU13" i="27" s="1"/>
  <c r="AB2" i="27"/>
  <c r="BT12" i="33"/>
  <c r="BU12" i="33" s="1"/>
  <c r="AE40" i="33"/>
  <c r="BV12" i="33"/>
  <c r="BW12" i="33" s="1"/>
  <c r="AE2" i="33"/>
  <c r="BT11" i="26"/>
  <c r="BU11" i="26" s="1"/>
  <c r="G40" i="26"/>
  <c r="BV11" i="26"/>
  <c r="BW11" i="26" s="1"/>
  <c r="G2" i="26"/>
  <c r="BT11" i="24"/>
  <c r="BU11" i="24" s="1"/>
  <c r="S40" i="24"/>
  <c r="BV11" i="24"/>
  <c r="BW11" i="24" s="1"/>
  <c r="S2" i="24"/>
  <c r="BP13" i="38"/>
  <c r="BP9" i="29"/>
  <c r="BT7" i="26"/>
  <c r="BU7" i="26" s="1"/>
  <c r="BP7" i="26" s="1"/>
  <c r="J40" i="26"/>
  <c r="BV7" i="26"/>
  <c r="BW7" i="26" s="1"/>
  <c r="J2" i="26"/>
  <c r="BV5" i="32"/>
  <c r="BW5" i="32" s="1"/>
  <c r="J40" i="32"/>
  <c r="BT5" i="32"/>
  <c r="BU5" i="32" s="1"/>
  <c r="J2" i="32"/>
  <c r="AH40" i="30"/>
  <c r="BV14" i="30"/>
  <c r="BW14" i="30" s="1"/>
  <c r="BT14" i="30"/>
  <c r="BU14" i="30" s="1"/>
  <c r="AH2" i="30"/>
  <c r="BP7" i="30"/>
  <c r="BV4" i="31"/>
  <c r="BW4" i="31" s="1"/>
  <c r="M40" i="31"/>
  <c r="BT4" i="31"/>
  <c r="V40" i="28"/>
  <c r="BT12" i="28"/>
  <c r="BU12" i="28" s="1"/>
  <c r="BP12" i="28" s="1"/>
  <c r="BV12" i="28"/>
  <c r="BW12" i="28" s="1"/>
  <c r="V2" i="28"/>
  <c r="BV4" i="26"/>
  <c r="BW4" i="26" s="1"/>
  <c r="M40" i="26"/>
  <c r="BT4" i="26"/>
  <c r="BP15" i="38"/>
  <c r="Y40" i="26"/>
  <c r="BV9" i="26"/>
  <c r="BW9" i="26" s="1"/>
  <c r="BT9" i="26"/>
  <c r="BU9" i="26" s="1"/>
  <c r="Y2" i="26"/>
  <c r="AK40" i="25"/>
  <c r="BT15" i="25"/>
  <c r="BU15" i="25" s="1"/>
  <c r="BP15" i="25" s="1"/>
  <c r="BV15" i="25"/>
  <c r="BW15" i="25" s="1"/>
  <c r="AK2" i="25"/>
  <c r="AB40" i="26"/>
  <c r="BV13" i="26"/>
  <c r="BW13" i="26" s="1"/>
  <c r="BT13" i="26"/>
  <c r="BU13" i="26" s="1"/>
  <c r="AB2" i="26"/>
  <c r="BU4" i="1"/>
  <c r="BP4" i="1" s="1"/>
  <c r="BV14" i="24"/>
  <c r="BW14" i="24" s="1"/>
  <c r="BT14" i="24"/>
  <c r="BU14" i="24" s="1"/>
  <c r="AH40" i="24"/>
  <c r="AH2" i="24"/>
  <c r="BT11" i="29"/>
  <c r="BU11" i="29" s="1"/>
  <c r="AE40" i="29"/>
  <c r="BV11" i="29"/>
  <c r="BW11" i="29" s="1"/>
  <c r="AE2" i="29"/>
  <c r="BP10" i="23"/>
  <c r="BT10" i="26"/>
  <c r="BU10" i="26" s="1"/>
  <c r="BV10" i="26"/>
  <c r="BW10" i="26" s="1"/>
  <c r="AE40" i="26"/>
  <c r="AE2" i="26"/>
  <c r="BT10" i="33"/>
  <c r="BU10" i="33" s="1"/>
  <c r="Y40" i="33"/>
  <c r="BV10" i="33"/>
  <c r="BW10" i="33" s="1"/>
  <c r="Y2" i="33"/>
  <c r="BV10" i="28"/>
  <c r="BW10" i="28" s="1"/>
  <c r="BT10" i="28"/>
  <c r="BU10" i="28" s="1"/>
  <c r="BP10" i="28" s="1"/>
  <c r="Y40" i="28"/>
  <c r="Y2" i="28"/>
  <c r="BT5" i="25"/>
  <c r="BU5" i="25" s="1"/>
  <c r="AN40" i="25"/>
  <c r="BV5" i="25"/>
  <c r="BP10" i="20"/>
  <c r="BP8" i="26"/>
  <c r="BP10" i="34"/>
  <c r="BT7" i="31"/>
  <c r="BU7" i="31" s="1"/>
  <c r="BP7" i="31" s="1"/>
  <c r="G40" i="31"/>
  <c r="BV7" i="31"/>
  <c r="BW7" i="31" s="1"/>
  <c r="G2" i="31"/>
  <c r="BV14" i="27"/>
  <c r="BW14" i="27" s="1"/>
  <c r="AH40" i="27"/>
  <c r="BT14" i="27"/>
  <c r="BU14" i="27" s="1"/>
  <c r="AH2" i="27"/>
  <c r="BV14" i="25"/>
  <c r="BW14" i="25" s="1"/>
  <c r="BT14" i="25"/>
  <c r="BU14" i="25" s="1"/>
  <c r="AH40" i="25"/>
  <c r="AH2" i="25"/>
  <c r="BP15" i="31"/>
  <c r="BT13" i="36"/>
  <c r="BU13" i="36" s="1"/>
  <c r="AH40" i="36"/>
  <c r="BV13" i="36"/>
  <c r="BW13" i="36" s="1"/>
  <c r="AH2" i="36"/>
  <c r="BT4" i="23"/>
  <c r="M40" i="23"/>
  <c r="BV4" i="23"/>
  <c r="BW4" i="23" s="1"/>
  <c r="S40" i="33"/>
  <c r="BV8" i="33"/>
  <c r="BW8" i="33" s="1"/>
  <c r="BT8" i="33"/>
  <c r="BU8" i="33" s="1"/>
  <c r="S2" i="33"/>
  <c r="Y40" i="29"/>
  <c r="BT10" i="29"/>
  <c r="BU10" i="29" s="1"/>
  <c r="BV10" i="29"/>
  <c r="BW10" i="29" s="1"/>
  <c r="Y2" i="29"/>
  <c r="M40" i="30"/>
  <c r="BV4" i="30"/>
  <c r="BW4" i="30" s="1"/>
  <c r="BT4" i="30"/>
  <c r="AK40" i="30"/>
  <c r="BV15" i="30"/>
  <c r="BW15" i="30" s="1"/>
  <c r="BT15" i="30"/>
  <c r="BU15" i="30" s="1"/>
  <c r="AK2" i="30"/>
  <c r="BT9" i="31"/>
  <c r="BU9" i="31" s="1"/>
  <c r="S40" i="31"/>
  <c r="BV9" i="31"/>
  <c r="BW9" i="31" s="1"/>
  <c r="S2" i="31"/>
  <c r="BV6" i="36"/>
  <c r="BW6" i="36" s="1"/>
  <c r="BT6" i="36"/>
  <c r="M40" i="36"/>
  <c r="BP15" i="20"/>
  <c r="BP9" i="1"/>
  <c r="BT8" i="31"/>
  <c r="BU8" i="31" s="1"/>
  <c r="J40" i="31"/>
  <c r="BV8" i="31"/>
  <c r="BW8" i="31" s="1"/>
  <c r="J2" i="31"/>
  <c r="AB40" i="23"/>
  <c r="BV13" i="23"/>
  <c r="BW13" i="23" s="1"/>
  <c r="BT13" i="23"/>
  <c r="BU13" i="23" s="1"/>
  <c r="AB2" i="23"/>
  <c r="AN40" i="28"/>
  <c r="BT4" i="28"/>
  <c r="BV4" i="28"/>
  <c r="BW4" i="28" s="1"/>
  <c r="BP8" i="38"/>
  <c r="BP7" i="27"/>
  <c r="BP11" i="1"/>
  <c r="AR40" i="1"/>
  <c r="AE2" i="1" s="1"/>
  <c r="AR41" i="1"/>
  <c r="V2" i="1" s="1"/>
  <c r="BT15" i="32"/>
  <c r="BU15" i="32" s="1"/>
  <c r="AN40" i="32"/>
  <c r="BV15" i="32"/>
  <c r="BW15" i="32" s="1"/>
  <c r="AN2" i="32"/>
  <c r="V40" i="24"/>
  <c r="BV12" i="24"/>
  <c r="BW12" i="24" s="1"/>
  <c r="BT12" i="24"/>
  <c r="BU12" i="24" s="1"/>
  <c r="V2" i="24"/>
  <c r="BT8" i="25"/>
  <c r="BU8" i="25" s="1"/>
  <c r="Y40" i="25"/>
  <c r="BV8" i="25"/>
  <c r="BW8" i="25" s="1"/>
  <c r="Y2" i="25"/>
  <c r="BP14" i="28"/>
  <c r="BP8" i="24"/>
  <c r="S40" i="21"/>
  <c r="BT10" i="21"/>
  <c r="BU10" i="21" s="1"/>
  <c r="BV10" i="21"/>
  <c r="BW10" i="21" s="1"/>
  <c r="S2" i="21"/>
  <c r="BV10" i="24"/>
  <c r="BW10" i="24" s="1"/>
  <c r="J40" i="24"/>
  <c r="BT10" i="24"/>
  <c r="BU10" i="24" s="1"/>
  <c r="J2" i="24"/>
  <c r="BV11" i="30"/>
  <c r="BW11" i="30" s="1"/>
  <c r="BT11" i="30"/>
  <c r="BU11" i="30" s="1"/>
  <c r="AE40" i="30"/>
  <c r="AE2" i="30"/>
  <c r="J40" i="36"/>
  <c r="BV5" i="36"/>
  <c r="BW5" i="36" s="1"/>
  <c r="BT5" i="36"/>
  <c r="BU5" i="36" s="1"/>
  <c r="BP5" i="36" s="1"/>
  <c r="J2" i="36"/>
  <c r="G40" i="35"/>
  <c r="BV4" i="35"/>
  <c r="BW4" i="35" s="1"/>
  <c r="BT4" i="35"/>
  <c r="BU4" i="35" s="1"/>
  <c r="BP4" i="35" s="1"/>
  <c r="G2" i="35"/>
  <c r="BV13" i="30"/>
  <c r="BW13" i="30" s="1"/>
  <c r="BT13" i="30"/>
  <c r="BU13" i="30" s="1"/>
  <c r="BP13" i="30" s="1"/>
  <c r="AB40" i="30"/>
  <c r="AB2" i="30"/>
  <c r="BV13" i="24"/>
  <c r="BW13" i="24" s="1"/>
  <c r="BT13" i="24"/>
  <c r="BU13" i="24" s="1"/>
  <c r="BP13" i="24" s="1"/>
  <c r="AB40" i="24"/>
  <c r="AB2" i="24"/>
  <c r="AN40" i="30"/>
  <c r="BV5" i="30"/>
  <c r="BW5" i="30" s="1"/>
  <c r="BT5" i="30"/>
  <c r="BU5" i="30" s="1"/>
  <c r="AN2" i="30"/>
  <c r="V40" i="35"/>
  <c r="BV9" i="35"/>
  <c r="BW9" i="35" s="1"/>
  <c r="BT9" i="35"/>
  <c r="BU9" i="35" s="1"/>
  <c r="V2" i="35"/>
  <c r="G40" i="34"/>
  <c r="BT4" i="34"/>
  <c r="BU4" i="34" s="1"/>
  <c r="BV4" i="34"/>
  <c r="BW4" i="34" s="1"/>
  <c r="G2" i="34"/>
  <c r="BV13" i="34"/>
  <c r="BW13" i="34" s="1"/>
  <c r="AH40" i="34"/>
  <c r="BT13" i="34"/>
  <c r="BU13" i="34" s="1"/>
  <c r="AH2" i="34"/>
  <c r="BT15" i="23"/>
  <c r="BU15" i="23" s="1"/>
  <c r="AK40" i="23"/>
  <c r="BV15" i="23"/>
  <c r="BW15" i="23" s="1"/>
  <c r="AK2" i="23"/>
  <c r="J40" i="21"/>
  <c r="BV9" i="21"/>
  <c r="BW9" i="21" s="1"/>
  <c r="BT9" i="21"/>
  <c r="BU9" i="21" s="1"/>
  <c r="J2" i="21"/>
  <c r="BT13" i="25"/>
  <c r="BU13" i="25" s="1"/>
  <c r="AB40" i="25"/>
  <c r="BV13" i="25"/>
  <c r="BW13" i="25" s="1"/>
  <c r="AB2" i="25"/>
  <c r="BV14" i="23"/>
  <c r="BW14" i="23" s="1"/>
  <c r="AH40" i="23"/>
  <c r="BT14" i="23"/>
  <c r="BU14" i="23" s="1"/>
  <c r="AH2" i="23"/>
  <c r="BW6" i="20"/>
  <c r="BP6" i="20" s="1"/>
  <c r="BN4" i="20" s="1"/>
  <c r="G40" i="24"/>
  <c r="BT9" i="24"/>
  <c r="BU9" i="24" s="1"/>
  <c r="BV9" i="24"/>
  <c r="BW9" i="24" s="1"/>
  <c r="G2" i="24"/>
  <c r="BP11" i="27"/>
  <c r="M40" i="24"/>
  <c r="BT5" i="24"/>
  <c r="BU5" i="24" s="1"/>
  <c r="BV5" i="24"/>
  <c r="BT10" i="35"/>
  <c r="BU10" i="35" s="1"/>
  <c r="BV10" i="35"/>
  <c r="BW10" i="35" s="1"/>
  <c r="Y40" i="35"/>
  <c r="Y2" i="35"/>
  <c r="BV8" i="35"/>
  <c r="BW8" i="35" s="1"/>
  <c r="BT8" i="35"/>
  <c r="BU8" i="35" s="1"/>
  <c r="BP8" i="35" s="1"/>
  <c r="S40" i="35"/>
  <c r="S2" i="35"/>
  <c r="BT12" i="23"/>
  <c r="BU12" i="23" s="1"/>
  <c r="BV12" i="23"/>
  <c r="BW12" i="23" s="1"/>
  <c r="V40" i="23"/>
  <c r="V2" i="23"/>
  <c r="BV12" i="26"/>
  <c r="BW12" i="26" s="1"/>
  <c r="V40" i="26"/>
  <c r="BT12" i="26"/>
  <c r="BU12" i="26" s="1"/>
  <c r="V2" i="26"/>
  <c r="J40" i="28"/>
  <c r="BT7" i="28"/>
  <c r="BU7" i="28" s="1"/>
  <c r="BV7" i="28"/>
  <c r="BW7" i="28" s="1"/>
  <c r="J2" i="28"/>
  <c r="BV10" i="27"/>
  <c r="BW10" i="27" s="1"/>
  <c r="BT10" i="27"/>
  <c r="BU10" i="27" s="1"/>
  <c r="AE40" i="27"/>
  <c r="AE2" i="27"/>
  <c r="BT5" i="31"/>
  <c r="BU5" i="31" s="1"/>
  <c r="BV5" i="31"/>
  <c r="BW5" i="31" s="1"/>
  <c r="AN40" i="31"/>
  <c r="AN2" i="31"/>
  <c r="BV5" i="29"/>
  <c r="M40" i="29"/>
  <c r="BT5" i="29"/>
  <c r="BU5" i="29" s="1"/>
  <c r="BP5" i="23"/>
  <c r="BV9" i="25"/>
  <c r="BW9" i="25" s="1"/>
  <c r="BT9" i="25"/>
  <c r="BU9" i="25" s="1"/>
  <c r="BP9" i="25" s="1"/>
  <c r="AE40" i="25"/>
  <c r="AE2" i="25"/>
  <c r="BT9" i="38"/>
  <c r="BU9" i="38" s="1"/>
  <c r="BV9" i="38"/>
  <c r="BW9" i="38" s="1"/>
  <c r="V40" i="38"/>
  <c r="AR40" i="38" s="1"/>
  <c r="M2" i="38" s="1"/>
  <c r="V2" i="38"/>
  <c r="BT5" i="33"/>
  <c r="BU5" i="33" s="1"/>
  <c r="J40" i="33"/>
  <c r="AR40" i="33" s="1"/>
  <c r="M2" i="33" s="1"/>
  <c r="BV5" i="33"/>
  <c r="BW5" i="33" s="1"/>
  <c r="J2" i="33"/>
  <c r="BV15" i="29"/>
  <c r="BW15" i="29" s="1"/>
  <c r="AK40" i="29"/>
  <c r="BT15" i="29"/>
  <c r="BU15" i="29" s="1"/>
  <c r="AK2" i="29"/>
  <c r="P40" i="36"/>
  <c r="BV7" i="36"/>
  <c r="BT7" i="36"/>
  <c r="BU7" i="36" s="1"/>
  <c r="BV14" i="36"/>
  <c r="BW14" i="36" s="1"/>
  <c r="BT14" i="36"/>
  <c r="BU14" i="36" s="1"/>
  <c r="AK40" i="36"/>
  <c r="AK2" i="36"/>
  <c r="BV15" i="26"/>
  <c r="BW15" i="26" s="1"/>
  <c r="BT15" i="26"/>
  <c r="BU15" i="26" s="1"/>
  <c r="AK40" i="26"/>
  <c r="AK2" i="26"/>
  <c r="M40" i="27"/>
  <c r="BT5" i="27"/>
  <c r="BU5" i="27" s="1"/>
  <c r="BV5" i="27"/>
  <c r="BT12" i="21"/>
  <c r="BU12" i="21" s="1"/>
  <c r="Y40" i="21"/>
  <c r="BV12" i="21"/>
  <c r="BW12" i="21" s="1"/>
  <c r="Y2" i="21"/>
  <c r="BV4" i="24"/>
  <c r="BW4" i="24" s="1"/>
  <c r="AN40" i="24"/>
  <c r="BT4" i="24"/>
  <c r="BT6" i="23"/>
  <c r="BU6" i="23" s="1"/>
  <c r="Y40" i="23"/>
  <c r="BV6" i="23"/>
  <c r="BW6" i="23" s="1"/>
  <c r="Y2" i="23"/>
  <c r="J40" i="30"/>
  <c r="AR41" i="30" s="1"/>
  <c r="P2" i="30" s="1"/>
  <c r="BT8" i="30"/>
  <c r="BU8" i="30" s="1"/>
  <c r="BV8" i="30"/>
  <c r="BW8" i="30" s="1"/>
  <c r="J2" i="30"/>
  <c r="BV6" i="30"/>
  <c r="BT6" i="30"/>
  <c r="BU6" i="30" s="1"/>
  <c r="P40" i="30"/>
  <c r="BV12" i="31"/>
  <c r="BW12" i="31" s="1"/>
  <c r="BT12" i="31"/>
  <c r="BU12" i="31" s="1"/>
  <c r="BP12" i="31" s="1"/>
  <c r="V40" i="31"/>
  <c r="V2" i="31"/>
  <c r="BV9" i="36"/>
  <c r="BW9" i="36" s="1"/>
  <c r="BT9" i="36"/>
  <c r="BU9" i="36" s="1"/>
  <c r="BP9" i="36" s="1"/>
  <c r="V40" i="36"/>
  <c r="V2" i="36"/>
  <c r="BW5" i="1"/>
  <c r="BP5" i="1" s="1"/>
  <c r="BV11" i="32"/>
  <c r="BW11" i="32" s="1"/>
  <c r="AB40" i="32"/>
  <c r="BT11" i="32"/>
  <c r="BU11" i="32" s="1"/>
  <c r="AB2" i="32"/>
  <c r="M40" i="32"/>
  <c r="BV6" i="32"/>
  <c r="BW6" i="32" s="1"/>
  <c r="BT6" i="32"/>
  <c r="BP12" i="27"/>
  <c r="BV5" i="28"/>
  <c r="BT5" i="28"/>
  <c r="BU5" i="28" s="1"/>
  <c r="M40" i="28"/>
  <c r="G40" i="25"/>
  <c r="BV10" i="25"/>
  <c r="BW10" i="25" s="1"/>
  <c r="BT10" i="25"/>
  <c r="BU10" i="25" s="1"/>
  <c r="G2" i="25"/>
  <c r="BP15" i="35"/>
  <c r="AD2" i="16"/>
  <c r="U2" i="16"/>
  <c r="L2" i="16"/>
  <c r="BP14" i="25" l="1"/>
  <c r="AR41" i="38"/>
  <c r="P2" i="38" s="1"/>
  <c r="BP7" i="25"/>
  <c r="BN5" i="1"/>
  <c r="BP5" i="33"/>
  <c r="BW5" i="29"/>
  <c r="BP5" i="29" s="1"/>
  <c r="AR40" i="28"/>
  <c r="AN2" i="28" s="1"/>
  <c r="BP4" i="34"/>
  <c r="BP9" i="31"/>
  <c r="BU4" i="31"/>
  <c r="BP4" i="31" s="1"/>
  <c r="BP14" i="34"/>
  <c r="BP10" i="32"/>
  <c r="BP11" i="28"/>
  <c r="BP14" i="26"/>
  <c r="BP12" i="30"/>
  <c r="BP14" i="33"/>
  <c r="BP13" i="29"/>
  <c r="BP12" i="25"/>
  <c r="BP15" i="33"/>
  <c r="BP10" i="30"/>
  <c r="BP11" i="25"/>
  <c r="BP9" i="34"/>
  <c r="BP11" i="36"/>
  <c r="AR41" i="28"/>
  <c r="M2" i="28" s="1"/>
  <c r="BU6" i="32"/>
  <c r="BP6" i="32" s="1"/>
  <c r="BP11" i="32"/>
  <c r="AR41" i="27"/>
  <c r="M2" i="27" s="1"/>
  <c r="BW5" i="24"/>
  <c r="BP5" i="24" s="1"/>
  <c r="BP13" i="25"/>
  <c r="BP15" i="23"/>
  <c r="BP12" i="24"/>
  <c r="BP13" i="23"/>
  <c r="BN15" i="20"/>
  <c r="BU4" i="30"/>
  <c r="BP4" i="30" s="1"/>
  <c r="BP8" i="33"/>
  <c r="BU4" i="25"/>
  <c r="BP4" i="25" s="1"/>
  <c r="BP4" i="36"/>
  <c r="BP6" i="21"/>
  <c r="BP14" i="29"/>
  <c r="AR41" i="25"/>
  <c r="AN2" i="25" s="1"/>
  <c r="AR40" i="25"/>
  <c r="M2" i="25" s="1"/>
  <c r="BU4" i="24"/>
  <c r="BP4" i="24" s="1"/>
  <c r="BP15" i="26"/>
  <c r="BP14" i="36"/>
  <c r="BP9" i="38"/>
  <c r="BP12" i="23"/>
  <c r="BP10" i="35"/>
  <c r="BP9" i="24"/>
  <c r="BN13" i="1"/>
  <c r="AR41" i="34"/>
  <c r="P2" i="34" s="1"/>
  <c r="AR40" i="34"/>
  <c r="M2" i="34" s="1"/>
  <c r="BP11" i="30"/>
  <c r="BP10" i="21"/>
  <c r="BN9" i="1"/>
  <c r="BW5" i="25"/>
  <c r="BP5" i="25" s="1"/>
  <c r="BN4" i="1"/>
  <c r="BN14" i="1"/>
  <c r="AR40" i="27"/>
  <c r="AN2" i="27" s="1"/>
  <c r="BP13" i="27"/>
  <c r="BU6" i="38"/>
  <c r="BP6" i="38" s="1"/>
  <c r="BP14" i="32"/>
  <c r="BP8" i="21"/>
  <c r="BN7" i="20"/>
  <c r="AR40" i="36"/>
  <c r="M2" i="36" s="1"/>
  <c r="AR41" i="36"/>
  <c r="P2" i="36" s="1"/>
  <c r="BW7" i="32"/>
  <c r="BP7" i="32" s="1"/>
  <c r="AR40" i="23"/>
  <c r="M2" i="23" s="1"/>
  <c r="AR41" i="23"/>
  <c r="AN2" i="23" s="1"/>
  <c r="BP4" i="32"/>
  <c r="BN12" i="20"/>
  <c r="BN8" i="20"/>
  <c r="BN9" i="20"/>
  <c r="AR40" i="24"/>
  <c r="AN2" i="24" s="1"/>
  <c r="AR41" i="24"/>
  <c r="M2" i="24" s="1"/>
  <c r="AR41" i="35"/>
  <c r="P2" i="35" s="1"/>
  <c r="AR40" i="35"/>
  <c r="M2" i="35" s="1"/>
  <c r="AR40" i="26"/>
  <c r="M2" i="26" s="1"/>
  <c r="AR41" i="26"/>
  <c r="AR41" i="29"/>
  <c r="M2" i="29" s="1"/>
  <c r="AR40" i="29"/>
  <c r="AN2" i="29" s="1"/>
  <c r="BN11" i="20"/>
  <c r="BW6" i="26"/>
  <c r="BP6" i="26" s="1"/>
  <c r="BU6" i="33"/>
  <c r="BP6" i="33" s="1"/>
  <c r="BN5" i="33" s="1"/>
  <c r="BN12" i="1"/>
  <c r="BU6" i="35"/>
  <c r="BP6" i="35" s="1"/>
  <c r="BP10" i="25"/>
  <c r="BP8" i="30"/>
  <c r="BP12" i="21"/>
  <c r="BP15" i="29"/>
  <c r="BN10" i="1"/>
  <c r="BP5" i="31"/>
  <c r="BP10" i="27"/>
  <c r="BP7" i="28"/>
  <c r="BP12" i="26"/>
  <c r="BN6" i="20"/>
  <c r="BP14" i="23"/>
  <c r="BP9" i="21"/>
  <c r="BP13" i="34"/>
  <c r="BP9" i="35"/>
  <c r="BP5" i="30"/>
  <c r="AR40" i="30"/>
  <c r="M2" i="30" s="1"/>
  <c r="BN11" i="1"/>
  <c r="BU4" i="28"/>
  <c r="BP4" i="28" s="1"/>
  <c r="BP15" i="30"/>
  <c r="BP10" i="29"/>
  <c r="BU4" i="23"/>
  <c r="BP4" i="23" s="1"/>
  <c r="BP13" i="36"/>
  <c r="BP14" i="27"/>
  <c r="BP10" i="33"/>
  <c r="BP10" i="26"/>
  <c r="BP14" i="24"/>
  <c r="BP13" i="26"/>
  <c r="BP9" i="26"/>
  <c r="BU4" i="26"/>
  <c r="BP4" i="26" s="1"/>
  <c r="BP14" i="30"/>
  <c r="BP5" i="32"/>
  <c r="BP11" i="24"/>
  <c r="BP11" i="26"/>
  <c r="BP12" i="33"/>
  <c r="BP11" i="34"/>
  <c r="BP14" i="35"/>
  <c r="BP15" i="28"/>
  <c r="BP13" i="32"/>
  <c r="BP6" i="29"/>
  <c r="BP8" i="28"/>
  <c r="BP5" i="35"/>
  <c r="BN4" i="35" s="1"/>
  <c r="BN6" i="1"/>
  <c r="AR40" i="21"/>
  <c r="M2" i="21" s="1"/>
  <c r="AR41" i="21"/>
  <c r="AN2" i="21" s="1"/>
  <c r="BN15" i="1"/>
  <c r="BU4" i="27"/>
  <c r="BP4" i="27" s="1"/>
  <c r="AR41" i="33"/>
  <c r="P2" i="33" s="1"/>
  <c r="BP12" i="35"/>
  <c r="BW7" i="35"/>
  <c r="BP7" i="35" s="1"/>
  <c r="BP13" i="21"/>
  <c r="BP12" i="32"/>
  <c r="BN8" i="1"/>
  <c r="AR40" i="32"/>
  <c r="M2" i="32" s="1"/>
  <c r="AR41" i="32"/>
  <c r="P2" i="32" s="1"/>
  <c r="BP9" i="27"/>
  <c r="BP7" i="23"/>
  <c r="BP12" i="38"/>
  <c r="BN12" i="38" s="1"/>
  <c r="BP6" i="24"/>
  <c r="BW7" i="34"/>
  <c r="BP7" i="34" s="1"/>
  <c r="BP15" i="34"/>
  <c r="BP15" i="24"/>
  <c r="BP15" i="21"/>
  <c r="BU4" i="29"/>
  <c r="BP4" i="29" s="1"/>
  <c r="BP9" i="33"/>
  <c r="BP11" i="31"/>
  <c r="BP5" i="21"/>
  <c r="BN13" i="20"/>
  <c r="BP11" i="33"/>
  <c r="BU6" i="34"/>
  <c r="BP6" i="34" s="1"/>
  <c r="BP11" i="23"/>
  <c r="BW8" i="23"/>
  <c r="BP8" i="23" s="1"/>
  <c r="BW7" i="33"/>
  <c r="BP7" i="33" s="1"/>
  <c r="BW5" i="28"/>
  <c r="BP5" i="28" s="1"/>
  <c r="BN5" i="28" s="1"/>
  <c r="BW6" i="30"/>
  <c r="BP6" i="30" s="1"/>
  <c r="BP6" i="23"/>
  <c r="BW5" i="27"/>
  <c r="BP5" i="27" s="1"/>
  <c r="BW7" i="36"/>
  <c r="BP7" i="36" s="1"/>
  <c r="BP10" i="24"/>
  <c r="BP8" i="25"/>
  <c r="BN8" i="25" s="1"/>
  <c r="BP15" i="32"/>
  <c r="BN15" i="32" s="1"/>
  <c r="BP8" i="31"/>
  <c r="BU6" i="36"/>
  <c r="BP6" i="36" s="1"/>
  <c r="BW7" i="21"/>
  <c r="BP7" i="21" s="1"/>
  <c r="AR41" i="31"/>
  <c r="P2" i="31" s="1"/>
  <c r="AR40" i="31"/>
  <c r="M2" i="31" s="1"/>
  <c r="BN10" i="20"/>
  <c r="BP11" i="29"/>
  <c r="BW7" i="38"/>
  <c r="BP7" i="38" s="1"/>
  <c r="BN11" i="38" s="1"/>
  <c r="BN7" i="1"/>
  <c r="BN5" i="20"/>
  <c r="BP9" i="23"/>
  <c r="BN9" i="23" s="1"/>
  <c r="BP11" i="21"/>
  <c r="BW5" i="26"/>
  <c r="BP5" i="26" s="1"/>
  <c r="BN14" i="20"/>
  <c r="BU4" i="21"/>
  <c r="BP4" i="21" s="1"/>
  <c r="BP13" i="31"/>
  <c r="BP8" i="27"/>
  <c r="BN8" i="27" s="1"/>
  <c r="BW6" i="31"/>
  <c r="BP6" i="31" s="1"/>
  <c r="BP14" i="21"/>
  <c r="BP9" i="30"/>
  <c r="O2" i="16"/>
  <c r="BN13" i="31" l="1"/>
  <c r="BN4" i="21"/>
  <c r="BN15" i="25"/>
  <c r="BN8" i="35"/>
  <c r="BN13" i="30"/>
  <c r="BN6" i="24"/>
  <c r="BN12" i="27"/>
  <c r="BN6" i="32"/>
  <c r="BN12" i="30"/>
  <c r="BN13" i="25"/>
  <c r="BN10" i="28"/>
  <c r="BN7" i="31"/>
  <c r="BN9" i="30"/>
  <c r="BN6" i="36"/>
  <c r="BN14" i="33"/>
  <c r="BN7" i="26"/>
  <c r="BN15" i="23"/>
  <c r="BN15" i="38"/>
  <c r="BN5" i="29"/>
  <c r="BN6" i="29"/>
  <c r="BN11" i="34"/>
  <c r="BN13" i="38"/>
  <c r="BN9" i="26"/>
  <c r="BN10" i="33"/>
  <c r="BN6" i="35"/>
  <c r="BN10" i="36"/>
  <c r="BN12" i="29"/>
  <c r="BN15" i="36"/>
  <c r="BN13" i="29"/>
  <c r="AN2" i="26"/>
  <c r="S2" i="26"/>
  <c r="BN4" i="30"/>
  <c r="BN4" i="32"/>
  <c r="BN8" i="32"/>
  <c r="BN10" i="30"/>
  <c r="BN8" i="21"/>
  <c r="BN6" i="38"/>
  <c r="BN10" i="38"/>
  <c r="BN5" i="38"/>
  <c r="BN14" i="38"/>
  <c r="BN4" i="38"/>
  <c r="BN7" i="30"/>
  <c r="BN8" i="38"/>
  <c r="BN9" i="24"/>
  <c r="BN13" i="21"/>
  <c r="BN5" i="31"/>
  <c r="BN8" i="31"/>
  <c r="BN14" i="28"/>
  <c r="BN9" i="25"/>
  <c r="BN15" i="35"/>
  <c r="BN6" i="34"/>
  <c r="BN8" i="34"/>
  <c r="BN11" i="31"/>
  <c r="BN15" i="24"/>
  <c r="BN7" i="35"/>
  <c r="BN12" i="36"/>
  <c r="BN13" i="32"/>
  <c r="BN12" i="33"/>
  <c r="BN5" i="32"/>
  <c r="BN13" i="26"/>
  <c r="BN8" i="26"/>
  <c r="BN10" i="29"/>
  <c r="BN8" i="24"/>
  <c r="BN13" i="34"/>
  <c r="BN12" i="26"/>
  <c r="BN8" i="30"/>
  <c r="BN11" i="36"/>
  <c r="BN11" i="35"/>
  <c r="BN8" i="36"/>
  <c r="BN13" i="23"/>
  <c r="BN5" i="24"/>
  <c r="BN5" i="34"/>
  <c r="BN14" i="32"/>
  <c r="BN13" i="27"/>
  <c r="BN15" i="31"/>
  <c r="BN10" i="21"/>
  <c r="BN10" i="35"/>
  <c r="BN14" i="36"/>
  <c r="BN6" i="23"/>
  <c r="BN11" i="23"/>
  <c r="BN5" i="21"/>
  <c r="BN15" i="21"/>
  <c r="BN4" i="27"/>
  <c r="BN15" i="27"/>
  <c r="BN4" i="23"/>
  <c r="BN9" i="35"/>
  <c r="BN12" i="21"/>
  <c r="BN14" i="21"/>
  <c r="BN7" i="25"/>
  <c r="BN15" i="33"/>
  <c r="BN11" i="29"/>
  <c r="BN6" i="30"/>
  <c r="BN6" i="31"/>
  <c r="BN6" i="27"/>
  <c r="BN5" i="26"/>
  <c r="BN12" i="25"/>
  <c r="BN7" i="38"/>
  <c r="BN10" i="23"/>
  <c r="BN14" i="25"/>
  <c r="BN7" i="27"/>
  <c r="BN10" i="24"/>
  <c r="BN13" i="24"/>
  <c r="BN7" i="36"/>
  <c r="BN12" i="31"/>
  <c r="BN7" i="33"/>
  <c r="BN11" i="33"/>
  <c r="BN9" i="33"/>
  <c r="BN15" i="34"/>
  <c r="BN7" i="23"/>
  <c r="BN12" i="35"/>
  <c r="BN5" i="35"/>
  <c r="BN15" i="28"/>
  <c r="BN11" i="26"/>
  <c r="BN14" i="30"/>
  <c r="BN14" i="24"/>
  <c r="BN14" i="27"/>
  <c r="BN15" i="30"/>
  <c r="BN9" i="21"/>
  <c r="BN7" i="28"/>
  <c r="BN5" i="23"/>
  <c r="BN10" i="25"/>
  <c r="BN6" i="33"/>
  <c r="BN4" i="33"/>
  <c r="BN14" i="29"/>
  <c r="BN9" i="34"/>
  <c r="BN4" i="36"/>
  <c r="BN4" i="25"/>
  <c r="BN10" i="32"/>
  <c r="BN9" i="29"/>
  <c r="BN10" i="34"/>
  <c r="BN12" i="24"/>
  <c r="BN13" i="33"/>
  <c r="BN9" i="31"/>
  <c r="BN11" i="30"/>
  <c r="BN12" i="23"/>
  <c r="BN15" i="26"/>
  <c r="BN11" i="21"/>
  <c r="BN10" i="31"/>
  <c r="BN12" i="28"/>
  <c r="BN7" i="21"/>
  <c r="BN5" i="36"/>
  <c r="BN4" i="34"/>
  <c r="BN5" i="27"/>
  <c r="BN9" i="36"/>
  <c r="BN8" i="23"/>
  <c r="BN4" i="29"/>
  <c r="BN8" i="29"/>
  <c r="BN7" i="29"/>
  <c r="BN7" i="34"/>
  <c r="BN9" i="27"/>
  <c r="BN12" i="32"/>
  <c r="BN8" i="28"/>
  <c r="BN14" i="35"/>
  <c r="BN11" i="24"/>
  <c r="BN4" i="26"/>
  <c r="BN10" i="26"/>
  <c r="BN13" i="36"/>
  <c r="BN4" i="28"/>
  <c r="BN9" i="28"/>
  <c r="BN13" i="28"/>
  <c r="BN6" i="28"/>
  <c r="BN5" i="30"/>
  <c r="BN14" i="23"/>
  <c r="BN10" i="27"/>
  <c r="BN15" i="29"/>
  <c r="BN12" i="34"/>
  <c r="BN6" i="26"/>
  <c r="BN6" i="21"/>
  <c r="BN11" i="25"/>
  <c r="BN14" i="26"/>
  <c r="BN14" i="34"/>
  <c r="BN4" i="31"/>
  <c r="BN8" i="33"/>
  <c r="BN11" i="27"/>
  <c r="BN11" i="32"/>
  <c r="BN9" i="32"/>
  <c r="BN14" i="31"/>
  <c r="BN7" i="32"/>
  <c r="BN11" i="28"/>
  <c r="BN5" i="25"/>
  <c r="BN6" i="25"/>
  <c r="BN9" i="38"/>
  <c r="BN4" i="24"/>
  <c r="BN7" i="24"/>
  <c r="BN13" i="35"/>
</calcChain>
</file>

<file path=xl/sharedStrings.xml><?xml version="1.0" encoding="utf-8"?>
<sst xmlns="http://schemas.openxmlformats.org/spreadsheetml/2006/main" count="5945" uniqueCount="783">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</sst>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9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1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0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52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-30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-30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-30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-30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10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10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361" t="s">
        <v>38</v>
      </c>
      <c r="F4" s="209" t="s">
        <v>39</v>
      </c>
      <c r="G4" s="178">
        <v>10</v>
      </c>
      <c r="H4" s="174">
        <f>IF(G4&gt;0,IF(ISTEXT($E4),IF($E4&lt;&gt;F4,G4-2*G4,""),""),"")</f>
        <v>-10</v>
      </c>
      <c r="I4" s="212" t="s">
        <v>39</v>
      </c>
      <c r="J4" s="178">
        <v>16</v>
      </c>
      <c r="K4" s="174">
        <f t="shared" ref="K4:K19" si="0">IF(J4&gt;0,IF(ISTEXT($E4),IF($E4&lt;&gt;I4,J4-2*J4,""),""),"")</f>
        <v>-16</v>
      </c>
      <c r="L4" s="212" t="s">
        <v>39</v>
      </c>
      <c r="M4" s="178">
        <v>10</v>
      </c>
      <c r="N4" s="174">
        <f t="shared" ref="N4:N19" si="1">IF(M4&gt;0,IF(ISTEXT($E4),IF($E4&lt;&gt;L4,M4-2*M4,""),""),"")</f>
        <v>-10</v>
      </c>
      <c r="O4" s="212" t="s">
        <v>39</v>
      </c>
      <c r="P4" s="178">
        <v>10</v>
      </c>
      <c r="Q4" s="174">
        <f t="shared" ref="Q4:Q19" si="2">IF(P4&gt;0,IF(ISTEXT($E4),IF($E4&lt;&gt;O4,P4-2*P4,""),""),"")</f>
        <v>-10</v>
      </c>
      <c r="R4" s="212" t="s">
        <v>39</v>
      </c>
      <c r="S4" s="178">
        <v>14</v>
      </c>
      <c r="T4" s="174">
        <f t="shared" ref="T4:T19" si="3">IF(S4&gt;0,IF(ISTEXT($E4),IF($E4&lt;&gt;R4,S4-2*S4,""),""),"")</f>
        <v>-14</v>
      </c>
      <c r="U4" s="212" t="s">
        <v>39</v>
      </c>
      <c r="V4" s="178">
        <v>13</v>
      </c>
      <c r="W4" s="174">
        <f t="shared" ref="W4:W19" si="4">IF(V4&gt;0,IF(ISTEXT($E4),IF($E4&lt;&gt;U4,V4-2*V4,""),""),"")</f>
        <v>-13</v>
      </c>
      <c r="X4" s="212" t="s">
        <v>39</v>
      </c>
      <c r="Y4" s="178">
        <v>11</v>
      </c>
      <c r="Z4" s="174">
        <f t="shared" ref="Z4:Z19" si="5">IF(Y4&gt;0,IF(ISTEXT($E4),IF($E4&lt;&gt;X4,Y4-2*Y4,""),""),"")</f>
        <v>-11</v>
      </c>
      <c r="AA4" s="212" t="s">
        <v>39</v>
      </c>
      <c r="AB4" s="178">
        <v>11</v>
      </c>
      <c r="AC4" s="174">
        <f t="shared" ref="AC4:AC19" si="6">IF(AB4&gt;0,IF(ISTEXT($E4),IF($E4&lt;&gt;AA4,AB4-2*AB4,""),""),"")</f>
        <v>-11</v>
      </c>
      <c r="AD4" s="212" t="s">
        <v>39</v>
      </c>
      <c r="AE4" s="178">
        <v>10</v>
      </c>
      <c r="AF4" s="174">
        <f t="shared" ref="AF4:AF19" si="7">IF(AE4&gt;0,IF(ISTEXT($E4),IF($E4&lt;&gt;AD4,AE4-2*AE4,""),""),"")</f>
        <v>-10</v>
      </c>
      <c r="AG4" s="212" t="s">
        <v>39</v>
      </c>
      <c r="AH4" s="178">
        <v>10</v>
      </c>
      <c r="AI4" s="174">
        <f t="shared" ref="AI4:AI19" si="8">IF(AH4&gt;0,IF(ISTEXT($E4),IF($E4&lt;&gt;AG4,AH4-2*AH4,""),""),"")</f>
        <v>-10</v>
      </c>
      <c r="AJ4" s="212" t="s">
        <v>39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39</v>
      </c>
      <c r="AN4" s="178">
        <v>16</v>
      </c>
      <c r="AO4" s="176">
        <f t="shared" ref="AO4:AO19" si="10">IF(AN4&gt;0,IF(ISTEXT($E4),IF($E4&lt;&gt;AM4,AN4-2*AN4,""),""),"")</f>
        <v>-16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12</v>
      </c>
      <c r="AV4" s="176">
        <f t="shared" ref="AV4:AV19" ca="1" si="13">IF(AU4&gt;0,IF(ISTEXT($E4),IF($E4&lt;&gt;AT4,AU4-2*AU4,""),""),"")</f>
        <v>-12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-141</v>
      </c>
      <c r="AY4" s="4">
        <f ca="1">ABS(AX4)+IF($B4="",-0.1,0)</f>
        <v>141</v>
      </c>
      <c r="AZ4" s="4">
        <f t="shared" ref="AZ4:AZ19" ca="1" si="15">AY4+IF(AT4="H",IF(BC4&gt;1,0.1*BC4-0.1,0),0)</f>
        <v>141</v>
      </c>
      <c r="BA4" s="4">
        <f t="shared" ref="BA4:BA19" ca="1" si="16">AZ4+IF(AT4="V",IF(BC4&gt;1,0.1*BC4-0.1,0),0)</f>
        <v>141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70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95.222222222222229</v>
      </c>
      <c r="BL4" s="74">
        <f ca="1">$AO$23</f>
        <v>857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-30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30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["V","H","H","V","V","H","H","V","H","H","H","H","V","V"];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38</v>
      </c>
      <c r="F5" s="218" t="s">
        <v>38</v>
      </c>
      <c r="G5" s="189">
        <v>11</v>
      </c>
      <c r="H5" s="185" t="str">
        <f>IF(G5&gt;0,IF(ISTEXT($E5),IF($E5&lt;&gt;F5,G5-2*G5,""),""),"")</f>
        <v/>
      </c>
      <c r="I5" s="221" t="s">
        <v>38</v>
      </c>
      <c r="J5" s="189">
        <v>15</v>
      </c>
      <c r="K5" s="185" t="str">
        <f>IF(J5&gt;0,IF(ISTEXT($E5),IF($E5&lt;&gt;I5,J5-2*J5,""),""),"")</f>
        <v/>
      </c>
      <c r="L5" s="221" t="s">
        <v>38</v>
      </c>
      <c r="M5" s="189">
        <v>12</v>
      </c>
      <c r="N5" s="185" t="str">
        <f>IF(M5&gt;0,IF(ISTEXT($E5),IF($E5&lt;&gt;L5,M5-2*M5,""),""),"")</f>
        <v/>
      </c>
      <c r="O5" s="221" t="s">
        <v>38</v>
      </c>
      <c r="P5" s="189">
        <v>11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9</v>
      </c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7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12</v>
      </c>
      <c r="AI5" s="185" t="str">
        <f>IF(AH5&gt;0,IF(ISTEXT($E5),IF($E5&lt;&gt;AG5,AH5-2*AH5,""),""),"")</f>
        <v/>
      </c>
      <c r="AJ5" s="221" t="s">
        <v>38</v>
      </c>
      <c r="AK5" s="189">
        <v>11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10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139</v>
      </c>
      <c r="AY5" s="4">
        <f t="shared" ref="AY5:AY19" ca="1" si="22">ABS(AX5)+IF($B5="",-0.1,0)</f>
        <v>139</v>
      </c>
      <c r="AZ5" s="4">
        <f ca="1">AY5+IF(AT5="H",IF(BC5&gt;1,0.1*BC5-0.1,0),0)</f>
        <v>139</v>
      </c>
      <c r="BA5" s="4">
        <f ca="1">AZ5+IF(AT5="V",IF(BC5&gt;1,0.1*BC5-0.1,0),0)</f>
        <v>139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65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93.888888888888886</v>
      </c>
      <c r="BL5" s="76">
        <f ca="1">$N$23</f>
        <v>845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52</v>
      </c>
      <c r="BQ5" s="346">
        <f ca="1">-$AR$3*'Season Summary'!$AO$3</f>
        <v>-30</v>
      </c>
      <c r="BR5" s="347">
        <f ca="1">IF(COUNTIF('Season Summary'!K$3:OFFSET('Season Summary'!K$3,$C$2+$AR$2,0),"=1")&gt;0,COUNTIF('Season Summary'!K$3:OFFSET('Season Summary'!K$3,$C$2+$AR$2,0),"=1"),"")</f>
        <v>2</v>
      </c>
      <c r="BS5" s="348">
        <f ca="1">IF(BR5="","",BR5*'Season Summary'!$AO$6)</f>
        <v>62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20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["V","H","H","H","V","H","H","V","H","H","H","H","H","V"];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362" t="s">
        <v>38</v>
      </c>
      <c r="F6" s="218" t="s">
        <v>38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9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15</v>
      </c>
      <c r="Q6" s="185" t="str">
        <f t="shared" si="2"/>
        <v/>
      </c>
      <c r="R6" s="221" t="s">
        <v>38</v>
      </c>
      <c r="S6" s="189">
        <v>16</v>
      </c>
      <c r="T6" s="185" t="str">
        <f t="shared" si="3"/>
        <v/>
      </c>
      <c r="U6" s="221" t="s">
        <v>38</v>
      </c>
      <c r="V6" s="189">
        <v>8</v>
      </c>
      <c r="W6" s="185" t="str">
        <f t="shared" si="4"/>
        <v/>
      </c>
      <c r="X6" s="221" t="s">
        <v>38</v>
      </c>
      <c r="Y6" s="189">
        <v>14</v>
      </c>
      <c r="Z6" s="185" t="str">
        <f t="shared" si="5"/>
        <v/>
      </c>
      <c r="AA6" s="221" t="s">
        <v>38</v>
      </c>
      <c r="AB6" s="189">
        <v>12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39</v>
      </c>
      <c r="AH6" s="189">
        <v>4</v>
      </c>
      <c r="AI6" s="185">
        <f t="shared" si="8"/>
        <v>-4</v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11</v>
      </c>
      <c r="AV6" s="187" t="str">
        <f t="shared" ca="1" si="13"/>
        <v/>
      </c>
      <c r="AX6" s="4">
        <f t="shared" si="14"/>
        <v>139</v>
      </c>
      <c r="AY6" s="4">
        <f t="shared" ca="1" si="22"/>
        <v>139</v>
      </c>
      <c r="AZ6" s="4">
        <f t="shared" ca="1" si="15"/>
        <v>139.1</v>
      </c>
      <c r="BA6" s="4">
        <f t="shared" ca="1" si="16"/>
        <v>139.1</v>
      </c>
      <c r="BB6" s="4">
        <v>3</v>
      </c>
      <c r="BC6" s="4">
        <f ca="1">COUNTIF($AY$4:OFFSET($AY$4,0,0,BB6,1),AY6)</f>
        <v>2</v>
      </c>
      <c r="BE6" s="343">
        <f ca="1">$P$21</f>
        <v>2</v>
      </c>
      <c r="BF6" s="81" t="str">
        <f>$O$2</f>
        <v>DC</v>
      </c>
      <c r="BG6" s="82">
        <f ca="1">$Q$21</f>
        <v>65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92.777777777777771</v>
      </c>
      <c r="BL6" s="76">
        <f ca="1">$Q$23</f>
        <v>835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1</v>
      </c>
      <c r="BQ6" s="346">
        <f ca="1">-$AR$3*'Season Summary'!$AO$3</f>
        <v>-30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["V","H","H","H","V","H","H","V","H","H","V","H","V","V"];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362" t="s">
        <v>38</v>
      </c>
      <c r="F7" s="218" t="s">
        <v>39</v>
      </c>
      <c r="G7" s="189">
        <v>3</v>
      </c>
      <c r="H7" s="185">
        <f t="shared" si="23"/>
        <v>-3</v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5</v>
      </c>
      <c r="W7" s="185" t="str">
        <f t="shared" si="4"/>
        <v/>
      </c>
      <c r="X7" s="221" t="s">
        <v>39</v>
      </c>
      <c r="Y7" s="189">
        <v>3</v>
      </c>
      <c r="Z7" s="185">
        <f t="shared" si="5"/>
        <v>-3</v>
      </c>
      <c r="AA7" s="221" t="s">
        <v>39</v>
      </c>
      <c r="AB7" s="189">
        <v>4</v>
      </c>
      <c r="AC7" s="185">
        <f t="shared" si="6"/>
        <v>-4</v>
      </c>
      <c r="AD7" s="221" t="s">
        <v>38</v>
      </c>
      <c r="AE7" s="189">
        <v>3</v>
      </c>
      <c r="AF7" s="185" t="str">
        <f t="shared" si="7"/>
        <v/>
      </c>
      <c r="AG7" s="221" t="s">
        <v>38</v>
      </c>
      <c r="AH7" s="189">
        <v>3</v>
      </c>
      <c r="AI7" s="185" t="str">
        <f t="shared" si="8"/>
        <v/>
      </c>
      <c r="AJ7" s="221" t="s">
        <v>39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3</v>
      </c>
      <c r="AV7" s="187" t="str">
        <f t="shared" ca="1" si="13"/>
        <v/>
      </c>
      <c r="AX7" s="4">
        <f t="shared" si="14"/>
        <v>9</v>
      </c>
      <c r="AY7" s="4">
        <f t="shared" ca="1" si="22"/>
        <v>9</v>
      </c>
      <c r="AZ7" s="4">
        <f t="shared" ca="1" si="15"/>
        <v>9</v>
      </c>
      <c r="BA7" s="4">
        <f t="shared" ca="1" si="16"/>
        <v>9</v>
      </c>
      <c r="BB7" s="4">
        <v>4</v>
      </c>
      <c r="BC7" s="4">
        <f ca="1">COUNTIF($AY$4:OFFSET($AY$4,0,0,BB7,1),AY7)</f>
        <v>1</v>
      </c>
      <c r="BE7" s="343">
        <f ca="1">$AH$21</f>
        <v>2</v>
      </c>
      <c r="BF7" s="81" t="str">
        <f>$AG$2</f>
        <v>KK</v>
      </c>
      <c r="BG7" s="82">
        <f ca="1">$AI$21</f>
        <v>65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92.111111111111114</v>
      </c>
      <c r="BL7" s="76">
        <f ca="1">$T$23</f>
        <v>829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1</v>
      </c>
      <c r="BQ7" s="346">
        <f ca="1">-$AR$3*'Season Summary'!$AO$3</f>
        <v>-30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["V","H","H","H","V","H","H","V","H","H","H","H","V","V"];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362" t="s">
        <v>39</v>
      </c>
      <c r="F8" s="218" t="s">
        <v>39</v>
      </c>
      <c r="G8" s="189">
        <v>16</v>
      </c>
      <c r="H8" s="185" t="str">
        <f t="shared" si="23"/>
        <v/>
      </c>
      <c r="I8" s="221" t="s">
        <v>39</v>
      </c>
      <c r="J8" s="189">
        <v>13</v>
      </c>
      <c r="K8" s="185" t="str">
        <f t="shared" si="0"/>
        <v/>
      </c>
      <c r="L8" s="221" t="s">
        <v>39</v>
      </c>
      <c r="M8" s="189">
        <v>16</v>
      </c>
      <c r="N8" s="185" t="str">
        <f t="shared" si="1"/>
        <v/>
      </c>
      <c r="O8" s="221" t="s">
        <v>39</v>
      </c>
      <c r="P8" s="189">
        <v>16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12</v>
      </c>
      <c r="W8" s="185" t="str">
        <f t="shared" si="4"/>
        <v/>
      </c>
      <c r="X8" s="221" t="s">
        <v>39</v>
      </c>
      <c r="Y8" s="189">
        <v>16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39</v>
      </c>
      <c r="AE8" s="189">
        <v>16</v>
      </c>
      <c r="AF8" s="185" t="str">
        <f t="shared" si="7"/>
        <v/>
      </c>
      <c r="AG8" s="221" t="s">
        <v>39</v>
      </c>
      <c r="AH8" s="189">
        <v>15</v>
      </c>
      <c r="AI8" s="185" t="str">
        <f t="shared" si="8"/>
        <v/>
      </c>
      <c r="AJ8" s="221" t="s">
        <v>39</v>
      </c>
      <c r="AK8" s="189">
        <v>16</v>
      </c>
      <c r="AL8" s="185" t="str">
        <f t="shared" si="9"/>
        <v/>
      </c>
      <c r="AM8" s="221" t="s">
        <v>39</v>
      </c>
      <c r="AN8" s="189">
        <v>12</v>
      </c>
      <c r="AO8" s="187" t="str">
        <f t="shared" si="10"/>
        <v/>
      </c>
      <c r="AS8" s="342" t="str">
        <f ca="1">"week_"&amp;$AS$6&amp;"_byes"</f>
        <v>week_10_byes</v>
      </c>
      <c r="AT8" s="188" t="str">
        <f t="shared" ca="1" si="11"/>
        <v>V</v>
      </c>
      <c r="AU8" s="189">
        <f t="shared" ca="1" si="12"/>
        <v>16</v>
      </c>
      <c r="AV8" s="187" t="str">
        <f t="shared" ca="1" si="13"/>
        <v/>
      </c>
      <c r="AX8" s="4">
        <f t="shared" si="14"/>
        <v>-176</v>
      </c>
      <c r="AY8" s="4">
        <f t="shared" ca="1" si="22"/>
        <v>176</v>
      </c>
      <c r="AZ8" s="4">
        <f t="shared" ca="1" si="15"/>
        <v>176</v>
      </c>
      <c r="BA8" s="4">
        <f t="shared" ca="1" si="16"/>
        <v>176</v>
      </c>
      <c r="BB8" s="4">
        <v>5</v>
      </c>
      <c r="BC8" s="4">
        <f ca="1">COUNTIF($AY$4:OFFSET($AY$4,0,0,BB8,1),AY8)</f>
        <v>1</v>
      </c>
      <c r="BE8" s="343">
        <f ca="1">$AE$21</f>
        <v>5</v>
      </c>
      <c r="BF8" s="81" t="str">
        <f>$AD$2</f>
        <v>KC</v>
      </c>
      <c r="BG8" s="82">
        <f ca="1">$AF$21</f>
        <v>64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89.777777777777771</v>
      </c>
      <c r="BL8" s="76">
        <f ca="1">$H$23</f>
        <v>808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1</v>
      </c>
      <c r="BQ8" s="346">
        <f ca="1">-$AR$3*'Season Summary'!$AO$3</f>
        <v>-30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["V","H","H","V","V","H","H","V","H","H","H","H","V","V"];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362" t="s">
        <v>41</v>
      </c>
      <c r="F9" s="218" t="s">
        <v>38</v>
      </c>
      <c r="G9" s="189">
        <v>12</v>
      </c>
      <c r="H9" s="185">
        <f t="shared" si="23"/>
        <v>-12</v>
      </c>
      <c r="I9" s="221" t="s">
        <v>38</v>
      </c>
      <c r="J9" s="189">
        <v>12</v>
      </c>
      <c r="K9" s="185">
        <f t="shared" si="0"/>
        <v>-12</v>
      </c>
      <c r="L9" s="221" t="s">
        <v>38</v>
      </c>
      <c r="M9" s="189">
        <v>11</v>
      </c>
      <c r="N9" s="185">
        <f t="shared" si="1"/>
        <v>-11</v>
      </c>
      <c r="O9" s="221" t="s">
        <v>38</v>
      </c>
      <c r="P9" s="189">
        <v>12</v>
      </c>
      <c r="Q9" s="185">
        <f t="shared" si="2"/>
        <v>-12</v>
      </c>
      <c r="R9" s="221" t="s">
        <v>38</v>
      </c>
      <c r="S9" s="189">
        <v>12</v>
      </c>
      <c r="T9" s="185">
        <f t="shared" si="3"/>
        <v>-12</v>
      </c>
      <c r="U9" s="221" t="s">
        <v>38</v>
      </c>
      <c r="V9" s="189">
        <v>16</v>
      </c>
      <c r="W9" s="185">
        <f t="shared" si="4"/>
        <v>-16</v>
      </c>
      <c r="X9" s="221" t="s">
        <v>38</v>
      </c>
      <c r="Y9" s="189">
        <v>15</v>
      </c>
      <c r="Z9" s="185">
        <f t="shared" si="5"/>
        <v>-15</v>
      </c>
      <c r="AA9" s="221" t="s">
        <v>38</v>
      </c>
      <c r="AB9" s="189">
        <v>13</v>
      </c>
      <c r="AC9" s="185">
        <f t="shared" si="6"/>
        <v>-13</v>
      </c>
      <c r="AD9" s="221" t="s">
        <v>38</v>
      </c>
      <c r="AE9" s="189">
        <v>11</v>
      </c>
      <c r="AF9" s="185">
        <f t="shared" si="7"/>
        <v>-11</v>
      </c>
      <c r="AG9" s="221" t="s">
        <v>38</v>
      </c>
      <c r="AH9" s="189">
        <v>7</v>
      </c>
      <c r="AI9" s="185">
        <f t="shared" si="8"/>
        <v>-7</v>
      </c>
      <c r="AJ9" s="221" t="s">
        <v>38</v>
      </c>
      <c r="AK9" s="189">
        <v>12</v>
      </c>
      <c r="AL9" s="185">
        <f t="shared" si="9"/>
        <v>-12</v>
      </c>
      <c r="AM9" s="221" t="s">
        <v>38</v>
      </c>
      <c r="AN9" s="189">
        <v>8</v>
      </c>
      <c r="AO9" s="187">
        <f t="shared" si="10"/>
        <v>-8</v>
      </c>
      <c r="AT9" s="188" t="str">
        <f t="shared" ca="1" si="11"/>
        <v>H</v>
      </c>
      <c r="AU9" s="189">
        <f t="shared" ca="1" si="12"/>
        <v>13</v>
      </c>
      <c r="AV9" s="187">
        <f t="shared" ca="1" si="13"/>
        <v>-13</v>
      </c>
      <c r="AX9" s="4">
        <f t="shared" si="14"/>
        <v>141</v>
      </c>
      <c r="AY9" s="4">
        <f t="shared" ca="1" si="22"/>
        <v>141</v>
      </c>
      <c r="AZ9" s="4">
        <f t="shared" ca="1" si="15"/>
        <v>141.1</v>
      </c>
      <c r="BA9" s="4">
        <f t="shared" ca="1" si="16"/>
        <v>141.1</v>
      </c>
      <c r="BB9" s="4">
        <v>6</v>
      </c>
      <c r="BC9" s="4">
        <f ca="1">COUNTIF($AY$4:OFFSET($AY$4,0,0,BB9,1),AY9)</f>
        <v>2</v>
      </c>
      <c r="BE9" s="343">
        <f ca="1">$J$21</f>
        <v>6</v>
      </c>
      <c r="BF9" s="81" t="str">
        <f>$I$2</f>
        <v>CK</v>
      </c>
      <c r="BG9" s="82">
        <f ca="1">$K$21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87.888888888888886</v>
      </c>
      <c r="BL9" s="76">
        <f ca="1">$AI$23</f>
        <v>791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1</v>
      </c>
      <c r="BQ9" s="346">
        <f ca="1">-$AR$3*'Season Summary'!$AO$3</f>
        <v>-30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["V","H","H","H","V","H","H","V","H","H","H","H","H","V"];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38</v>
      </c>
      <c r="G10" s="189">
        <v>9</v>
      </c>
      <c r="H10" s="185" t="str">
        <f t="shared" si="23"/>
        <v/>
      </c>
      <c r="I10" s="221" t="s">
        <v>38</v>
      </c>
      <c r="J10" s="189">
        <v>11</v>
      </c>
      <c r="K10" s="185" t="str">
        <f t="shared" si="0"/>
        <v/>
      </c>
      <c r="L10" s="221" t="s">
        <v>38</v>
      </c>
      <c r="M10" s="189">
        <v>7</v>
      </c>
      <c r="N10" s="185" t="str">
        <f t="shared" si="1"/>
        <v/>
      </c>
      <c r="O10" s="221" t="s">
        <v>38</v>
      </c>
      <c r="P10" s="189">
        <v>8</v>
      </c>
      <c r="Q10" s="185" t="str">
        <f t="shared" si="2"/>
        <v/>
      </c>
      <c r="R10" s="221" t="s">
        <v>38</v>
      </c>
      <c r="S10" s="189">
        <v>7</v>
      </c>
      <c r="T10" s="185" t="str">
        <f t="shared" si="3"/>
        <v/>
      </c>
      <c r="U10" s="221" t="s">
        <v>38</v>
      </c>
      <c r="V10" s="189">
        <v>7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7</v>
      </c>
      <c r="AF10" s="185" t="str">
        <f t="shared" si="7"/>
        <v/>
      </c>
      <c r="AG10" s="221" t="s">
        <v>38</v>
      </c>
      <c r="AH10" s="189">
        <v>11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38</v>
      </c>
      <c r="AN10" s="189">
        <v>6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95</v>
      </c>
      <c r="AY10" s="4">
        <f t="shared" ca="1" si="22"/>
        <v>95</v>
      </c>
      <c r="AZ10" s="4">
        <f t="shared" ca="1" si="15"/>
        <v>95</v>
      </c>
      <c r="BA10" s="4">
        <f t="shared" ca="1" si="16"/>
        <v>95</v>
      </c>
      <c r="BB10" s="4">
        <v>7</v>
      </c>
      <c r="BC10" s="4">
        <f ca="1">COUNTIF($AY$4:OFFSET($AY$4,0,0,BB10,1),AY10)</f>
        <v>1</v>
      </c>
      <c r="BE10" s="343">
        <f ca="1">$S$21</f>
        <v>7</v>
      </c>
      <c r="BF10" s="81" t="str">
        <f>$R$2</f>
        <v>DH</v>
      </c>
      <c r="BG10" s="82">
        <f ca="1">$T$21</f>
        <v>60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86.777777777777771</v>
      </c>
      <c r="BL10" s="76">
        <f ca="1">$AC$23</f>
        <v>781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1</v>
      </c>
      <c r="BQ10" s="346">
        <f ca="1">-$AR$3*'Season Summary'!$AO$3</f>
        <v>-30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["V","H","H","V","V","H","H","V","H","H","H","H","H","V"];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362" t="s">
        <v>38</v>
      </c>
      <c r="F11" s="218" t="s">
        <v>39</v>
      </c>
      <c r="G11" s="189">
        <v>13</v>
      </c>
      <c r="H11" s="185">
        <f t="shared" si="23"/>
        <v>-13</v>
      </c>
      <c r="I11" s="221" t="s">
        <v>39</v>
      </c>
      <c r="J11" s="189">
        <v>10</v>
      </c>
      <c r="K11" s="185">
        <f t="shared" si="0"/>
        <v>-10</v>
      </c>
      <c r="L11" s="221" t="s">
        <v>39</v>
      </c>
      <c r="M11" s="189">
        <v>13</v>
      </c>
      <c r="N11" s="185">
        <f t="shared" si="1"/>
        <v>-13</v>
      </c>
      <c r="O11" s="221" t="s">
        <v>39</v>
      </c>
      <c r="P11" s="189">
        <v>13</v>
      </c>
      <c r="Q11" s="185">
        <f t="shared" si="2"/>
        <v>-13</v>
      </c>
      <c r="R11" s="221" t="s">
        <v>39</v>
      </c>
      <c r="S11" s="189">
        <v>11</v>
      </c>
      <c r="T11" s="185">
        <f t="shared" si="3"/>
        <v>-11</v>
      </c>
      <c r="U11" s="221" t="s">
        <v>39</v>
      </c>
      <c r="V11" s="189">
        <v>11</v>
      </c>
      <c r="W11" s="185">
        <f t="shared" si="4"/>
        <v>-11</v>
      </c>
      <c r="X11" s="221" t="s">
        <v>39</v>
      </c>
      <c r="Y11" s="189">
        <v>12</v>
      </c>
      <c r="Z11" s="185">
        <f t="shared" si="5"/>
        <v>-12</v>
      </c>
      <c r="AA11" s="221" t="s">
        <v>39</v>
      </c>
      <c r="AB11" s="189">
        <v>14</v>
      </c>
      <c r="AC11" s="185">
        <f t="shared" si="6"/>
        <v>-14</v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13</v>
      </c>
      <c r="AI11" s="185">
        <f t="shared" si="8"/>
        <v>-13</v>
      </c>
      <c r="AJ11" s="221" t="s">
        <v>39</v>
      </c>
      <c r="AK11" s="189">
        <v>13</v>
      </c>
      <c r="AL11" s="185">
        <f t="shared" si="9"/>
        <v>-13</v>
      </c>
      <c r="AM11" s="221" t="s">
        <v>39</v>
      </c>
      <c r="AN11" s="189">
        <v>13</v>
      </c>
      <c r="AO11" s="187">
        <f t="shared" si="10"/>
        <v>-13</v>
      </c>
      <c r="AT11" s="188" t="str">
        <f t="shared" ca="1" si="11"/>
        <v>V</v>
      </c>
      <c r="AU11" s="189">
        <f t="shared" ca="1" si="12"/>
        <v>14</v>
      </c>
      <c r="AV11" s="187">
        <f t="shared" ca="1" si="13"/>
        <v>-14</v>
      </c>
      <c r="AX11" s="4">
        <f t="shared" si="14"/>
        <v>-149</v>
      </c>
      <c r="AY11" s="4">
        <f t="shared" ca="1" si="22"/>
        <v>149</v>
      </c>
      <c r="AZ11" s="4">
        <f t="shared" ca="1" si="15"/>
        <v>149</v>
      </c>
      <c r="BA11" s="4">
        <f t="shared" ca="1" si="16"/>
        <v>149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59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85.666666666666671</v>
      </c>
      <c r="BL11" s="76">
        <f ca="1">$K$23</f>
        <v>771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1</v>
      </c>
      <c r="BQ11" s="346">
        <f ca="1">-$AR$3*'Season Summary'!$AO$3</f>
        <v>-30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["V","H","H","V","V","H","H","V","H","H","H","H","H","V"];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362" t="s">
        <v>39</v>
      </c>
      <c r="F12" s="218" t="s">
        <v>38</v>
      </c>
      <c r="G12" s="189">
        <v>15</v>
      </c>
      <c r="H12" s="185">
        <f t="shared" si="23"/>
        <v>-15</v>
      </c>
      <c r="I12" s="221" t="s">
        <v>38</v>
      </c>
      <c r="J12" s="189">
        <v>14</v>
      </c>
      <c r="K12" s="185">
        <f t="shared" si="0"/>
        <v>-14</v>
      </c>
      <c r="L12" s="221" t="s">
        <v>38</v>
      </c>
      <c r="M12" s="189">
        <v>14</v>
      </c>
      <c r="N12" s="185">
        <f t="shared" si="1"/>
        <v>-14</v>
      </c>
      <c r="O12" s="221" t="s">
        <v>38</v>
      </c>
      <c r="P12" s="189">
        <v>14</v>
      </c>
      <c r="Q12" s="185">
        <f t="shared" si="2"/>
        <v>-14</v>
      </c>
      <c r="R12" s="221" t="s">
        <v>38</v>
      </c>
      <c r="S12" s="189">
        <v>10</v>
      </c>
      <c r="T12" s="185">
        <f t="shared" si="3"/>
        <v>-10</v>
      </c>
      <c r="U12" s="221" t="s">
        <v>38</v>
      </c>
      <c r="V12" s="189">
        <v>10</v>
      </c>
      <c r="W12" s="185">
        <f t="shared" si="4"/>
        <v>-10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16</v>
      </c>
      <c r="AC12" s="185">
        <f t="shared" si="6"/>
        <v>-16</v>
      </c>
      <c r="AD12" s="221" t="s">
        <v>38</v>
      </c>
      <c r="AE12" s="189">
        <v>15</v>
      </c>
      <c r="AF12" s="185">
        <f t="shared" si="7"/>
        <v>-15</v>
      </c>
      <c r="AG12" s="221" t="s">
        <v>38</v>
      </c>
      <c r="AH12" s="189">
        <v>14</v>
      </c>
      <c r="AI12" s="185">
        <f t="shared" si="8"/>
        <v>-14</v>
      </c>
      <c r="AJ12" s="221" t="s">
        <v>38</v>
      </c>
      <c r="AK12" s="189">
        <v>14</v>
      </c>
      <c r="AL12" s="185">
        <f t="shared" si="9"/>
        <v>-14</v>
      </c>
      <c r="AM12" s="221" t="s">
        <v>38</v>
      </c>
      <c r="AN12" s="189">
        <v>9</v>
      </c>
      <c r="AO12" s="187">
        <f t="shared" si="10"/>
        <v>-9</v>
      </c>
      <c r="AT12" s="188" t="str">
        <f t="shared" ca="1" si="11"/>
        <v>H</v>
      </c>
      <c r="AU12" s="189">
        <f t="shared" ca="1" si="12"/>
        <v>15</v>
      </c>
      <c r="AV12" s="187">
        <f t="shared" ca="1" si="13"/>
        <v>-15</v>
      </c>
      <c r="AX12" s="4">
        <f t="shared" si="14"/>
        <v>158</v>
      </c>
      <c r="AY12" s="4">
        <f t="shared" ca="1" si="22"/>
        <v>158</v>
      </c>
      <c r="AZ12" s="4">
        <f t="shared" ca="1" si="15"/>
        <v>158</v>
      </c>
      <c r="BA12" s="4">
        <f t="shared" ca="1" si="16"/>
        <v>158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56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82.888888888888886</v>
      </c>
      <c r="BL12" s="76">
        <f ca="1">$W$23</f>
        <v>746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-30</v>
      </c>
      <c r="BQ12" s="346">
        <f ca="1">-$AR$3*'Season Summary'!$AO$3</f>
        <v>-30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["V","H","H","H","V","H","H","V","H","H","H","H","V","V"];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38</v>
      </c>
      <c r="J13" s="189">
        <v>5</v>
      </c>
      <c r="K13" s="185">
        <f t="shared" si="0"/>
        <v>-5</v>
      </c>
      <c r="L13" s="221" t="s">
        <v>38</v>
      </c>
      <c r="M13" s="189">
        <v>6</v>
      </c>
      <c r="N13" s="185">
        <f t="shared" si="1"/>
        <v>-6</v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8</v>
      </c>
      <c r="T13" s="185">
        <f t="shared" si="3"/>
        <v>-8</v>
      </c>
      <c r="U13" s="221" t="s">
        <v>38</v>
      </c>
      <c r="V13" s="189">
        <v>6</v>
      </c>
      <c r="W13" s="185">
        <f t="shared" si="4"/>
        <v>-6</v>
      </c>
      <c r="X13" s="221" t="s">
        <v>38</v>
      </c>
      <c r="Y13" s="189">
        <v>9</v>
      </c>
      <c r="Z13" s="185">
        <f t="shared" si="5"/>
        <v>-9</v>
      </c>
      <c r="AA13" s="221" t="s">
        <v>38</v>
      </c>
      <c r="AB13" s="189">
        <v>6</v>
      </c>
      <c r="AC13" s="185">
        <f t="shared" si="6"/>
        <v>-6</v>
      </c>
      <c r="AD13" s="221" t="s">
        <v>38</v>
      </c>
      <c r="AE13" s="189">
        <v>6</v>
      </c>
      <c r="AF13" s="185">
        <f t="shared" si="7"/>
        <v>-6</v>
      </c>
      <c r="AG13" s="221" t="s">
        <v>38</v>
      </c>
      <c r="AH13" s="189">
        <v>6</v>
      </c>
      <c r="AI13" s="185">
        <f t="shared" si="8"/>
        <v>-6</v>
      </c>
      <c r="AJ13" s="221" t="s">
        <v>38</v>
      </c>
      <c r="AK13" s="189">
        <v>7</v>
      </c>
      <c r="AL13" s="185">
        <f t="shared" si="9"/>
        <v>-7</v>
      </c>
      <c r="AM13" s="221" t="s">
        <v>38</v>
      </c>
      <c r="AN13" s="189">
        <v>7</v>
      </c>
      <c r="AO13" s="187">
        <f t="shared" si="10"/>
        <v>-7</v>
      </c>
      <c r="AT13" s="188" t="str">
        <f t="shared" ca="1" si="11"/>
        <v>H</v>
      </c>
      <c r="AU13" s="189">
        <f t="shared" ca="1" si="12"/>
        <v>6</v>
      </c>
      <c r="AV13" s="187">
        <f t="shared" ca="1" si="13"/>
        <v>-6</v>
      </c>
      <c r="AX13" s="4">
        <f t="shared" si="14"/>
        <v>75</v>
      </c>
      <c r="AY13" s="4">
        <f t="shared" ca="1" si="22"/>
        <v>75</v>
      </c>
      <c r="AZ13" s="4">
        <f t="shared" ca="1" si="15"/>
        <v>75</v>
      </c>
      <c r="BA13" s="4">
        <f t="shared" ca="1" si="16"/>
        <v>75</v>
      </c>
      <c r="BB13" s="4">
        <v>10</v>
      </c>
      <c r="BC13" s="4">
        <f ca="1">COUNTIF($AY$4:OFFSET($AY$4,0,0,BB13,1),AY13)</f>
        <v>1</v>
      </c>
      <c r="BE13" s="343">
        <f ca="1">$Y$21</f>
        <v>10</v>
      </c>
      <c r="BF13" s="81" t="str">
        <f>$X$2</f>
        <v>JH</v>
      </c>
      <c r="BG13" s="82">
        <f ca="1">$Z$21</f>
        <v>52</v>
      </c>
      <c r="BH13" s="157"/>
      <c r="BI13" s="344">
        <f t="shared" ca="1" si="17"/>
        <v>9</v>
      </c>
      <c r="BJ13" s="66" t="str">
        <f>$X$2</f>
        <v>JH</v>
      </c>
      <c r="BK13" s="75">
        <f ca="1">$Z$22</f>
        <v>82.888888888888886</v>
      </c>
      <c r="BL13" s="76">
        <f ca="1">$Z$23</f>
        <v>746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-30</v>
      </c>
      <c r="BQ13" s="346">
        <f ca="1">-$AR$3*'Season Summary'!$AO$3</f>
        <v>-30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["V","H","V","H","V","H","H","V","H","H","H","H","V","V"];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4</v>
      </c>
      <c r="H14" s="185">
        <f t="shared" si="23"/>
        <v>-4</v>
      </c>
      <c r="I14" s="221" t="s">
        <v>38</v>
      </c>
      <c r="J14" s="189">
        <v>6</v>
      </c>
      <c r="K14" s="185">
        <f t="shared" si="0"/>
        <v>-6</v>
      </c>
      <c r="L14" s="221" t="s">
        <v>39</v>
      </c>
      <c r="M14" s="189">
        <v>4</v>
      </c>
      <c r="N14" s="185" t="str">
        <f t="shared" si="1"/>
        <v/>
      </c>
      <c r="O14" s="221" t="s">
        <v>38</v>
      </c>
      <c r="P14" s="189">
        <v>6</v>
      </c>
      <c r="Q14" s="185">
        <f t="shared" si="2"/>
        <v>-6</v>
      </c>
      <c r="R14" s="221" t="s">
        <v>38</v>
      </c>
      <c r="S14" s="189">
        <v>9</v>
      </c>
      <c r="T14" s="185">
        <f t="shared" si="3"/>
        <v>-9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5</v>
      </c>
      <c r="AI14" s="185">
        <f t="shared" si="8"/>
        <v>-5</v>
      </c>
      <c r="AJ14" s="221" t="s">
        <v>38</v>
      </c>
      <c r="AK14" s="189">
        <v>5</v>
      </c>
      <c r="AL14" s="185">
        <f t="shared" si="9"/>
        <v>-5</v>
      </c>
      <c r="AM14" s="221" t="s">
        <v>38</v>
      </c>
      <c r="AN14" s="189">
        <v>10</v>
      </c>
      <c r="AO14" s="187">
        <f t="shared" si="10"/>
        <v>-10</v>
      </c>
      <c r="AT14" s="188" t="str">
        <f t="shared" ca="1" si="11"/>
        <v>H</v>
      </c>
      <c r="AU14" s="189">
        <f t="shared" ca="1" si="12"/>
        <v>5</v>
      </c>
      <c r="AV14" s="187">
        <f t="shared" ca="1" si="13"/>
        <v>-5</v>
      </c>
      <c r="AX14" s="4">
        <f t="shared" si="14"/>
        <v>65</v>
      </c>
      <c r="AY14" s="4">
        <f t="shared" ca="1" si="22"/>
        <v>65</v>
      </c>
      <c r="AZ14" s="4">
        <f t="shared" ca="1" si="15"/>
        <v>65</v>
      </c>
      <c r="BA14" s="4">
        <f t="shared" ca="1" si="16"/>
        <v>65</v>
      </c>
      <c r="BB14" s="4">
        <v>11</v>
      </c>
      <c r="BC14" s="4">
        <f ca="1">COUNTIF($AY$4:OFFSET($AY$4,0,0,BB14,1),AY14)</f>
        <v>1</v>
      </c>
      <c r="BE14" s="343">
        <f ca="1">$AB$21</f>
        <v>11</v>
      </c>
      <c r="BF14" s="81" t="str">
        <f>$AA$2</f>
        <v>JL</v>
      </c>
      <c r="BG14" s="82">
        <f ca="1">$AC$21</f>
        <v>49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80.666666666666671</v>
      </c>
      <c r="BL14" s="76">
        <f ca="1">$AL$23</f>
        <v>726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-30</v>
      </c>
      <c r="BQ14" s="346">
        <f ca="1">-$AR$3*'Season Summary'!$AO$3</f>
        <v>-30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["V","H","H","V","V","H","H","V","H","H","H","H","H","V"];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7</v>
      </c>
      <c r="H15" s="185" t="str">
        <f t="shared" si="23"/>
        <v/>
      </c>
      <c r="I15" s="221" t="s">
        <v>38</v>
      </c>
      <c r="J15" s="189">
        <v>8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5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5</v>
      </c>
      <c r="AC15" s="185" t="str">
        <f t="shared" si="6"/>
        <v/>
      </c>
      <c r="AD15" s="221" t="s">
        <v>38</v>
      </c>
      <c r="AE15" s="189">
        <v>8</v>
      </c>
      <c r="AF15" s="185" t="str">
        <f t="shared" si="7"/>
        <v/>
      </c>
      <c r="AG15" s="221" t="s">
        <v>38</v>
      </c>
      <c r="AH15" s="189">
        <v>8</v>
      </c>
      <c r="AI15" s="185" t="str">
        <f t="shared" si="8"/>
        <v/>
      </c>
      <c r="AJ15" s="221" t="s">
        <v>38</v>
      </c>
      <c r="AK15" s="189">
        <v>9</v>
      </c>
      <c r="AL15" s="185" t="str">
        <f t="shared" si="9"/>
        <v/>
      </c>
      <c r="AM15" s="221" t="s">
        <v>39</v>
      </c>
      <c r="AN15" s="189">
        <v>4</v>
      </c>
      <c r="AO15" s="187">
        <f t="shared" si="10"/>
        <v>-4</v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82</v>
      </c>
      <c r="AY15" s="4">
        <f t="shared" ca="1" si="22"/>
        <v>82</v>
      </c>
      <c r="AZ15" s="4">
        <f t="shared" ca="1" si="15"/>
        <v>82</v>
      </c>
      <c r="BA15" s="4">
        <f t="shared" ca="1" si="16"/>
        <v>82</v>
      </c>
      <c r="BB15" s="4">
        <v>12</v>
      </c>
      <c r="BC15" s="4">
        <f ca="1">COUNTIF($AY$4:OFFSET($AY$4,0,0,BB15,1),AY15)</f>
        <v>1</v>
      </c>
      <c r="BE15" s="351">
        <f ca="1">$AN$21</f>
        <v>12</v>
      </c>
      <c r="BF15" s="83" t="str">
        <f>$AM$2</f>
        <v>RR</v>
      </c>
      <c r="BG15" s="84">
        <f ca="1">$AO$21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72.222222222222229</v>
      </c>
      <c r="BL15" s="78">
        <f ca="1">$AF$23</f>
        <v>650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-30</v>
      </c>
      <c r="BQ15" s="354">
        <f ca="1">-$AR$3*'Season Summary'!$AO$3</f>
        <v>-30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["V","H","H","H","V","H","H","V","H","H","H","V","H","V"];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362" t="s">
        <v>39</v>
      </c>
      <c r="F16" s="218" t="s">
        <v>39</v>
      </c>
      <c r="G16" s="189">
        <v>8</v>
      </c>
      <c r="H16" s="185" t="str">
        <f t="shared" si="23"/>
        <v/>
      </c>
      <c r="I16" s="221" t="s">
        <v>38</v>
      </c>
      <c r="J16" s="189">
        <v>3</v>
      </c>
      <c r="K16" s="185">
        <f t="shared" si="0"/>
        <v>-3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7</v>
      </c>
      <c r="Q16" s="185" t="str">
        <f t="shared" si="2"/>
        <v/>
      </c>
      <c r="R16" s="221" t="s">
        <v>39</v>
      </c>
      <c r="S16" s="189">
        <v>4</v>
      </c>
      <c r="T16" s="185" t="str">
        <f t="shared" si="3"/>
        <v/>
      </c>
      <c r="U16" s="221" t="s">
        <v>38</v>
      </c>
      <c r="V16" s="189">
        <v>3</v>
      </c>
      <c r="W16" s="185">
        <f t="shared" si="4"/>
        <v>-3</v>
      </c>
      <c r="X16" s="221" t="s">
        <v>38</v>
      </c>
      <c r="Y16" s="189">
        <v>5</v>
      </c>
      <c r="Z16" s="185">
        <f t="shared" si="5"/>
        <v>-5</v>
      </c>
      <c r="AA16" s="221" t="s">
        <v>38</v>
      </c>
      <c r="AB16" s="189">
        <v>3</v>
      </c>
      <c r="AC16" s="185">
        <f t="shared" si="6"/>
        <v>-3</v>
      </c>
      <c r="AD16" s="221" t="s">
        <v>39</v>
      </c>
      <c r="AE16" s="189">
        <v>4</v>
      </c>
      <c r="AF16" s="185" t="str">
        <f t="shared" si="7"/>
        <v/>
      </c>
      <c r="AG16" s="221" t="s">
        <v>39</v>
      </c>
      <c r="AH16" s="189">
        <v>16</v>
      </c>
      <c r="AI16" s="185" t="str">
        <f t="shared" si="8"/>
        <v/>
      </c>
      <c r="AJ16" s="221" t="s">
        <v>38</v>
      </c>
      <c r="AK16" s="189">
        <v>3</v>
      </c>
      <c r="AL16" s="185">
        <f t="shared" si="9"/>
        <v>-3</v>
      </c>
      <c r="AM16" s="221" t="s">
        <v>38</v>
      </c>
      <c r="AN16" s="189">
        <v>3</v>
      </c>
      <c r="AO16" s="187">
        <f t="shared" si="10"/>
        <v>-3</v>
      </c>
      <c r="AT16" s="188" t="str">
        <f t="shared" ca="1" si="11"/>
        <v>V</v>
      </c>
      <c r="AU16" s="189">
        <f t="shared" ca="1" si="12"/>
        <v>4</v>
      </c>
      <c r="AV16" s="187" t="str">
        <f t="shared" ca="1" si="13"/>
        <v/>
      </c>
      <c r="AX16" s="4">
        <f t="shared" si="14"/>
        <v>-24</v>
      </c>
      <c r="AY16" s="4">
        <f t="shared" ca="1" si="22"/>
        <v>24</v>
      </c>
      <c r="AZ16" s="4">
        <f t="shared" ca="1" si="15"/>
        <v>24</v>
      </c>
      <c r="BA16" s="4">
        <f t="shared" ca="1" si="16"/>
        <v>24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["10","11","14","3","16","12","9","13","15","5","4","7","8","6"];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["16","15","9","7","13","12","11","10","14","5","6","8","3","4"];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["10","12","15","3","16","11","7","13","14","6","4","8","5","9"];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362" t="s">
        <v>38</v>
      </c>
      <c r="F19" s="218" t="s">
        <v>39</v>
      </c>
      <c r="G19" s="189">
        <v>6</v>
      </c>
      <c r="H19" s="185">
        <f t="shared" si="23"/>
        <v>-6</v>
      </c>
      <c r="I19" s="221" t="s">
        <v>39</v>
      </c>
      <c r="J19" s="189">
        <v>4</v>
      </c>
      <c r="K19" s="185">
        <f t="shared" si="0"/>
        <v>-4</v>
      </c>
      <c r="L19" s="221" t="s">
        <v>39</v>
      </c>
      <c r="M19" s="189">
        <v>9</v>
      </c>
      <c r="N19" s="185">
        <f t="shared" si="1"/>
        <v>-9</v>
      </c>
      <c r="O19" s="221" t="s">
        <v>39</v>
      </c>
      <c r="P19" s="189">
        <v>9</v>
      </c>
      <c r="Q19" s="185">
        <f t="shared" si="2"/>
        <v>-9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14</v>
      </c>
      <c r="W19" s="185">
        <f t="shared" si="4"/>
        <v>-14</v>
      </c>
      <c r="X19" s="221" t="s">
        <v>39</v>
      </c>
      <c r="Y19" s="189">
        <v>6</v>
      </c>
      <c r="Z19" s="185">
        <f t="shared" si="5"/>
        <v>-6</v>
      </c>
      <c r="AA19" s="221" t="s">
        <v>39</v>
      </c>
      <c r="AB19" s="189">
        <v>9</v>
      </c>
      <c r="AC19" s="185">
        <f t="shared" si="6"/>
        <v>-9</v>
      </c>
      <c r="AD19" s="221" t="s">
        <v>39</v>
      </c>
      <c r="AE19" s="189">
        <v>9</v>
      </c>
      <c r="AF19" s="185">
        <f t="shared" si="7"/>
        <v>-9</v>
      </c>
      <c r="AG19" s="221" t="s">
        <v>39</v>
      </c>
      <c r="AH19" s="189">
        <v>9</v>
      </c>
      <c r="AI19" s="185">
        <f t="shared" si="8"/>
        <v>-9</v>
      </c>
      <c r="AJ19" s="221" t="s">
        <v>39</v>
      </c>
      <c r="AK19" s="189">
        <v>6</v>
      </c>
      <c r="AL19" s="185">
        <f t="shared" si="9"/>
        <v>-6</v>
      </c>
      <c r="AM19" s="221" t="s">
        <v>39</v>
      </c>
      <c r="AN19" s="189">
        <v>15</v>
      </c>
      <c r="AO19" s="187">
        <f t="shared" si="10"/>
        <v>-15</v>
      </c>
      <c r="AT19" s="188" t="str">
        <f ca="1">IF($B19="","",IF(AX19&lt;0,"V","H"))</f>
        <v>V</v>
      </c>
      <c r="AU19" s="189">
        <f ca="1">IF($B19="","",RANK(BA19,BA$4:BA$19,1))</f>
        <v>9</v>
      </c>
      <c r="AV19" s="187">
        <f t="shared" ca="1" si="13"/>
        <v>-9</v>
      </c>
      <c r="AX19" s="4">
        <f t="shared" si="14"/>
        <v>-99</v>
      </c>
      <c r="AY19" s="4">
        <f t="shared" ca="1" si="22"/>
        <v>99</v>
      </c>
      <c r="AZ19" s="4">
        <f t="shared" ca="1" si="15"/>
        <v>99</v>
      </c>
      <c r="BA19" s="4">
        <f t="shared" ca="1" si="16"/>
        <v>99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["10","11","15","3","16","12","8","13","14","4","6","5","7","9"];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359" t="s">
        <v>782</v>
      </c>
      <c r="G20" s="91">
        <v>49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55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49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["14","15","16","6","13","12","7","11","10","8","9","5","4","3"];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65</v>
      </c>
      <c r="I21" s="199"/>
      <c r="J21" s="197">
        <f ca="1">RANK(K21,$H34:$AO34,0)+J52</f>
        <v>6</v>
      </c>
      <c r="K21" s="198">
        <f ca="1">IF(SUM(J4:J19)&gt;0,SUM(K4:K19)+$F$31,0)</f>
        <v>63</v>
      </c>
      <c r="L21" s="199"/>
      <c r="M21" s="197">
        <f ca="1">RANK(N21,$H34:$AO34,0)+M52</f>
        <v>1</v>
      </c>
      <c r="N21" s="198">
        <f ca="1">IF(SUM(M4:M19)&gt;0,SUM(N4:N19)+$F$31,0)</f>
        <v>70</v>
      </c>
      <c r="O21" s="199"/>
      <c r="P21" s="197">
        <f ca="1">RANK(Q21,$H34:$AO34,0)+P52</f>
        <v>2</v>
      </c>
      <c r="Q21" s="198">
        <f ca="1">IF(SUM(P4:P19)&gt;0,SUM(Q4:Q19)+$F$31,0)</f>
        <v>65</v>
      </c>
      <c r="R21" s="199"/>
      <c r="S21" s="197">
        <f ca="1">RANK(T21,$H34:$AO34,0)+S52</f>
        <v>7</v>
      </c>
      <c r="T21" s="198">
        <f ca="1">IF(SUM(S4:S19)&gt;0,SUM(T4:T19)+$F$31,0)</f>
        <v>60</v>
      </c>
      <c r="U21" s="199"/>
      <c r="V21" s="197">
        <f ca="1">RANK(W21,$H34:$AO34,0)+V52</f>
        <v>9</v>
      </c>
      <c r="W21" s="198">
        <f ca="1">IF(SUM(V4:V19)&gt;0,SUM(W4:W19)+$F$31,0)</f>
        <v>56</v>
      </c>
      <c r="X21" s="199"/>
      <c r="Y21" s="197">
        <f ca="1">RANK(Z21,$H34:$AO34,0)+Y52</f>
        <v>10</v>
      </c>
      <c r="Z21" s="198">
        <f ca="1">IF(SUM(Y4:Y19)&gt;0,SUM(Z4:Z19)+$F$31,0)</f>
        <v>52</v>
      </c>
      <c r="AA21" s="199"/>
      <c r="AB21" s="197">
        <f ca="1">RANK(AC21,$H34:$AO34,0)+AB52</f>
        <v>11</v>
      </c>
      <c r="AC21" s="198">
        <f ca="1">IF(SUM(AB4:AB19)&gt;0,SUM(AC4:AC19)+$F$31,0)</f>
        <v>49</v>
      </c>
      <c r="AD21" s="199"/>
      <c r="AE21" s="197">
        <f ca="1">RANK(AF21,$H34:$AO34,0)+AE52</f>
        <v>5</v>
      </c>
      <c r="AF21" s="198">
        <f ca="1">IF(SUM(AE4:AE19)&gt;0,SUM(AF4:AF19)+$F$31,0)</f>
        <v>64</v>
      </c>
      <c r="AG21" s="199"/>
      <c r="AH21" s="197">
        <f ca="1">RANK(AI21,$H34:$AO34,0)+AH52</f>
        <v>2</v>
      </c>
      <c r="AI21" s="198">
        <f ca="1">IF(SUM(AH4:AH19)&gt;0,SUM(AI4:AI19)+$F$31,0)</f>
        <v>65</v>
      </c>
      <c r="AJ21" s="199"/>
      <c r="AK21" s="197">
        <f ca="1">RANK(AL21,$H34:$AO34,0)+AK52</f>
        <v>8</v>
      </c>
      <c r="AL21" s="198">
        <f ca="1">IF(SUM(AK4:AK19)&gt;0,SUM(AL4:AL19)+$F$31,0)</f>
        <v>59</v>
      </c>
      <c r="AM21" s="199"/>
      <c r="AN21" s="197">
        <f ca="1">RANK(AO21,$H34:$AO34,0)+AN52</f>
        <v>12</v>
      </c>
      <c r="AO21" s="200">
        <f ca="1">IF(SUM(AN4:AN19)&gt;0,SUM(AO4:AO19)+$F$31,0)</f>
        <v>48</v>
      </c>
      <c r="AP21" s="3"/>
      <c r="AT21" s="201"/>
      <c r="AU21" s="202">
        <f ca="1">RANK(AV34,$H34:$AV34,0)</f>
        <v>8</v>
      </c>
      <c r="AV21" s="203">
        <f ca="1">IF(SUM(AU4:AU19)&gt;0,SUM(AV4:AV19)+$F$31,0)</f>
        <v>59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["13","9","8","5","12","16","7","11","10","6","4","15","3","14"];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89.777777777777771</v>
      </c>
      <c r="I22" s="135"/>
      <c r="J22" s="133">
        <f ca="1">RANK(K35,($H35:$AO35),0)</f>
        <v>8</v>
      </c>
      <c r="K22" s="134">
        <f ca="1">IF($AR$3&lt;3,K23,K23/($AR$3-1))</f>
        <v>85.666666666666671</v>
      </c>
      <c r="L22" s="135"/>
      <c r="M22" s="133">
        <f ca="1">RANK(N35,($H35:$AO35),0)</f>
        <v>2</v>
      </c>
      <c r="N22" s="134">
        <f ca="1">IF($AR$3&lt;3,N23,N23/($AR$3-1))</f>
        <v>93.888888888888886</v>
      </c>
      <c r="O22" s="135"/>
      <c r="P22" s="133">
        <f ca="1">RANK(Q35,($H35:$AO35),0)</f>
        <v>3</v>
      </c>
      <c r="Q22" s="134">
        <f ca="1">IF($AR$3&lt;3,Q23,Q23/($AR$3-1))</f>
        <v>92.777777777777771</v>
      </c>
      <c r="R22" s="135"/>
      <c r="S22" s="133">
        <f ca="1">RANK(T35,($H35:$AO35),0)</f>
        <v>4</v>
      </c>
      <c r="T22" s="134">
        <f ca="1">IF($AR$3&lt;3,T23,T23/($AR$3-1))</f>
        <v>92.111111111111114</v>
      </c>
      <c r="U22" s="135"/>
      <c r="V22" s="133">
        <f ca="1">RANK(W35,($H35:$AO35),0)</f>
        <v>9</v>
      </c>
      <c r="W22" s="134">
        <f ca="1">IF($AR$3&lt;3,W23,W23/($AR$3-1))</f>
        <v>82.888888888888886</v>
      </c>
      <c r="X22" s="135"/>
      <c r="Y22" s="133">
        <f ca="1">RANK(Z35,($H35:$AO35),0)</f>
        <v>9</v>
      </c>
      <c r="Z22" s="134">
        <f ca="1">IF($AR$3&lt;3,Z23,Z23/($AR$3-1))</f>
        <v>82.888888888888886</v>
      </c>
      <c r="AA22" s="135"/>
      <c r="AB22" s="133">
        <f ca="1">RANK(AC35,($H35:$AO35),0)</f>
        <v>7</v>
      </c>
      <c r="AC22" s="134">
        <f ca="1">IF($AR$3&lt;3,AC23,AC23/($AR$3-1))</f>
        <v>86.777777777777771</v>
      </c>
      <c r="AD22" s="135"/>
      <c r="AE22" s="133">
        <f ca="1">RANK(AF35,($H35:$AO35),0)</f>
        <v>12</v>
      </c>
      <c r="AF22" s="134">
        <f ca="1">IF($AR$3&lt;3,AF23,AF23/($AR$3-1))</f>
        <v>72.222222222222229</v>
      </c>
      <c r="AG22" s="135"/>
      <c r="AH22" s="133">
        <f ca="1">RANK(AI35,($H35:$AO35),0)</f>
        <v>6</v>
      </c>
      <c r="AI22" s="134">
        <f ca="1">IF($AR$3&lt;3,AI23,AI23/($AR$3-1))</f>
        <v>87.888888888888886</v>
      </c>
      <c r="AJ22" s="135"/>
      <c r="AK22" s="133">
        <f ca="1">RANK(AL35,($H35:$AO35),0)</f>
        <v>11</v>
      </c>
      <c r="AL22" s="134">
        <f ca="1">IF($AR$3&lt;3,AL23,AL23/($AR$3-1))</f>
        <v>80.666666666666671</v>
      </c>
      <c r="AM22" s="135"/>
      <c r="AN22" s="133">
        <f ca="1">RANK(AO35,($H35:$AO35),0)</f>
        <v>1</v>
      </c>
      <c r="AO22" s="136">
        <f ca="1">IF($AR$3&lt;3,AO23,AO23/($AR$3-1))</f>
        <v>95.222222222222229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["11","10","14","3","16","15","4","12","13","9","7","8","5","6"];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808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771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845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835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829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746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746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650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857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["11","7","12","4","15","13","10","14","16","6","8","5","3","9"];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["10","12","14","3","16","11","7","13","15","6","5","8","4","9"];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0.42857142857142855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0.42857142857142855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</v>
      </c>
      <c r="Q25" s="142">
        <f>IF(SUM(P4:P19)&gt;0,COUNTBLANK(Q4:Q19)-COUNTBLANK($E4:$E19),0)</f>
        <v>7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0.42857142857142855</v>
      </c>
      <c r="W25" s="142">
        <f>IF(SUM(V4:V19)&gt;0,COUNTBLANK(W4:W19)-COUNTBLANK($E4:$E19),0)</f>
        <v>6</v>
      </c>
      <c r="X25" s="143"/>
      <c r="Y25" s="145">
        <f ca="1">IF($AR$2=0,Z25/OFFSET('Season Summary'!$D$3,$C$2,0),0)</f>
        <v>0.35714285714285715</v>
      </c>
      <c r="Z25" s="142">
        <f>IF(SUM(Y4:Y19)&gt;0,COUNTBLANK(Z4:Z19)-COUNTBLANK($E4:$E19),0)</f>
        <v>5</v>
      </c>
      <c r="AA25" s="143"/>
      <c r="AB25" s="145">
        <f ca="1">IF($AR$2=0,AC25/OFFSET('Season Summary'!$D$3,$C$2,0),0)</f>
        <v>0.35714285714285715</v>
      </c>
      <c r="AC25" s="142">
        <f>IF(SUM(AB4:AB19)&gt;0,COUNTBLANK(AC4:AC19)-COUNTBLANK($E4:$E19),0)</f>
        <v>5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0.42857142857142855</v>
      </c>
      <c r="AI25" s="142">
        <f>IF(SUM(AH4:AH19)&gt;0,COUNTBLANK(AI4:AI19)-COUNTBLANK($E4:$E19),0)</f>
        <v>6</v>
      </c>
      <c r="AJ25" s="143"/>
      <c r="AK25" s="145">
        <f ca="1">IF($AR$2=0,AL25/OFFSET('Season Summary'!$D$3,$C$2,0),0)</f>
        <v>0.35714285714285715</v>
      </c>
      <c r="AL25" s="142">
        <f>IF(SUM(AK4:AK19)&gt;0,COUNTBLANK(AL4:AL19)-COUNTBLANK($E4:$E19),0)</f>
        <v>5</v>
      </c>
      <c r="AM25" s="143"/>
      <c r="AN25" s="145">
        <f ca="1">IF($AR$2=0,AO25/OFFSET('Season Summary'!$D$3,$C$2,0),0)</f>
        <v>0.35714285714285715</v>
      </c>
      <c r="AO25" s="144">
        <f>IF(SUM(AN4:AN19)&gt;0,COUNTBLANK(AO4:AO19)-COUNTBLANK($E4:$E19),0)</f>
        <v>5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["10","12","4","3","15","7","11","13","14","6","5","8","16","9"];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</v>
      </c>
      <c r="H26" s="151">
        <f ca="1">SUM('Season Summary'!F3:OFFSET('Season Summary'!F3,$C$2+$AR$2,0))</f>
        <v>90</v>
      </c>
      <c r="I26" s="152"/>
      <c r="J26" s="150">
        <f ca="1">IF($AR$3=0,0,K26/SUM('Season Summary'!$D3:OFFSET('Season Summary'!$D3,$C$2+$AR$2,0)))</f>
        <v>0.59333333333333338</v>
      </c>
      <c r="K26" s="151">
        <f ca="1">SUM('Season Summary'!I3:OFFSET('Season Summary'!I3,$C$2+$AR$2,0))</f>
        <v>89</v>
      </c>
      <c r="L26" s="152"/>
      <c r="M26" s="150">
        <f ca="1">IF($AR$3=0,0,N26/SUM('Season Summary'!$D3:OFFSET('Season Summary'!$D3,$C$2+$AR$2,0)))</f>
        <v>0.66</v>
      </c>
      <c r="N26" s="151">
        <f ca="1">SUM('Season Summary'!L3:OFFSET('Season Summary'!L3,$C$2+$AR$2,0))</f>
        <v>99</v>
      </c>
      <c r="O26" s="152"/>
      <c r="P26" s="150">
        <f ca="1">IF($AR$3=0,0,Q26/SUM('Season Summary'!$D3:OFFSET('Season Summary'!$D3,$C$2+$AR$2,0)))</f>
        <v>0.6333333333333333</v>
      </c>
      <c r="Q26" s="151">
        <f ca="1">SUM('Season Summary'!O3:OFFSET('Season Summary'!O3,$C$2+$AR$2,0))</f>
        <v>95</v>
      </c>
      <c r="R26" s="152"/>
      <c r="S26" s="150">
        <f ca="1">IF($AR$3=0,0,T26/SUM('Season Summary'!$D3:OFFSET('Season Summary'!$D3,$C$2+$AR$2,0)))</f>
        <v>0.62</v>
      </c>
      <c r="T26" s="151">
        <f ca="1">SUM('Season Summary'!R3:OFFSET('Season Summary'!R3,$C$2+$AR$2,0))</f>
        <v>93</v>
      </c>
      <c r="U26" s="152"/>
      <c r="V26" s="150">
        <f ca="1">IF($AR$3=0,0,W26/SUM('Season Summary'!$D3:OFFSET('Season Summary'!$D3,$C$2+$AR$2,0)))</f>
        <v>0.52666666666666662</v>
      </c>
      <c r="W26" s="151">
        <f ca="1">SUM('Season Summary'!U3:OFFSET('Season Summary'!U3,$C$2+$AR$2,0))</f>
        <v>79</v>
      </c>
      <c r="X26" s="152"/>
      <c r="Y26" s="150">
        <f ca="1">IF($AR$3=0,0,Z26/SUM('Season Summary'!$D3:OFFSET('Season Summary'!$D3,$C$2+$AR$2,0)))</f>
        <v>0.57333333333333336</v>
      </c>
      <c r="Z26" s="151">
        <f ca="1">SUM('Season Summary'!X3:OFFSET('Season Summary'!X3,$C$2+$AR$2,0))</f>
        <v>86</v>
      </c>
      <c r="AA26" s="152"/>
      <c r="AB26" s="150">
        <f ca="1">IF($AR$3=0,0,AC26/SUM('Season Summary'!$D3:OFFSET('Season Summary'!$D3,$C$2+$AR$2,0)))</f>
        <v>0.57999999999999996</v>
      </c>
      <c r="AC26" s="151">
        <f ca="1">SUM('Season Summary'!AA3:OFFSET('Season Summary'!AA3,$C$2+$AR$2,0))</f>
        <v>87</v>
      </c>
      <c r="AD26" s="152"/>
      <c r="AE26" s="150">
        <f ca="1">IF($AR$3=0,0,AF26/SUM('Season Summary'!$D3:OFFSET('Season Summary'!$D3,$C$2+$AR$2,0)))</f>
        <v>0.51333333333333331</v>
      </c>
      <c r="AF26" s="151">
        <f ca="1">SUM('Season Summary'!AD3:OFFSET('Season Summary'!AD3,$C$2+$AR$2,0))</f>
        <v>77</v>
      </c>
      <c r="AG26" s="152"/>
      <c r="AH26" s="150">
        <f ca="1">IF($AR$3=0,0,AI26/SUM('Season Summary'!$D3:OFFSET('Season Summary'!$D3,$C$2+$AR$2,0)))</f>
        <v>0.61333333333333329</v>
      </c>
      <c r="AI26" s="151">
        <f ca="1">SUM('Season Summary'!AG3:OFFSET('Season Summary'!AG3,$C$2+$AR$2,0))</f>
        <v>92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85</v>
      </c>
      <c r="AM26" s="152"/>
      <c r="AN26" s="150">
        <f ca="1">IF($AR$3=0,0,AO26/SUM('Season Summary'!$D3:OFFSET('Season Summary'!$D3,$C$2+$AR$2,0)))</f>
        <v>0.62</v>
      </c>
      <c r="AO26" s="153">
        <f ca="1">SUM('Season Summary'!AM3:OFFSET('Season Summary'!AM3,$C$2+$AR$2,0))</f>
        <v>93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["10","11","15","4","16","12","8","13","14","7","5","9","3","6"];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150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30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["16","14","11","5","12","8","6","13","9","7","10","4","3","15"];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["H","H","H","H","V","Tie","H","H","V","V","V","H","V","H"];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Bears, Bengals, Giants, Texans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["49","49","49","42","42","38","35","55","49","49","52","48"];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w10_actual_mn_points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65</v>
      </c>
      <c r="K34" s="41">
        <f t="shared" ref="K34:K39" ca="1" si="25">K21</f>
        <v>63</v>
      </c>
      <c r="N34" s="41">
        <f t="shared" ref="N34:N39" ca="1" si="26">N21</f>
        <v>70</v>
      </c>
      <c r="Q34" s="41">
        <f t="shared" ref="Q34:Q39" ca="1" si="27">Q21</f>
        <v>65</v>
      </c>
      <c r="T34" s="41">
        <f t="shared" ref="T34:T39" ca="1" si="28">T21</f>
        <v>60</v>
      </c>
      <c r="W34" s="41">
        <f t="shared" ref="W34:W39" ca="1" si="29">W21</f>
        <v>56</v>
      </c>
      <c r="Z34" s="41">
        <f t="shared" ref="Z34:Z39" ca="1" si="30">Z21</f>
        <v>52</v>
      </c>
      <c r="AC34" s="41">
        <f t="shared" ref="AC34:AC39" ca="1" si="31">AC21</f>
        <v>49</v>
      </c>
      <c r="AF34" s="41">
        <f t="shared" ref="AF34:AF39" ca="1" si="32">AF21</f>
        <v>64</v>
      </c>
      <c r="AI34" s="41">
        <f t="shared" ref="AI34:AI39" ca="1" si="33">AI21</f>
        <v>65</v>
      </c>
      <c r="AL34" s="41">
        <f t="shared" ref="AL34:AL39" ca="1" si="34">AL21</f>
        <v>59</v>
      </c>
      <c r="AO34" s="41">
        <f t="shared" ref="AO34:AO39" ca="1" si="35">AO21</f>
        <v>48</v>
      </c>
      <c r="AP34" s="160"/>
      <c r="AV34" s="41">
        <f ca="1">AV21</f>
        <v>59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89.777777777777771</v>
      </c>
      <c r="I35" s="160"/>
      <c r="J35" s="160"/>
      <c r="K35" s="388">
        <f t="shared" ca="1" si="25"/>
        <v>85.666666666666671</v>
      </c>
      <c r="L35" s="160"/>
      <c r="M35" s="160"/>
      <c r="N35" s="388">
        <f t="shared" ca="1" si="26"/>
        <v>93.888888888888886</v>
      </c>
      <c r="Q35" s="388">
        <f t="shared" ca="1" si="27"/>
        <v>92.777777777777771</v>
      </c>
      <c r="T35" s="388">
        <f t="shared" ca="1" si="28"/>
        <v>92.111111111111114</v>
      </c>
      <c r="W35" s="388">
        <f t="shared" ca="1" si="29"/>
        <v>82.888888888888886</v>
      </c>
      <c r="Z35" s="388">
        <f t="shared" ca="1" si="30"/>
        <v>82.888888888888886</v>
      </c>
      <c r="AC35" s="388">
        <f t="shared" ca="1" si="31"/>
        <v>86.777777777777771</v>
      </c>
      <c r="AF35" s="388">
        <f t="shared" ca="1" si="32"/>
        <v>72.222222222222229</v>
      </c>
      <c r="AI35" s="388">
        <f t="shared" ca="1" si="33"/>
        <v>87.888888888888886</v>
      </c>
      <c r="AL35" s="388">
        <f t="shared" ca="1" si="34"/>
        <v>80.666666666666671</v>
      </c>
      <c r="AO35" s="388">
        <f t="shared" ca="1" si="35"/>
        <v>95.222222222222229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808</v>
      </c>
      <c r="I36" s="160"/>
      <c r="J36" s="160"/>
      <c r="K36" s="388">
        <f t="shared" ca="1" si="25"/>
        <v>771</v>
      </c>
      <c r="L36" s="160"/>
      <c r="M36" s="160"/>
      <c r="N36" s="388">
        <f t="shared" ca="1" si="26"/>
        <v>845</v>
      </c>
      <c r="Q36" s="388">
        <f t="shared" ca="1" si="27"/>
        <v>835</v>
      </c>
      <c r="T36" s="388">
        <f t="shared" ca="1" si="28"/>
        <v>829</v>
      </c>
      <c r="W36" s="388">
        <f t="shared" ca="1" si="29"/>
        <v>746</v>
      </c>
      <c r="Z36" s="388">
        <f t="shared" ca="1" si="30"/>
        <v>746</v>
      </c>
      <c r="AC36" s="388">
        <f t="shared" ca="1" si="31"/>
        <v>781</v>
      </c>
      <c r="AF36" s="388">
        <f t="shared" ca="1" si="32"/>
        <v>650</v>
      </c>
      <c r="AI36" s="388">
        <f t="shared" ca="1" si="33"/>
        <v>791</v>
      </c>
      <c r="AL36" s="388">
        <f t="shared" ca="1" si="34"/>
        <v>726</v>
      </c>
      <c r="AO36" s="388">
        <f t="shared" ca="1" si="35"/>
        <v>857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47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6</v>
      </c>
      <c r="L38" s="160"/>
      <c r="M38" s="160"/>
      <c r="N38" s="388">
        <f t="shared" si="26"/>
        <v>8</v>
      </c>
      <c r="Q38" s="388">
        <f t="shared" si="27"/>
        <v>7</v>
      </c>
      <c r="T38" s="388">
        <f t="shared" si="28"/>
        <v>6</v>
      </c>
      <c r="W38" s="388">
        <f t="shared" si="29"/>
        <v>6</v>
      </c>
      <c r="Z38" s="388">
        <f t="shared" si="30"/>
        <v>5</v>
      </c>
      <c r="AC38" s="388">
        <f t="shared" si="31"/>
        <v>5</v>
      </c>
      <c r="AF38" s="388">
        <f t="shared" si="32"/>
        <v>7</v>
      </c>
      <c r="AI38" s="388">
        <f t="shared" si="33"/>
        <v>6</v>
      </c>
      <c r="AL38" s="388">
        <f t="shared" si="34"/>
        <v>5</v>
      </c>
      <c r="AO38" s="388">
        <f t="shared" si="35"/>
        <v>5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90</v>
      </c>
      <c r="I39" s="160"/>
      <c r="J39" s="160"/>
      <c r="K39" s="388">
        <f t="shared" ca="1" si="25"/>
        <v>89</v>
      </c>
      <c r="L39" s="160"/>
      <c r="M39" s="160"/>
      <c r="N39" s="388">
        <f t="shared" ca="1" si="26"/>
        <v>99</v>
      </c>
      <c r="Q39" s="388">
        <f t="shared" ca="1" si="27"/>
        <v>95</v>
      </c>
      <c r="T39" s="388">
        <f t="shared" ca="1" si="28"/>
        <v>93</v>
      </c>
      <c r="W39" s="388">
        <f t="shared" ca="1" si="29"/>
        <v>79</v>
      </c>
      <c r="Z39" s="388">
        <f t="shared" ca="1" si="30"/>
        <v>86</v>
      </c>
      <c r="AC39" s="388">
        <f t="shared" ca="1" si="31"/>
        <v>87</v>
      </c>
      <c r="AF39" s="388">
        <f t="shared" ca="1" si="32"/>
        <v>77</v>
      </c>
      <c r="AI39" s="388">
        <f t="shared" ca="1" si="33"/>
        <v>92</v>
      </c>
      <c r="AL39" s="388">
        <f t="shared" ca="1" si="34"/>
        <v>85</v>
      </c>
      <c r="AO39" s="388">
        <f t="shared" ca="1" si="35"/>
        <v>93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9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0.42857142857142855</v>
      </c>
      <c r="H41" s="160"/>
      <c r="I41" s="160"/>
      <c r="J41" s="387">
        <f ca="1">J25</f>
        <v>0.42857142857142855</v>
      </c>
      <c r="K41" s="160"/>
      <c r="L41" s="160"/>
      <c r="M41" s="387">
        <f ca="1">M25</f>
        <v>0.5714285714285714</v>
      </c>
      <c r="P41" s="387">
        <f ca="1">P25</f>
        <v>0.5</v>
      </c>
      <c r="S41" s="387">
        <f ca="1">S25</f>
        <v>0.42857142857142855</v>
      </c>
      <c r="V41" s="387">
        <f ca="1">V25</f>
        <v>0.42857142857142855</v>
      </c>
      <c r="Y41" s="387">
        <f ca="1">Y25</f>
        <v>0.35714285714285715</v>
      </c>
      <c r="AB41" s="387">
        <f ca="1">AB25</f>
        <v>0.35714285714285715</v>
      </c>
      <c r="AE41" s="387">
        <f ca="1">AE25</f>
        <v>0.5</v>
      </c>
      <c r="AH41" s="387">
        <f ca="1">AH25</f>
        <v>0.42857142857142855</v>
      </c>
      <c r="AK41" s="387">
        <f ca="1">AK25</f>
        <v>0.35714285714285715</v>
      </c>
      <c r="AN41" s="387">
        <f ca="1">AN25</f>
        <v>0.35714285714285715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</v>
      </c>
      <c r="H42" s="160"/>
      <c r="I42" s="160"/>
      <c r="J42" s="387">
        <f ca="1">J26</f>
        <v>0.59333333333333338</v>
      </c>
      <c r="K42" s="160"/>
      <c r="L42" s="160"/>
      <c r="M42" s="387">
        <f ca="1">M26</f>
        <v>0.66</v>
      </c>
      <c r="P42" s="387">
        <f ca="1">P26</f>
        <v>0.6333333333333333</v>
      </c>
      <c r="S42" s="387">
        <f ca="1">S26</f>
        <v>0.62</v>
      </c>
      <c r="V42" s="387">
        <f ca="1">V26</f>
        <v>0.52666666666666662</v>
      </c>
      <c r="Y42" s="387">
        <f ca="1">Y26</f>
        <v>0.57333333333333336</v>
      </c>
      <c r="AB42" s="387">
        <f ca="1">AB26</f>
        <v>0.57999999999999996</v>
      </c>
      <c r="AE42" s="387">
        <f ca="1">AE26</f>
        <v>0.51333333333333331</v>
      </c>
      <c r="AH42" s="387">
        <f ca="1">AH26</f>
        <v>0.61333333333333329</v>
      </c>
      <c r="AK42" s="387">
        <f ca="1">AK26</f>
        <v>0.56666666666666665</v>
      </c>
      <c r="AN42" s="387">
        <f ca="1">AN26</f>
        <v>0.62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"Rams at 49ers"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1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93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-33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-2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29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11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361" t="s">
        <v>39</v>
      </c>
      <c r="F4" s="209" t="s">
        <v>39</v>
      </c>
      <c r="G4" s="178">
        <v>13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12</v>
      </c>
      <c r="N4" s="174" t="str">
        <f t="shared" ref="N4:N19" si="1">IF(M4&gt;0,IF(ISTEXT($E4),IF($E4&lt;&gt;L4,M4-2*M4,""),""),"")</f>
        <v/>
      </c>
      <c r="O4" s="212" t="s">
        <v>39</v>
      </c>
      <c r="P4" s="178">
        <v>12</v>
      </c>
      <c r="Q4" s="174" t="str">
        <f t="shared" ref="Q4:Q19" si="2">IF(P4&gt;0,IF(ISTEXT($E4),IF($E4&lt;&gt;O4,P4-2*P4,""),""),"")</f>
        <v/>
      </c>
      <c r="R4" s="212" t="s">
        <v>39</v>
      </c>
      <c r="S4" s="178">
        <v>15</v>
      </c>
      <c r="T4" s="174" t="str">
        <f t="shared" ref="T4:T19" si="3">IF(S4&gt;0,IF(ISTEXT($E4),IF($E4&lt;&gt;R4,S4-2*S4,""),""),"")</f>
        <v/>
      </c>
      <c r="U4" s="212" t="s">
        <v>39</v>
      </c>
      <c r="V4" s="178">
        <v>10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15</v>
      </c>
      <c r="AF4" s="174">
        <f t="shared" ref="AF4:AF19" si="7">IF(AE4&gt;0,IF(ISTEXT($E4),IF($E4&lt;&gt;AD4,AE4-2*AE4,""),""),"")</f>
        <v>-15</v>
      </c>
      <c r="AG4" s="212" t="s">
        <v>39</v>
      </c>
      <c r="AH4" s="178">
        <v>12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13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7</v>
      </c>
      <c r="AO4" s="176">
        <f t="shared" ref="AO4:AO19" si="10">IF(AN4&gt;0,IF(ISTEXT($E4),IF($E4&lt;&gt;AM4,AN4-2*AN4,""),""),"")</f>
        <v>-7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-94</v>
      </c>
      <c r="AY4" s="4">
        <f ca="1">ABS(AX4)+IF($B4="",-0.1,0)</f>
        <v>94</v>
      </c>
      <c r="AZ4" s="4">
        <f t="shared" ref="AZ4:AZ19" ca="1" si="15">AY4+IF(AT4="H",IF(BC4&gt;1,0.1*BC4-0.1,0),0)</f>
        <v>94</v>
      </c>
      <c r="BA4" s="4">
        <f t="shared" ref="BA4:BA19" ca="1" si="16">AZ4+IF(AT4="V",IF(BC4&gt;1,0.1*BC4-0.1,0),0)</f>
        <v>94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94.1</v>
      </c>
      <c r="BL4" s="74">
        <f ca="1">$N$23</f>
        <v>941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93</v>
      </c>
      <c r="BQ4" s="337">
        <f ca="1">-$AR$3*'Season Summary'!$AO$3</f>
        <v>-33</v>
      </c>
      <c r="BR4" s="338">
        <f ca="1">IF(COUNTIF('Season Summary'!K$3:OFFSET('Season Summary'!K$3,$C$2+$AR$2,0),"=1")&gt;0,COUNTIF('Season Summary'!K$3:OFFSET('Season Summary'!K$3,$C$2+$AR$2,0),"=1"),"")</f>
        <v>3</v>
      </c>
      <c r="BS4" s="339">
        <f ca="1">IF(BR4="","",BR4*'Season Summary'!$AO$6)</f>
        <v>93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33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["V","H","H","V","H","V","V","V","H","H","V","H","V","H","H"];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39</v>
      </c>
      <c r="F5" s="218" t="s">
        <v>38</v>
      </c>
      <c r="G5" s="189">
        <v>12</v>
      </c>
      <c r="H5" s="185">
        <f>IF(G5&gt;0,IF(ISTEXT($E5),IF($E5&lt;&gt;F5,G5-2*G5,""),""),"")</f>
        <v>-12</v>
      </c>
      <c r="I5" s="221" t="s">
        <v>38</v>
      </c>
      <c r="J5" s="189">
        <v>11</v>
      </c>
      <c r="K5" s="185">
        <f>IF(J5&gt;0,IF(ISTEXT($E5),IF($E5&lt;&gt;I5,J5-2*J5,""),""),"")</f>
        <v>-11</v>
      </c>
      <c r="L5" s="221" t="s">
        <v>38</v>
      </c>
      <c r="M5" s="189">
        <v>13</v>
      </c>
      <c r="N5" s="185">
        <f>IF(M5&gt;0,IF(ISTEXT($E5),IF($E5&lt;&gt;L5,M5-2*M5,""),""),"")</f>
        <v>-13</v>
      </c>
      <c r="O5" s="221" t="s">
        <v>38</v>
      </c>
      <c r="P5" s="189">
        <v>14</v>
      </c>
      <c r="Q5" s="185">
        <f>IF(P5&gt;0,IF(ISTEXT($E5),IF($E5&lt;&gt;O5,P5-2*P5,""),""),"")</f>
        <v>-14</v>
      </c>
      <c r="R5" s="221" t="s">
        <v>38</v>
      </c>
      <c r="S5" s="189">
        <v>14</v>
      </c>
      <c r="T5" s="185">
        <f>IF(S5&gt;0,IF(ISTEXT($E5),IF($E5&lt;&gt;R5,S5-2*S5,""),""),"")</f>
        <v>-14</v>
      </c>
      <c r="U5" s="221" t="s">
        <v>38</v>
      </c>
      <c r="V5" s="189">
        <v>11</v>
      </c>
      <c r="W5" s="185">
        <f>IF(V5&gt;0,IF(ISTEXT($E5),IF($E5&lt;&gt;U5,V5-2*V5,""),""),"")</f>
        <v>-11</v>
      </c>
      <c r="X5" s="221" t="s">
        <v>38</v>
      </c>
      <c r="Y5" s="189">
        <v>12</v>
      </c>
      <c r="Z5" s="185">
        <f>IF(Y5&gt;0,IF(ISTEXT($E5),IF($E5&lt;&gt;X5,Y5-2*Y5,""),""),"")</f>
        <v>-12</v>
      </c>
      <c r="AA5" s="221" t="s">
        <v>38</v>
      </c>
      <c r="AB5" s="189">
        <v>12</v>
      </c>
      <c r="AC5" s="185">
        <f>IF(AB5&gt;0,IF(ISTEXT($E5),IF($E5&lt;&gt;AA5,AB5-2*AB5,""),""),"")</f>
        <v>-12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38</v>
      </c>
      <c r="AH5" s="189">
        <v>13</v>
      </c>
      <c r="AI5" s="185">
        <f>IF(AH5&gt;0,IF(ISTEXT($E5),IF($E5&lt;&gt;AG5,AH5-2*AH5,""),""),"")</f>
        <v>-13</v>
      </c>
      <c r="AJ5" s="221" t="s">
        <v>38</v>
      </c>
      <c r="AK5" s="189">
        <v>14</v>
      </c>
      <c r="AL5" s="185">
        <f>IF(AK5&gt;0,IF(ISTEXT($E5),IF($E5&lt;&gt;AJ5,AK5-2*AK5,""),""),"")</f>
        <v>-14</v>
      </c>
      <c r="AM5" s="221" t="s">
        <v>38</v>
      </c>
      <c r="AN5" s="189">
        <v>15</v>
      </c>
      <c r="AO5" s="187">
        <f>IF(AN5&gt;0,IF(ISTEXT($E5),IF($E5&lt;&gt;AM5,AN5-2*AN5,""),""),"")</f>
        <v>-15</v>
      </c>
      <c r="AR5" s="8"/>
      <c r="AS5" s="342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15</v>
      </c>
      <c r="AV5" s="187">
        <f ca="1">IF(AU5&gt;0,IF(ISTEXT($E5),IF($E5&lt;&gt;AT5,AU5-2*AU5,""),""),"")</f>
        <v>-15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135</v>
      </c>
      <c r="AY5" s="4">
        <f t="shared" ref="AY5:AY19" ca="1" si="22">ABS(AX5)+IF($B5="",-0.1,0)</f>
        <v>135</v>
      </c>
      <c r="AZ5" s="4">
        <f ca="1">AY5+IF(AT5="H",IF(BC5&gt;1,0.1*BC5-0.1,0),0)</f>
        <v>135</v>
      </c>
      <c r="BA5" s="4">
        <f ca="1">AZ5+IF(AT5="V",IF(BC5&gt;1,0.1*BC5-0.1,0),0)</f>
        <v>135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94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92.8</v>
      </c>
      <c r="BL5" s="76">
        <f ca="1">$Q$23</f>
        <v>928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29</v>
      </c>
      <c r="BQ5" s="346">
        <f ca="1">-$AR$3*'Season Summary'!$AO$3</f>
        <v>-33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["V","H","H","V","H","V","V","H","H","H","H","H","H","H","H"];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13</v>
      </c>
      <c r="K6" s="185">
        <f t="shared" si="0"/>
        <v>-13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10</v>
      </c>
      <c r="T6" s="185">
        <f t="shared" si="3"/>
        <v>-10</v>
      </c>
      <c r="U6" s="221" t="s">
        <v>39</v>
      </c>
      <c r="V6" s="189">
        <v>9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10</v>
      </c>
      <c r="AC6" s="185">
        <f t="shared" si="6"/>
        <v>-10</v>
      </c>
      <c r="AD6" s="221" t="s">
        <v>38</v>
      </c>
      <c r="AE6" s="189">
        <v>3</v>
      </c>
      <c r="AF6" s="185">
        <f t="shared" si="7"/>
        <v>-3</v>
      </c>
      <c r="AG6" s="221" t="s">
        <v>38</v>
      </c>
      <c r="AH6" s="189">
        <v>8</v>
      </c>
      <c r="AI6" s="185">
        <f t="shared" si="8"/>
        <v>-8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9</v>
      </c>
      <c r="AV6" s="187">
        <f t="shared" ca="1" si="13"/>
        <v>-9</v>
      </c>
      <c r="AX6" s="4">
        <f t="shared" si="14"/>
        <v>87</v>
      </c>
      <c r="AY6" s="4">
        <f t="shared" ca="1" si="22"/>
        <v>87</v>
      </c>
      <c r="AZ6" s="4">
        <f t="shared" ca="1" si="15"/>
        <v>87</v>
      </c>
      <c r="BA6" s="4">
        <f t="shared" ca="1" si="16"/>
        <v>87</v>
      </c>
      <c r="BB6" s="4">
        <v>3</v>
      </c>
      <c r="BC6" s="4">
        <f ca="1">COUNTIF($AY$4:OFFSET($AY$4,0,0,BB6,1),AY6)</f>
        <v>1</v>
      </c>
      <c r="BE6" s="343">
        <f ca="1">$P$21</f>
        <v>3</v>
      </c>
      <c r="BF6" s="81" t="str">
        <f>$O$2</f>
        <v>DC</v>
      </c>
      <c r="BG6" s="82">
        <f ca="1">$Q$21</f>
        <v>93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91.9</v>
      </c>
      <c r="BL6" s="76">
        <f ca="1">$AO$23</f>
        <v>919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20</v>
      </c>
      <c r="BQ6" s="346">
        <f ca="1">-$AR$3*'Season Summary'!$AO$3</f>
        <v>-33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22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["V","H","H","V","H","V","V","V","H","H","V","H","V","H","H"];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39</v>
      </c>
      <c r="J7" s="189">
        <v>15</v>
      </c>
      <c r="K7" s="185" t="str">
        <f t="shared" si="0"/>
        <v/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11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14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9</v>
      </c>
      <c r="AI7" s="185" t="str">
        <f t="shared" si="8"/>
        <v/>
      </c>
      <c r="AJ7" s="221" t="s">
        <v>39</v>
      </c>
      <c r="AK7" s="189">
        <v>12</v>
      </c>
      <c r="AL7" s="185" t="str">
        <f t="shared" si="9"/>
        <v/>
      </c>
      <c r="AM7" s="221" t="s">
        <v>39</v>
      </c>
      <c r="AN7" s="189">
        <v>14</v>
      </c>
      <c r="AO7" s="187" t="str">
        <f t="shared" si="10"/>
        <v/>
      </c>
      <c r="AS7" s="342" t="str">
        <f ca="1">"week_"&amp;$AS$6&amp;"_schedule"</f>
        <v>week_11_schedule</v>
      </c>
      <c r="AT7" s="188" t="str">
        <f t="shared" ca="1" si="11"/>
        <v>V</v>
      </c>
      <c r="AU7" s="189">
        <f t="shared" ca="1" si="12"/>
        <v>11</v>
      </c>
      <c r="AV7" s="187" t="str">
        <f t="shared" ca="1" si="13"/>
        <v/>
      </c>
      <c r="AX7" s="4">
        <f t="shared" si="14"/>
        <v>-106</v>
      </c>
      <c r="AY7" s="4">
        <f t="shared" ca="1" si="22"/>
        <v>106</v>
      </c>
      <c r="AZ7" s="4">
        <f t="shared" ca="1" si="15"/>
        <v>106</v>
      </c>
      <c r="BA7" s="4">
        <f t="shared" ca="1" si="16"/>
        <v>106</v>
      </c>
      <c r="BB7" s="4">
        <v>4</v>
      </c>
      <c r="BC7" s="4">
        <f ca="1">COUNTIF($AY$4:OFFSET($AY$4,0,0,BB7,1),AY7)</f>
        <v>1</v>
      </c>
      <c r="BE7" s="343">
        <f ca="1">$Y$21</f>
        <v>4</v>
      </c>
      <c r="BF7" s="81" t="str">
        <f>$X$2</f>
        <v>JH</v>
      </c>
      <c r="BG7" s="82">
        <f ca="1">$Z$21</f>
        <v>92</v>
      </c>
      <c r="BH7" s="157"/>
      <c r="BI7" s="344">
        <f t="shared" ca="1" si="17"/>
        <v>4</v>
      </c>
      <c r="BJ7" s="66" t="str">
        <f>$R$2</f>
        <v>DH</v>
      </c>
      <c r="BK7" s="75">
        <f ca="1">$T$22</f>
        <v>91.5</v>
      </c>
      <c r="BL7" s="76">
        <f ca="1">$T$23</f>
        <v>915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-2</v>
      </c>
      <c r="BQ7" s="346">
        <f ca="1">-$AR$3*'Season Summary'!$AO$3</f>
        <v>-33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["V","H","H","V","H","V","V","V","H","H","V","H","V","H","H"];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38</v>
      </c>
      <c r="F8" s="218" t="s">
        <v>38</v>
      </c>
      <c r="G8" s="189">
        <v>16</v>
      </c>
      <c r="H8" s="185" t="str">
        <f t="shared" si="23"/>
        <v/>
      </c>
      <c r="I8" s="221" t="s">
        <v>38</v>
      </c>
      <c r="J8" s="189">
        <v>16</v>
      </c>
      <c r="K8" s="185" t="str">
        <f t="shared" si="0"/>
        <v/>
      </c>
      <c r="L8" s="221" t="s">
        <v>38</v>
      </c>
      <c r="M8" s="189">
        <v>16</v>
      </c>
      <c r="N8" s="185" t="str">
        <f t="shared" si="1"/>
        <v/>
      </c>
      <c r="O8" s="221" t="s">
        <v>38</v>
      </c>
      <c r="P8" s="189">
        <v>15</v>
      </c>
      <c r="Q8" s="185" t="str">
        <f t="shared" si="2"/>
        <v/>
      </c>
      <c r="R8" s="221" t="s">
        <v>38</v>
      </c>
      <c r="S8" s="189">
        <v>11</v>
      </c>
      <c r="T8" s="185" t="str">
        <f t="shared" si="3"/>
        <v/>
      </c>
      <c r="U8" s="221" t="s">
        <v>38</v>
      </c>
      <c r="V8" s="189">
        <v>7</v>
      </c>
      <c r="W8" s="185" t="str">
        <f t="shared" si="4"/>
        <v/>
      </c>
      <c r="X8" s="221" t="s">
        <v>38</v>
      </c>
      <c r="Y8" s="189">
        <v>16</v>
      </c>
      <c r="Z8" s="185" t="str">
        <f t="shared" si="5"/>
        <v/>
      </c>
      <c r="AA8" s="221" t="s">
        <v>38</v>
      </c>
      <c r="AB8" s="189">
        <v>13</v>
      </c>
      <c r="AC8" s="185" t="str">
        <f t="shared" si="6"/>
        <v/>
      </c>
      <c r="AD8" s="221" t="s">
        <v>39</v>
      </c>
      <c r="AE8" s="189">
        <v>8</v>
      </c>
      <c r="AF8" s="185">
        <f t="shared" si="7"/>
        <v>-8</v>
      </c>
      <c r="AG8" s="221" t="s">
        <v>38</v>
      </c>
      <c r="AH8" s="189">
        <v>2</v>
      </c>
      <c r="AI8" s="185" t="str">
        <f t="shared" si="8"/>
        <v/>
      </c>
      <c r="AJ8" s="221" t="s">
        <v>38</v>
      </c>
      <c r="AK8" s="189">
        <v>15</v>
      </c>
      <c r="AL8" s="185" t="str">
        <f t="shared" si="9"/>
        <v/>
      </c>
      <c r="AM8" s="221" t="s">
        <v>38</v>
      </c>
      <c r="AN8" s="189">
        <v>13</v>
      </c>
      <c r="AO8" s="187" t="str">
        <f t="shared" si="10"/>
        <v/>
      </c>
      <c r="AS8" s="342" t="str">
        <f ca="1">"week_"&amp;$AS$6&amp;"_byes"</f>
        <v>week_11_byes</v>
      </c>
      <c r="AT8" s="188" t="str">
        <f t="shared" ca="1" si="11"/>
        <v>H</v>
      </c>
      <c r="AU8" s="189">
        <f t="shared" ca="1" si="12"/>
        <v>14</v>
      </c>
      <c r="AV8" s="187" t="str">
        <f t="shared" ca="1" si="13"/>
        <v/>
      </c>
      <c r="AX8" s="4">
        <f t="shared" si="14"/>
        <v>132</v>
      </c>
      <c r="AY8" s="4">
        <f t="shared" ca="1" si="22"/>
        <v>132</v>
      </c>
      <c r="AZ8" s="4">
        <f t="shared" ca="1" si="15"/>
        <v>132</v>
      </c>
      <c r="BA8" s="4">
        <f t="shared" ca="1" si="16"/>
        <v>132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91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90.2</v>
      </c>
      <c r="BL8" s="76">
        <f ca="1">$H$23</f>
        <v>902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-2</v>
      </c>
      <c r="BQ8" s="346">
        <f ca="1">-$AR$3*'Season Summary'!$AO$3</f>
        <v>-33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["V","H","H","V","H","V","H","V","V","H","H","H","V","H","H"];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11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11</v>
      </c>
      <c r="N9" s="185" t="str">
        <f t="shared" si="1"/>
        <v/>
      </c>
      <c r="O9" s="221" t="s">
        <v>39</v>
      </c>
      <c r="P9" s="189">
        <v>10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11</v>
      </c>
      <c r="Z9" s="185" t="str">
        <f t="shared" si="5"/>
        <v/>
      </c>
      <c r="AA9" s="221" t="s">
        <v>39</v>
      </c>
      <c r="AB9" s="189">
        <v>15</v>
      </c>
      <c r="AC9" s="185" t="str">
        <f t="shared" si="6"/>
        <v/>
      </c>
      <c r="AD9" s="221" t="s">
        <v>39</v>
      </c>
      <c r="AE9" s="189">
        <v>10</v>
      </c>
      <c r="AF9" s="185" t="str">
        <f t="shared" si="7"/>
        <v/>
      </c>
      <c r="AG9" s="221" t="s">
        <v>38</v>
      </c>
      <c r="AH9" s="189">
        <v>11</v>
      </c>
      <c r="AI9" s="185">
        <f t="shared" si="8"/>
        <v>-11</v>
      </c>
      <c r="AJ9" s="221" t="s">
        <v>39</v>
      </c>
      <c r="AK9" s="189">
        <v>11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12</v>
      </c>
      <c r="AV9" s="187" t="str">
        <f t="shared" ca="1" si="13"/>
        <v/>
      </c>
      <c r="AX9" s="4">
        <f t="shared" si="14"/>
        <v>-115</v>
      </c>
      <c r="AY9" s="4">
        <f t="shared" ca="1" si="22"/>
        <v>115</v>
      </c>
      <c r="AZ9" s="4">
        <f t="shared" ca="1" si="15"/>
        <v>115</v>
      </c>
      <c r="BA9" s="4">
        <f t="shared" ca="1" si="16"/>
        <v>115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87.2</v>
      </c>
      <c r="BL9" s="76">
        <f ca="1">$AI$23</f>
        <v>872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-2</v>
      </c>
      <c r="BQ9" s="346">
        <f ca="1">-$AR$3*'Season Summary'!$AO$3</f>
        <v>-33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["V","H","V","V","H","V","V","V","H","H","H","H","V","V","H"];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39</v>
      </c>
      <c r="G10" s="189">
        <v>6</v>
      </c>
      <c r="H10" s="185">
        <f t="shared" si="23"/>
        <v>-6</v>
      </c>
      <c r="I10" s="221" t="s">
        <v>39</v>
      </c>
      <c r="J10" s="189">
        <v>7</v>
      </c>
      <c r="K10" s="185">
        <f t="shared" si="0"/>
        <v>-7</v>
      </c>
      <c r="L10" s="221" t="s">
        <v>39</v>
      </c>
      <c r="M10" s="189">
        <v>4</v>
      </c>
      <c r="N10" s="185">
        <f t="shared" si="1"/>
        <v>-4</v>
      </c>
      <c r="O10" s="221" t="s">
        <v>39</v>
      </c>
      <c r="P10" s="189">
        <v>6</v>
      </c>
      <c r="Q10" s="185">
        <f t="shared" si="2"/>
        <v>-6</v>
      </c>
      <c r="R10" s="221" t="s">
        <v>38</v>
      </c>
      <c r="S10" s="189">
        <v>2</v>
      </c>
      <c r="T10" s="185" t="str">
        <f t="shared" si="3"/>
        <v/>
      </c>
      <c r="U10" s="221" t="s">
        <v>39</v>
      </c>
      <c r="V10" s="189">
        <v>12</v>
      </c>
      <c r="W10" s="185">
        <f t="shared" si="4"/>
        <v>-12</v>
      </c>
      <c r="X10" s="221" t="s">
        <v>39</v>
      </c>
      <c r="Y10" s="189">
        <v>5</v>
      </c>
      <c r="Z10" s="185">
        <f t="shared" si="5"/>
        <v>-5</v>
      </c>
      <c r="AA10" s="221" t="s">
        <v>39</v>
      </c>
      <c r="AB10" s="189">
        <v>4</v>
      </c>
      <c r="AC10" s="185">
        <f t="shared" si="6"/>
        <v>-4</v>
      </c>
      <c r="AD10" s="221" t="s">
        <v>39</v>
      </c>
      <c r="AE10" s="189">
        <v>12</v>
      </c>
      <c r="AF10" s="185">
        <f t="shared" si="7"/>
        <v>-12</v>
      </c>
      <c r="AG10" s="221" t="s">
        <v>39</v>
      </c>
      <c r="AH10" s="189">
        <v>5</v>
      </c>
      <c r="AI10" s="185">
        <f t="shared" si="8"/>
        <v>-5</v>
      </c>
      <c r="AJ10" s="221" t="s">
        <v>39</v>
      </c>
      <c r="AK10" s="189">
        <v>6</v>
      </c>
      <c r="AL10" s="185">
        <f t="shared" si="9"/>
        <v>-6</v>
      </c>
      <c r="AM10" s="221" t="s">
        <v>39</v>
      </c>
      <c r="AN10" s="189">
        <v>10</v>
      </c>
      <c r="AO10" s="187">
        <f t="shared" si="10"/>
        <v>-10</v>
      </c>
      <c r="AT10" s="188" t="str">
        <f t="shared" ca="1" si="11"/>
        <v>V</v>
      </c>
      <c r="AU10" s="189">
        <f t="shared" ca="1" si="12"/>
        <v>8</v>
      </c>
      <c r="AV10" s="187">
        <f t="shared" ca="1" si="13"/>
        <v>-8</v>
      </c>
      <c r="AX10" s="4">
        <f t="shared" si="14"/>
        <v>-75</v>
      </c>
      <c r="AY10" s="4">
        <f t="shared" ca="1" si="22"/>
        <v>75</v>
      </c>
      <c r="AZ10" s="4">
        <f t="shared" ca="1" si="15"/>
        <v>75</v>
      </c>
      <c r="BA10" s="4">
        <f t="shared" ca="1" si="16"/>
        <v>75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84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86.5</v>
      </c>
      <c r="BL10" s="76">
        <f ca="1">$AC$23</f>
        <v>865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-2</v>
      </c>
      <c r="BQ10" s="346">
        <f ca="1">-$AR$3*'Season Summary'!$AO$3</f>
        <v>-33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["V","H","H","V","H","V","V","V","V","H","V","H","V","H","H"];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7</v>
      </c>
      <c r="H11" s="185" t="str">
        <f t="shared" si="23"/>
        <v/>
      </c>
      <c r="I11" s="221" t="s">
        <v>38</v>
      </c>
      <c r="J11" s="189">
        <v>4</v>
      </c>
      <c r="K11" s="185">
        <f t="shared" si="0"/>
        <v>-4</v>
      </c>
      <c r="L11" s="221" t="s">
        <v>39</v>
      </c>
      <c r="M11" s="189">
        <v>7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6</v>
      </c>
      <c r="T11" s="185" t="str">
        <f t="shared" si="3"/>
        <v/>
      </c>
      <c r="U11" s="221" t="s">
        <v>39</v>
      </c>
      <c r="V11" s="189">
        <v>6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8</v>
      </c>
      <c r="AC11" s="185" t="str">
        <f t="shared" si="6"/>
        <v/>
      </c>
      <c r="AD11" s="221" t="s">
        <v>38</v>
      </c>
      <c r="AE11" s="189">
        <v>4</v>
      </c>
      <c r="AF11" s="185">
        <f t="shared" si="7"/>
        <v>-4</v>
      </c>
      <c r="AG11" s="221" t="s">
        <v>39</v>
      </c>
      <c r="AH11" s="189">
        <v>7</v>
      </c>
      <c r="AI11" s="185" t="str">
        <f t="shared" si="8"/>
        <v/>
      </c>
      <c r="AJ11" s="221" t="s">
        <v>39</v>
      </c>
      <c r="AK11" s="189">
        <v>9</v>
      </c>
      <c r="AL11" s="185" t="str">
        <f t="shared" si="9"/>
        <v/>
      </c>
      <c r="AM11" s="221" t="s">
        <v>38</v>
      </c>
      <c r="AN11" s="189">
        <v>5</v>
      </c>
      <c r="AO11" s="187">
        <f t="shared" si="10"/>
        <v>-5</v>
      </c>
      <c r="AT11" s="188" t="str">
        <f t="shared" ca="1" si="11"/>
        <v>V</v>
      </c>
      <c r="AU11" s="189">
        <f t="shared" ca="1" si="12"/>
        <v>5</v>
      </c>
      <c r="AV11" s="187" t="str">
        <f t="shared" ca="1" si="13"/>
        <v/>
      </c>
      <c r="AX11" s="4">
        <f t="shared" si="14"/>
        <v>-48</v>
      </c>
      <c r="AY11" s="4">
        <f t="shared" ca="1" si="22"/>
        <v>48</v>
      </c>
      <c r="AZ11" s="4">
        <f t="shared" ca="1" si="15"/>
        <v>48</v>
      </c>
      <c r="BA11" s="4">
        <f t="shared" ca="1" si="16"/>
        <v>48</v>
      </c>
      <c r="BB11" s="4">
        <v>8</v>
      </c>
      <c r="BC11" s="4">
        <f ca="1">COUNTIF($AY$4:OFFSET($AY$4,0,0,BB11,1),AY11)</f>
        <v>1</v>
      </c>
      <c r="BE11" s="343">
        <f ca="1">$AH$21</f>
        <v>8</v>
      </c>
      <c r="BF11" s="81" t="str">
        <f>$AG$2</f>
        <v>KK</v>
      </c>
      <c r="BG11" s="82">
        <f ca="1">$AI$21</f>
        <v>81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83.9</v>
      </c>
      <c r="BL11" s="76">
        <f ca="1">$K$23</f>
        <v>839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-2</v>
      </c>
      <c r="BQ11" s="346">
        <f ca="1">-$AR$3*'Season Summary'!$AO$3</f>
        <v>-33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["V","H","H","V","H","V","V","V","H","H","H","H","H","H","H"];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38</v>
      </c>
      <c r="F12" s="218" t="s">
        <v>38</v>
      </c>
      <c r="G12" s="189">
        <v>4</v>
      </c>
      <c r="H12" s="185" t="str">
        <f t="shared" si="23"/>
        <v/>
      </c>
      <c r="I12" s="221" t="s">
        <v>38</v>
      </c>
      <c r="J12" s="189">
        <v>10</v>
      </c>
      <c r="K12" s="185" t="str">
        <f t="shared" si="0"/>
        <v/>
      </c>
      <c r="L12" s="221" t="s">
        <v>38</v>
      </c>
      <c r="M12" s="189">
        <v>3</v>
      </c>
      <c r="N12" s="185" t="str">
        <f t="shared" si="1"/>
        <v/>
      </c>
      <c r="O12" s="221" t="s">
        <v>38</v>
      </c>
      <c r="P12" s="189">
        <v>2</v>
      </c>
      <c r="Q12" s="185" t="str">
        <f t="shared" si="2"/>
        <v/>
      </c>
      <c r="R12" s="221" t="s">
        <v>39</v>
      </c>
      <c r="S12" s="189">
        <v>8</v>
      </c>
      <c r="T12" s="185">
        <f t="shared" si="3"/>
        <v>-8</v>
      </c>
      <c r="U12" s="221" t="s">
        <v>38</v>
      </c>
      <c r="V12" s="189">
        <v>2</v>
      </c>
      <c r="W12" s="185" t="str">
        <f t="shared" si="4"/>
        <v/>
      </c>
      <c r="X12" s="221" t="s">
        <v>39</v>
      </c>
      <c r="Y12" s="189">
        <v>3</v>
      </c>
      <c r="Z12" s="185">
        <f t="shared" si="5"/>
        <v>-3</v>
      </c>
      <c r="AA12" s="221" t="s">
        <v>38</v>
      </c>
      <c r="AB12" s="189">
        <v>5</v>
      </c>
      <c r="AC12" s="185" t="str">
        <f t="shared" si="6"/>
        <v/>
      </c>
      <c r="AD12" s="221" t="s">
        <v>39</v>
      </c>
      <c r="AE12" s="189">
        <v>11</v>
      </c>
      <c r="AF12" s="185">
        <f t="shared" si="7"/>
        <v>-11</v>
      </c>
      <c r="AG12" s="221" t="s">
        <v>38</v>
      </c>
      <c r="AH12" s="189">
        <v>4</v>
      </c>
      <c r="AI12" s="185" t="str">
        <f t="shared" si="8"/>
        <v/>
      </c>
      <c r="AJ12" s="221" t="s">
        <v>38</v>
      </c>
      <c r="AK12" s="189">
        <v>4</v>
      </c>
      <c r="AL12" s="185" t="str">
        <f t="shared" si="9"/>
        <v/>
      </c>
      <c r="AM12" s="221" t="s">
        <v>39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2</v>
      </c>
      <c r="AV12" s="187" t="str">
        <f t="shared" ca="1" si="13"/>
        <v/>
      </c>
      <c r="AX12" s="4">
        <f t="shared" si="14"/>
        <v>6</v>
      </c>
      <c r="AY12" s="4">
        <f t="shared" ca="1" si="22"/>
        <v>6</v>
      </c>
      <c r="AZ12" s="4">
        <f t="shared" ca="1" si="15"/>
        <v>6</v>
      </c>
      <c r="BA12" s="4">
        <f t="shared" ca="1" si="16"/>
        <v>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83.8</v>
      </c>
      <c r="BL12" s="76">
        <f ca="1">$Z$23</f>
        <v>838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-33</v>
      </c>
      <c r="BQ12" s="346">
        <f ca="1">-$AR$3*'Season Summary'!$AO$3</f>
        <v>-33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["H","V","H","H","V","V","V","H","V","H","H","H","V","H","V"];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39</v>
      </c>
      <c r="F13" s="218" t="s">
        <v>38</v>
      </c>
      <c r="G13" s="189">
        <v>15</v>
      </c>
      <c r="H13" s="185">
        <f t="shared" si="23"/>
        <v>-15</v>
      </c>
      <c r="I13" s="221" t="s">
        <v>38</v>
      </c>
      <c r="J13" s="189">
        <v>14</v>
      </c>
      <c r="K13" s="185">
        <f t="shared" si="0"/>
        <v>-14</v>
      </c>
      <c r="L13" s="221" t="s">
        <v>38</v>
      </c>
      <c r="M13" s="189">
        <v>14</v>
      </c>
      <c r="N13" s="185">
        <f t="shared" si="1"/>
        <v>-14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12</v>
      </c>
      <c r="T13" s="185">
        <f t="shared" si="3"/>
        <v>-12</v>
      </c>
      <c r="U13" s="221" t="s">
        <v>38</v>
      </c>
      <c r="V13" s="189">
        <v>15</v>
      </c>
      <c r="W13" s="185">
        <f t="shared" si="4"/>
        <v>-15</v>
      </c>
      <c r="X13" s="221" t="s">
        <v>38</v>
      </c>
      <c r="Y13" s="189">
        <v>15</v>
      </c>
      <c r="Z13" s="185">
        <f t="shared" si="5"/>
        <v>-15</v>
      </c>
      <c r="AA13" s="221" t="s">
        <v>38</v>
      </c>
      <c r="AB13" s="189">
        <v>16</v>
      </c>
      <c r="AC13" s="185">
        <f t="shared" si="6"/>
        <v>-16</v>
      </c>
      <c r="AD13" s="221" t="s">
        <v>38</v>
      </c>
      <c r="AE13" s="189">
        <v>2</v>
      </c>
      <c r="AF13" s="185">
        <f t="shared" si="7"/>
        <v>-2</v>
      </c>
      <c r="AG13" s="221" t="s">
        <v>38</v>
      </c>
      <c r="AH13" s="189">
        <v>14</v>
      </c>
      <c r="AI13" s="185">
        <f t="shared" si="8"/>
        <v>-14</v>
      </c>
      <c r="AJ13" s="221" t="s">
        <v>38</v>
      </c>
      <c r="AK13" s="189">
        <v>16</v>
      </c>
      <c r="AL13" s="185">
        <f t="shared" si="9"/>
        <v>-16</v>
      </c>
      <c r="AM13" s="221" t="s">
        <v>38</v>
      </c>
      <c r="AN13" s="189">
        <v>9</v>
      </c>
      <c r="AO13" s="187">
        <f t="shared" si="10"/>
        <v>-9</v>
      </c>
      <c r="AT13" s="188" t="str">
        <f t="shared" ca="1" si="11"/>
        <v>H</v>
      </c>
      <c r="AU13" s="189">
        <f t="shared" ca="1" si="12"/>
        <v>16</v>
      </c>
      <c r="AV13" s="187">
        <f t="shared" ca="1" si="13"/>
        <v>-16</v>
      </c>
      <c r="AX13" s="4">
        <f t="shared" si="14"/>
        <v>155</v>
      </c>
      <c r="AY13" s="4">
        <f t="shared" ca="1" si="22"/>
        <v>155</v>
      </c>
      <c r="AZ13" s="4">
        <f t="shared" ca="1" si="15"/>
        <v>155</v>
      </c>
      <c r="BA13" s="4">
        <f t="shared" ca="1" si="16"/>
        <v>155</v>
      </c>
      <c r="BB13" s="4">
        <v>10</v>
      </c>
      <c r="BC13" s="4">
        <f ca="1">COUNTIF($AY$4:OFFSET($AY$4,0,0,BB13,1),AY13)</f>
        <v>1</v>
      </c>
      <c r="BE13" s="343">
        <f ca="1">$J$21</f>
        <v>10</v>
      </c>
      <c r="BF13" s="81" t="str">
        <f>$I$2</f>
        <v>CK</v>
      </c>
      <c r="BG13" s="82">
        <f ca="1">$K$21</f>
        <v>68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82.2</v>
      </c>
      <c r="BL13" s="76">
        <f ca="1">$W$23</f>
        <v>822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-33</v>
      </c>
      <c r="BQ13" s="346">
        <f ca="1">-$AR$3*'Season Summary'!$AO$3</f>
        <v>-33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["V","H","H","V","H","H","V","V","H","H","H","H","V","H","H"];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362" t="s">
        <v>39</v>
      </c>
      <c r="F14" s="218" t="s">
        <v>39</v>
      </c>
      <c r="G14" s="189">
        <v>2</v>
      </c>
      <c r="H14" s="185" t="str">
        <f t="shared" si="23"/>
        <v/>
      </c>
      <c r="I14" s="221" t="s">
        <v>38</v>
      </c>
      <c r="J14" s="189">
        <v>12</v>
      </c>
      <c r="K14" s="185">
        <f t="shared" si="0"/>
        <v>-12</v>
      </c>
      <c r="L14" s="221" t="s">
        <v>39</v>
      </c>
      <c r="M14" s="189">
        <v>2</v>
      </c>
      <c r="N14" s="185" t="str">
        <f t="shared" si="1"/>
        <v/>
      </c>
      <c r="O14" s="221" t="s">
        <v>39</v>
      </c>
      <c r="P14" s="189">
        <v>3</v>
      </c>
      <c r="Q14" s="185" t="str">
        <f t="shared" si="2"/>
        <v/>
      </c>
      <c r="R14" s="221" t="s">
        <v>38</v>
      </c>
      <c r="S14" s="189">
        <v>5</v>
      </c>
      <c r="T14" s="185">
        <f t="shared" si="3"/>
        <v>-5</v>
      </c>
      <c r="U14" s="221" t="s">
        <v>38</v>
      </c>
      <c r="V14" s="189">
        <v>5</v>
      </c>
      <c r="W14" s="185">
        <f t="shared" si="4"/>
        <v>-5</v>
      </c>
      <c r="X14" s="221" t="s">
        <v>39</v>
      </c>
      <c r="Y14" s="189">
        <v>2</v>
      </c>
      <c r="Z14" s="185" t="str">
        <f t="shared" si="5"/>
        <v/>
      </c>
      <c r="AA14" s="221" t="s">
        <v>38</v>
      </c>
      <c r="AB14" s="189">
        <v>2</v>
      </c>
      <c r="AC14" s="185">
        <f t="shared" si="6"/>
        <v>-2</v>
      </c>
      <c r="AD14" s="221" t="s">
        <v>38</v>
      </c>
      <c r="AE14" s="189">
        <v>16</v>
      </c>
      <c r="AF14" s="185">
        <f t="shared" si="7"/>
        <v>-16</v>
      </c>
      <c r="AG14" s="221" t="s">
        <v>38</v>
      </c>
      <c r="AH14" s="189">
        <v>3</v>
      </c>
      <c r="AI14" s="185">
        <f t="shared" si="8"/>
        <v>-3</v>
      </c>
      <c r="AJ14" s="221" t="s">
        <v>39</v>
      </c>
      <c r="AK14" s="189">
        <v>3</v>
      </c>
      <c r="AL14" s="185" t="str">
        <f t="shared" si="9"/>
        <v/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4</v>
      </c>
      <c r="AV14" s="187">
        <f t="shared" ca="1" si="13"/>
        <v>-4</v>
      </c>
      <c r="AX14" s="4">
        <f t="shared" si="14"/>
        <v>39</v>
      </c>
      <c r="AY14" s="4">
        <f t="shared" ca="1" si="22"/>
        <v>39</v>
      </c>
      <c r="AZ14" s="4">
        <f t="shared" ca="1" si="15"/>
        <v>39</v>
      </c>
      <c r="BA14" s="4">
        <f t="shared" ca="1" si="16"/>
        <v>39</v>
      </c>
      <c r="BB14" s="4">
        <v>11</v>
      </c>
      <c r="BC14" s="4">
        <f ca="1">COUNTIF($AY$4:OFFSET($AY$4,0,0,BB14,1),AY14)</f>
        <v>1</v>
      </c>
      <c r="BE14" s="343">
        <f ca="1">$AN$21</f>
        <v>11</v>
      </c>
      <c r="BF14" s="81" t="str">
        <f>$AM$2</f>
        <v>RR</v>
      </c>
      <c r="BG14" s="82">
        <f ca="1">$AO$21</f>
        <v>62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81.7</v>
      </c>
      <c r="BL14" s="76">
        <f ca="1">$AL$23</f>
        <v>817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-33</v>
      </c>
      <c r="BQ14" s="346">
        <f ca="1">-$AR$3*'Season Summary'!$AO$3</f>
        <v>-33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["V","H","H","V","H","V","V","V","H","H","V","H","V","H","H"];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38</v>
      </c>
      <c r="J15" s="189">
        <v>3</v>
      </c>
      <c r="K15" s="185" t="str">
        <f t="shared" si="0"/>
        <v/>
      </c>
      <c r="L15" s="221" t="s">
        <v>38</v>
      </c>
      <c r="M15" s="189">
        <v>6</v>
      </c>
      <c r="N15" s="185" t="str">
        <f t="shared" si="1"/>
        <v/>
      </c>
      <c r="O15" s="221" t="s">
        <v>38</v>
      </c>
      <c r="P15" s="189">
        <v>4</v>
      </c>
      <c r="Q15" s="185" t="str">
        <f t="shared" si="2"/>
        <v/>
      </c>
      <c r="R15" s="221" t="s">
        <v>38</v>
      </c>
      <c r="S15" s="189">
        <v>3</v>
      </c>
      <c r="T15" s="185" t="str">
        <f t="shared" si="3"/>
        <v/>
      </c>
      <c r="U15" s="221" t="s">
        <v>38</v>
      </c>
      <c r="V15" s="189">
        <v>3</v>
      </c>
      <c r="W15" s="185" t="str">
        <f t="shared" si="4"/>
        <v/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3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16</v>
      </c>
      <c r="AI15" s="185" t="str">
        <f t="shared" si="8"/>
        <v/>
      </c>
      <c r="AJ15" s="221" t="s">
        <v>38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6</v>
      </c>
      <c r="AV15" s="187" t="str">
        <f t="shared" ca="1" si="13"/>
        <v/>
      </c>
      <c r="AX15" s="4">
        <f t="shared" si="14"/>
        <v>65</v>
      </c>
      <c r="AY15" s="4">
        <f t="shared" ca="1" si="22"/>
        <v>65</v>
      </c>
      <c r="AZ15" s="4">
        <f t="shared" ca="1" si="15"/>
        <v>65</v>
      </c>
      <c r="BA15" s="4">
        <f t="shared" ca="1" si="16"/>
        <v>65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37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69.7</v>
      </c>
      <c r="BL15" s="78">
        <f ca="1">$AF$23</f>
        <v>697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-33</v>
      </c>
      <c r="BQ15" s="354">
        <f ca="1">-$AR$3*'Season Summary'!$AO$3</f>
        <v>-33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["H","H","H","V","H","V","V","H","V","H","H","H","H","H","H"];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362" t="s">
        <v>39</v>
      </c>
      <c r="F16" s="218" t="s">
        <v>39</v>
      </c>
      <c r="G16" s="189">
        <v>5</v>
      </c>
      <c r="H16" s="185" t="str">
        <f t="shared" si="23"/>
        <v/>
      </c>
      <c r="I16" s="221" t="s">
        <v>38</v>
      </c>
      <c r="J16" s="189">
        <v>6</v>
      </c>
      <c r="K16" s="185">
        <f t="shared" si="0"/>
        <v>-6</v>
      </c>
      <c r="L16" s="221" t="s">
        <v>39</v>
      </c>
      <c r="M16" s="189">
        <v>5</v>
      </c>
      <c r="N16" s="185" t="str">
        <f t="shared" si="1"/>
        <v/>
      </c>
      <c r="O16" s="221" t="s">
        <v>39</v>
      </c>
      <c r="P16" s="189">
        <v>5</v>
      </c>
      <c r="Q16" s="185" t="str">
        <f t="shared" si="2"/>
        <v/>
      </c>
      <c r="R16" s="221" t="s">
        <v>39</v>
      </c>
      <c r="S16" s="189">
        <v>7</v>
      </c>
      <c r="T16" s="185" t="str">
        <f t="shared" si="3"/>
        <v/>
      </c>
      <c r="U16" s="221" t="s">
        <v>39</v>
      </c>
      <c r="V16" s="189">
        <v>4</v>
      </c>
      <c r="W16" s="185" t="str">
        <f t="shared" si="4"/>
        <v/>
      </c>
      <c r="X16" s="221" t="s">
        <v>39</v>
      </c>
      <c r="Y16" s="189">
        <v>6</v>
      </c>
      <c r="Z16" s="185" t="str">
        <f t="shared" si="5"/>
        <v/>
      </c>
      <c r="AA16" s="221" t="s">
        <v>38</v>
      </c>
      <c r="AB16" s="189">
        <v>7</v>
      </c>
      <c r="AC16" s="185">
        <f t="shared" si="6"/>
        <v>-7</v>
      </c>
      <c r="AD16" s="221" t="s">
        <v>39</v>
      </c>
      <c r="AE16" s="189">
        <v>7</v>
      </c>
      <c r="AF16" s="185" t="str">
        <f t="shared" si="7"/>
        <v/>
      </c>
      <c r="AG16" s="221" t="s">
        <v>39</v>
      </c>
      <c r="AH16" s="189">
        <v>6</v>
      </c>
      <c r="AI16" s="185" t="str">
        <f t="shared" si="8"/>
        <v/>
      </c>
      <c r="AJ16" s="221" t="s">
        <v>39</v>
      </c>
      <c r="AK16" s="189">
        <v>7</v>
      </c>
      <c r="AL16" s="185" t="str">
        <f t="shared" si="9"/>
        <v/>
      </c>
      <c r="AM16" s="221" t="s">
        <v>38</v>
      </c>
      <c r="AN16" s="189">
        <v>2</v>
      </c>
      <c r="AO16" s="187">
        <f t="shared" si="10"/>
        <v>-2</v>
      </c>
      <c r="AT16" s="188" t="str">
        <f t="shared" ca="1" si="11"/>
        <v>V</v>
      </c>
      <c r="AU16" s="189">
        <f t="shared" ca="1" si="12"/>
        <v>3</v>
      </c>
      <c r="AV16" s="187" t="str">
        <f t="shared" ca="1" si="13"/>
        <v/>
      </c>
      <c r="AX16" s="4">
        <f t="shared" si="14"/>
        <v>-37</v>
      </c>
      <c r="AY16" s="4">
        <f t="shared" ca="1" si="22"/>
        <v>37</v>
      </c>
      <c r="AZ16" s="4">
        <f t="shared" ca="1" si="15"/>
        <v>37</v>
      </c>
      <c r="BA16" s="4">
        <f t="shared" ca="1" si="16"/>
        <v>37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["13","12","8","9","16","11","6","7","4","15","2","3","5","10","14"];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8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8</v>
      </c>
      <c r="Q17" s="185" t="str">
        <f t="shared" si="2"/>
        <v/>
      </c>
      <c r="R17" s="221" t="s">
        <v>38</v>
      </c>
      <c r="S17" s="189">
        <v>4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10</v>
      </c>
      <c r="Z17" s="185" t="str">
        <f t="shared" si="5"/>
        <v/>
      </c>
      <c r="AA17" s="221" t="s">
        <v>38</v>
      </c>
      <c r="AB17" s="189">
        <v>6</v>
      </c>
      <c r="AC17" s="185" t="str">
        <f t="shared" si="6"/>
        <v/>
      </c>
      <c r="AD17" s="221" t="s">
        <v>38</v>
      </c>
      <c r="AE17" s="189">
        <v>5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10</v>
      </c>
      <c r="AL17" s="185" t="str">
        <f t="shared" si="9"/>
        <v/>
      </c>
      <c r="AM17" s="221" t="s">
        <v>38</v>
      </c>
      <c r="AN17" s="189">
        <v>4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7</v>
      </c>
      <c r="AV17" s="187" t="str">
        <f t="shared" ca="1" si="13"/>
        <v/>
      </c>
      <c r="AX17" s="4">
        <f t="shared" si="14"/>
        <v>69</v>
      </c>
      <c r="AY17" s="4">
        <f t="shared" ca="1" si="22"/>
        <v>69</v>
      </c>
      <c r="AZ17" s="4">
        <f t="shared" ca="1" si="15"/>
        <v>69</v>
      </c>
      <c r="BA17" s="4">
        <f t="shared" ca="1" si="16"/>
        <v>69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["5","11","13","15","16","9","7","4","10","14","12","3","6","8","2"];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["12","13","8","9","16","11","4","7","3","14","2","6","5","10","15"];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2</v>
      </c>
      <c r="K19" s="185" t="str">
        <f t="shared" si="0"/>
        <v/>
      </c>
      <c r="L19" s="221" t="s">
        <v>38</v>
      </c>
      <c r="M19" s="189">
        <v>15</v>
      </c>
      <c r="N19" s="185" t="str">
        <f t="shared" si="1"/>
        <v/>
      </c>
      <c r="O19" s="221" t="s">
        <v>38</v>
      </c>
      <c r="P19" s="189">
        <v>16</v>
      </c>
      <c r="Q19" s="185" t="str">
        <f t="shared" si="2"/>
        <v/>
      </c>
      <c r="R19" s="221" t="s">
        <v>38</v>
      </c>
      <c r="S19" s="189">
        <v>16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14</v>
      </c>
      <c r="Z19" s="185" t="str">
        <f t="shared" si="5"/>
        <v/>
      </c>
      <c r="AA19" s="221" t="s">
        <v>38</v>
      </c>
      <c r="AB19" s="189">
        <v>9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2</v>
      </c>
      <c r="AL19" s="185" t="str">
        <f t="shared" si="9"/>
        <v/>
      </c>
      <c r="AM19" s="221" t="s">
        <v>38</v>
      </c>
      <c r="AN19" s="189">
        <v>16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119</v>
      </c>
      <c r="AY19" s="4">
        <f t="shared" ca="1" si="22"/>
        <v>119</v>
      </c>
      <c r="AZ19" s="4">
        <f t="shared" ca="1" si="15"/>
        <v>119</v>
      </c>
      <c r="BA19" s="4">
        <f t="shared" ca="1" si="16"/>
        <v>119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["12","14","9","11","15","10","6","7","2","13","3","4","5","8","16"];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49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95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["15","14","10","9","11","13","2","6","8","12","5","3","7","4","16"];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94</v>
      </c>
      <c r="I21" s="199"/>
      <c r="J21" s="197">
        <f ca="1">RANK(K21,$H34:$AO34,0)+J52</f>
        <v>10</v>
      </c>
      <c r="K21" s="198">
        <f ca="1">IF(SUM(J4:J19)&gt;0,SUM(K4:K19)+$F$31,0)</f>
        <v>68</v>
      </c>
      <c r="L21" s="199"/>
      <c r="M21" s="197">
        <f ca="1">RANK(N21,$H34:$AO34,0)+M52</f>
        <v>1</v>
      </c>
      <c r="N21" s="198">
        <f ca="1">IF(SUM(M4:M19)&gt;0,SUM(N4:N19)+$F$31,0)</f>
        <v>96</v>
      </c>
      <c r="O21" s="199"/>
      <c r="P21" s="197">
        <f ca="1">RANK(Q21,$H34:$AO34,0)+P52</f>
        <v>3</v>
      </c>
      <c r="Q21" s="198">
        <f ca="1">IF(SUM(P4:P19)&gt;0,SUM(Q4:Q19)+$F$31,0)</f>
        <v>93</v>
      </c>
      <c r="R21" s="199"/>
      <c r="S21" s="197">
        <f ca="1">RANK(T21,$H34:$AO34,0)+S52</f>
        <v>6</v>
      </c>
      <c r="T21" s="198">
        <f ca="1">IF(SUM(S4:S19)&gt;0,SUM(T4:T19)+$F$31,0)</f>
        <v>86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4</v>
      </c>
      <c r="Z21" s="198">
        <f ca="1">IF(SUM(Y4:Y19)&gt;0,SUM(Z4:Z19)+$F$31,0)</f>
        <v>92</v>
      </c>
      <c r="AA21" s="199"/>
      <c r="AB21" s="197">
        <f ca="1">RANK(AC21,$H34:$AO34,0)+AB52</f>
        <v>7</v>
      </c>
      <c r="AC21" s="198">
        <f ca="1">IF(SUM(AB4:AB19)&gt;0,SUM(AC4:AC19)+$F$31,0)</f>
        <v>84</v>
      </c>
      <c r="AD21" s="199"/>
      <c r="AE21" s="197">
        <f ca="1">RANK(AF21,$H34:$AO34,0)+AE52</f>
        <v>12</v>
      </c>
      <c r="AF21" s="198">
        <f ca="1">IF(SUM(AE4:AE19)&gt;0,SUM(AF4:AF19)+$F$31,0)</f>
        <v>37</v>
      </c>
      <c r="AG21" s="199"/>
      <c r="AH21" s="197">
        <f ca="1">RANK(AI21,$H34:$AO34,0)+AH52</f>
        <v>8</v>
      </c>
      <c r="AI21" s="198">
        <f ca="1">IF(SUM(AH4:AH19)&gt;0,SUM(AI4:AI19)+$F$31,0)</f>
        <v>81</v>
      </c>
      <c r="AJ21" s="199"/>
      <c r="AK21" s="197">
        <f ca="1">RANK(AL21,$H34:$AO34,0)+AK52</f>
        <v>5</v>
      </c>
      <c r="AL21" s="198">
        <f ca="1">IF(SUM(AK4:AK19)&gt;0,SUM(AL4:AL19)+$F$31,0)</f>
        <v>91</v>
      </c>
      <c r="AM21" s="199"/>
      <c r="AN21" s="197">
        <f ca="1">RANK(AO21,$H34:$AO34,0)+AN52</f>
        <v>11</v>
      </c>
      <c r="AO21" s="200">
        <f ca="1">IF(SUM(AN4:AN19)&gt;0,SUM(AO4:AO19)+$F$31,0)</f>
        <v>62</v>
      </c>
      <c r="AP21" s="3"/>
      <c r="AT21" s="201"/>
      <c r="AU21" s="202">
        <f ca="1">RANK(AV34,$H34:$AV34,0)</f>
        <v>8</v>
      </c>
      <c r="AV21" s="203">
        <f ca="1">IF(SUM(AU4:AU19)&gt;0,SUM(AV4:AV19)+$F$31,0)</f>
        <v>83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["10","11","9","8","7","13","12","6","2","15","5","3","4","16","14"];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90.2</v>
      </c>
      <c r="I22" s="135"/>
      <c r="J22" s="133">
        <f ca="1">RANK(K35,($H35:$AO35),0)</f>
        <v>8</v>
      </c>
      <c r="K22" s="134">
        <f ca="1">IF($AR$3&lt;3,K23,K23/($AR$3-1))</f>
        <v>83.9</v>
      </c>
      <c r="L22" s="135"/>
      <c r="M22" s="133">
        <f ca="1">RANK(N35,($H35:$AO35),0)</f>
        <v>1</v>
      </c>
      <c r="N22" s="134">
        <f ca="1">IF($AR$3&lt;3,N23,N23/($AR$3-1))</f>
        <v>94.1</v>
      </c>
      <c r="O22" s="135"/>
      <c r="P22" s="133">
        <f ca="1">RANK(Q35,($H35:$AO35),0)</f>
        <v>2</v>
      </c>
      <c r="Q22" s="134">
        <f ca="1">IF($AR$3&lt;3,Q23,Q23/($AR$3-1))</f>
        <v>92.8</v>
      </c>
      <c r="R22" s="135"/>
      <c r="S22" s="133">
        <f ca="1">RANK(T35,($H35:$AO35),0)</f>
        <v>4</v>
      </c>
      <c r="T22" s="134">
        <f ca="1">IF($AR$3&lt;3,T23,T23/($AR$3-1))</f>
        <v>91.5</v>
      </c>
      <c r="U22" s="135"/>
      <c r="V22" s="133">
        <f ca="1">RANK(W35,($H35:$AO35),0)</f>
        <v>10</v>
      </c>
      <c r="W22" s="134">
        <f ca="1">IF($AR$3&lt;3,W23,W23/($AR$3-1))</f>
        <v>82.2</v>
      </c>
      <c r="X22" s="135"/>
      <c r="Y22" s="133">
        <f ca="1">RANK(Z35,($H35:$AO35),0)</f>
        <v>9</v>
      </c>
      <c r="Z22" s="134">
        <f ca="1">IF($AR$3&lt;3,Z23,Z23/($AR$3-1))</f>
        <v>83.8</v>
      </c>
      <c r="AA22" s="135"/>
      <c r="AB22" s="133">
        <f ca="1">RANK(AC35,($H35:$AO35),0)</f>
        <v>7</v>
      </c>
      <c r="AC22" s="134">
        <f ca="1">IF($AR$3&lt;3,AC23,AC23/($AR$3-1))</f>
        <v>86.5</v>
      </c>
      <c r="AD22" s="135"/>
      <c r="AE22" s="133">
        <f ca="1">RANK(AF35,($H35:$AO35),0)</f>
        <v>12</v>
      </c>
      <c r="AF22" s="134">
        <f ca="1">IF($AR$3&lt;3,AF23,AF23/($AR$3-1))</f>
        <v>69.7</v>
      </c>
      <c r="AG22" s="135"/>
      <c r="AH22" s="133">
        <f ca="1">RANK(AI35,($H35:$AO35),0)</f>
        <v>6</v>
      </c>
      <c r="AI22" s="134">
        <f ca="1">IF($AR$3&lt;3,AI23,AI23/($AR$3-1))</f>
        <v>87.2</v>
      </c>
      <c r="AJ22" s="135"/>
      <c r="AK22" s="133">
        <f ca="1">RANK(AL35,($H35:$AO35),0)</f>
        <v>11</v>
      </c>
      <c r="AL22" s="134">
        <f ca="1">IF($AR$3&lt;3,AL23,AL23/($AR$3-1))</f>
        <v>81.7</v>
      </c>
      <c r="AM22" s="135"/>
      <c r="AN22" s="133">
        <f ca="1">RANK(AO35,($H35:$AO35),0)</f>
        <v>3</v>
      </c>
      <c r="AO22" s="136">
        <f ca="1">IF($AR$3&lt;3,AO23,AO23/($AR$3-1))</f>
        <v>91.9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["13","12","8","9","16","11","5","4","3","15","2","7","6","10","14"];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902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839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941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928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915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822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838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865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697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872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817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919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["11","12","10","14","13","15","4","8","5","16","2","3","7","6","9"];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["15","6","3","13","8","10","12","4","11","2","16","9","7","5","14"];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0.73333333333333328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0.73333333333333328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0.73333333333333328</v>
      </c>
      <c r="Q25" s="142">
        <f>IF(SUM(P4:P19)&gt;0,COUNTBLANK(Q4:Q19)-COUNTBLANK($E4:$E19),0)</f>
        <v>11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0.66666666666666663</v>
      </c>
      <c r="W25" s="142">
        <f>IF(SUM(V4:V19)&gt;0,COUNTBLANK(W4:W19)-COUNTBLANK($E4:$E19),0)</f>
        <v>10</v>
      </c>
      <c r="X25" s="143"/>
      <c r="Y25" s="145">
        <f ca="1">IF($AR$2=0,Z25/OFFSET('Season Summary'!$D$3,$C$2,0),0)</f>
        <v>0.66666666666666663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0.33333333333333331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0.6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0.73333333333333328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0.4</v>
      </c>
      <c r="AO25" s="144">
        <f>IF(SUM(AN4:AN19)&gt;0,COUNTBLANK(AO4:AO19)-COUNTBLANK($E4:$E19),0)</f>
        <v>6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["12","13","8","9","2","11","5","7","4","14","3","16","6","10","15"];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0.61212121212121207</v>
      </c>
      <c r="H26" s="151">
        <f ca="1">SUM('Season Summary'!F3:OFFSET('Season Summary'!F3,$C$2+$AR$2,0))</f>
        <v>101</v>
      </c>
      <c r="I26" s="152"/>
      <c r="J26" s="150">
        <f ca="1">IF($AR$3=0,0,K26/SUM('Season Summary'!$D3:OFFSET('Season Summary'!$D3,$C$2+$AR$2,0)))</f>
        <v>0.58787878787878789</v>
      </c>
      <c r="K26" s="151">
        <f ca="1">SUM('Season Summary'!I3:OFFSET('Season Summary'!I3,$C$2+$AR$2,0))</f>
        <v>97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110</v>
      </c>
      <c r="O26" s="152"/>
      <c r="P26" s="150">
        <f ca="1">IF($AR$3=0,0,Q26/SUM('Season Summary'!$D3:OFFSET('Season Summary'!$D3,$C$2+$AR$2,0)))</f>
        <v>0.64242424242424245</v>
      </c>
      <c r="Q26" s="151">
        <f ca="1">SUM('Season Summary'!O3:OFFSET('Season Summary'!O3,$C$2+$AR$2,0))</f>
        <v>106</v>
      </c>
      <c r="R26" s="152"/>
      <c r="S26" s="150">
        <f ca="1">IF($AR$3=0,0,T26/SUM('Season Summary'!$D3:OFFSET('Season Summary'!$D3,$C$2+$AR$2,0)))</f>
        <v>0.62424242424242427</v>
      </c>
      <c r="T26" s="151">
        <f ca="1">SUM('Season Summary'!R3:OFFSET('Season Summary'!R3,$C$2+$AR$2,0))</f>
        <v>103</v>
      </c>
      <c r="U26" s="152"/>
      <c r="V26" s="150">
        <f ca="1">IF($AR$3=0,0,W26/SUM('Season Summary'!$D3:OFFSET('Season Summary'!$D3,$C$2+$AR$2,0)))</f>
        <v>0.53939393939393943</v>
      </c>
      <c r="W26" s="151">
        <f ca="1">SUM('Season Summary'!U3:OFFSET('Season Summary'!U3,$C$2+$AR$2,0))</f>
        <v>89</v>
      </c>
      <c r="X26" s="152"/>
      <c r="Y26" s="150">
        <f ca="1">IF($AR$3=0,0,Z26/SUM('Season Summary'!$D3:OFFSET('Season Summary'!$D3,$C$2+$AR$2,0)))</f>
        <v>0.58181818181818179</v>
      </c>
      <c r="Z26" s="151">
        <f ca="1">SUM('Season Summary'!X3:OFFSET('Season Summary'!X3,$C$2+$AR$2,0))</f>
        <v>96</v>
      </c>
      <c r="AA26" s="152"/>
      <c r="AB26" s="150">
        <f ca="1">IF($AR$3=0,0,AC26/SUM('Season Summary'!$D3:OFFSET('Season Summary'!$D3,$C$2+$AR$2,0)))</f>
        <v>0.58181818181818179</v>
      </c>
      <c r="AC26" s="151">
        <f ca="1">SUM('Season Summary'!AA3:OFFSET('Season Summary'!AA3,$C$2+$AR$2,0))</f>
        <v>96</v>
      </c>
      <c r="AD26" s="152"/>
      <c r="AE26" s="150">
        <f ca="1">IF($AR$3=0,0,AF26/SUM('Season Summary'!$D3:OFFSET('Season Summary'!$D3,$C$2+$AR$2,0)))</f>
        <v>0.49696969696969695</v>
      </c>
      <c r="AF26" s="151">
        <f ca="1">SUM('Season Summary'!AD3:OFFSET('Season Summary'!AD3,$C$2+$AR$2,0))</f>
        <v>82</v>
      </c>
      <c r="AG26" s="152"/>
      <c r="AH26" s="150">
        <f ca="1">IF($AR$3=0,0,AI26/SUM('Season Summary'!$D3:OFFSET('Season Summary'!$D3,$C$2+$AR$2,0)))</f>
        <v>0.61212121212121207</v>
      </c>
      <c r="AI26" s="151">
        <f ca="1">SUM('Season Summary'!AG3:OFFSET('Season Summary'!AG3,$C$2+$AR$2,0))</f>
        <v>101</v>
      </c>
      <c r="AJ26" s="152"/>
      <c r="AK26" s="150">
        <f ca="1">IF($AR$3=0,0,AL26/SUM('Season Summary'!$D3:OFFSET('Season Summary'!$D3,$C$2+$AR$2,0)))</f>
        <v>0.58181818181818179</v>
      </c>
      <c r="AL26" s="151">
        <f ca="1">SUM('Season Summary'!AJ3:OFFSET('Season Summary'!AJ3,$C$2+$AR$2,0))</f>
        <v>96</v>
      </c>
      <c r="AM26" s="152"/>
      <c r="AN26" s="150">
        <f ca="1">IF($AR$3=0,0,AO26/SUM('Season Summary'!$D3:OFFSET('Season Summary'!$D3,$C$2+$AR$2,0)))</f>
        <v>0.6</v>
      </c>
      <c r="AO26" s="153">
        <f ca="1">SUM('Season Summary'!AM3:OFFSET('Season Summary'!AM3,$C$2+$AR$2,0))</f>
        <v>99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["13","14","8","12","15","11","6","9","4","16","3","5","7","10","2"];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165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["7","15","11","14","13","12","10","5","6","9","8","3","2","4","16"];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["V","V","V","V","H","V","H","V","H","V","V","H","V","H","H"];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Broncos, Rams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["48","47","49","42","54","38","43","51","95","52","63","38"];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94</v>
      </c>
      <c r="K34" s="41">
        <f t="shared" ref="K34:K39" ca="1" si="25">K21</f>
        <v>68</v>
      </c>
      <c r="N34" s="41">
        <f t="shared" ref="N34:N39" ca="1" si="26">N21</f>
        <v>96</v>
      </c>
      <c r="Q34" s="41">
        <f t="shared" ref="Q34:Q39" ca="1" si="27">Q21</f>
        <v>93</v>
      </c>
      <c r="T34" s="41">
        <f t="shared" ref="T34:T39" ca="1" si="28">T21</f>
        <v>86</v>
      </c>
      <c r="W34" s="41">
        <f t="shared" ref="W34:W39" ca="1" si="29">W21</f>
        <v>76</v>
      </c>
      <c r="Z34" s="41">
        <f t="shared" ref="Z34:Z39" ca="1" si="30">Z21</f>
        <v>92</v>
      </c>
      <c r="AC34" s="41">
        <f t="shared" ref="AC34:AC39" ca="1" si="31">AC21</f>
        <v>84</v>
      </c>
      <c r="AF34" s="41">
        <f t="shared" ref="AF34:AF39" ca="1" si="32">AF21</f>
        <v>37</v>
      </c>
      <c r="AI34" s="41">
        <f t="shared" ref="AI34:AI39" ca="1" si="33">AI21</f>
        <v>81</v>
      </c>
      <c r="AL34" s="41">
        <f t="shared" ref="AL34:AL39" ca="1" si="34">AL21</f>
        <v>91</v>
      </c>
      <c r="AO34" s="41">
        <f t="shared" ref="AO34:AO39" ca="1" si="35">AO21</f>
        <v>62</v>
      </c>
      <c r="AP34" s="160"/>
      <c r="AV34" s="41">
        <f ca="1">AV21</f>
        <v>83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90.2</v>
      </c>
      <c r="I35" s="160"/>
      <c r="J35" s="160"/>
      <c r="K35" s="388">
        <f t="shared" ca="1" si="25"/>
        <v>83.9</v>
      </c>
      <c r="L35" s="160"/>
      <c r="M35" s="160"/>
      <c r="N35" s="388">
        <f t="shared" ca="1" si="26"/>
        <v>94.1</v>
      </c>
      <c r="Q35" s="388">
        <f t="shared" ca="1" si="27"/>
        <v>92.8</v>
      </c>
      <c r="T35" s="388">
        <f t="shared" ca="1" si="28"/>
        <v>91.5</v>
      </c>
      <c r="W35" s="388">
        <f t="shared" ca="1" si="29"/>
        <v>82.2</v>
      </c>
      <c r="Z35" s="388">
        <f t="shared" ca="1" si="30"/>
        <v>83.8</v>
      </c>
      <c r="AC35" s="388">
        <f t="shared" ca="1" si="31"/>
        <v>86.5</v>
      </c>
      <c r="AF35" s="388">
        <f t="shared" ca="1" si="32"/>
        <v>69.7</v>
      </c>
      <c r="AI35" s="388">
        <f t="shared" ca="1" si="33"/>
        <v>87.2</v>
      </c>
      <c r="AL35" s="388">
        <f t="shared" ca="1" si="34"/>
        <v>81.7</v>
      </c>
      <c r="AO35" s="388">
        <f t="shared" ca="1" si="35"/>
        <v>91.9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902</v>
      </c>
      <c r="I36" s="160"/>
      <c r="J36" s="160"/>
      <c r="K36" s="388">
        <f t="shared" ca="1" si="25"/>
        <v>839</v>
      </c>
      <c r="L36" s="160"/>
      <c r="M36" s="160"/>
      <c r="N36" s="388">
        <f t="shared" ca="1" si="26"/>
        <v>941</v>
      </c>
      <c r="Q36" s="388">
        <f t="shared" ca="1" si="27"/>
        <v>928</v>
      </c>
      <c r="T36" s="388">
        <f t="shared" ca="1" si="28"/>
        <v>915</v>
      </c>
      <c r="W36" s="388">
        <f t="shared" ca="1" si="29"/>
        <v>822</v>
      </c>
      <c r="Z36" s="388">
        <f t="shared" ca="1" si="30"/>
        <v>838</v>
      </c>
      <c r="AC36" s="388">
        <f t="shared" ca="1" si="31"/>
        <v>865</v>
      </c>
      <c r="AF36" s="388">
        <f t="shared" ca="1" si="32"/>
        <v>697</v>
      </c>
      <c r="AI36" s="388">
        <f t="shared" ca="1" si="33"/>
        <v>872</v>
      </c>
      <c r="AL36" s="388">
        <f t="shared" ca="1" si="34"/>
        <v>817</v>
      </c>
      <c r="AO36" s="388">
        <f t="shared" ca="1" si="35"/>
        <v>919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37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8</v>
      </c>
      <c r="L38" s="160"/>
      <c r="M38" s="160"/>
      <c r="N38" s="388">
        <f t="shared" si="26"/>
        <v>11</v>
      </c>
      <c r="Q38" s="388">
        <f t="shared" si="27"/>
        <v>11</v>
      </c>
      <c r="T38" s="388">
        <f t="shared" si="28"/>
        <v>10</v>
      </c>
      <c r="W38" s="388">
        <f t="shared" si="29"/>
        <v>10</v>
      </c>
      <c r="Z38" s="388">
        <f t="shared" si="30"/>
        <v>10</v>
      </c>
      <c r="AC38" s="388">
        <f t="shared" si="31"/>
        <v>9</v>
      </c>
      <c r="AF38" s="388">
        <f t="shared" si="32"/>
        <v>5</v>
      </c>
      <c r="AI38" s="388">
        <f t="shared" si="33"/>
        <v>9</v>
      </c>
      <c r="AL38" s="388">
        <f t="shared" si="34"/>
        <v>11</v>
      </c>
      <c r="AO38" s="388">
        <f t="shared" si="35"/>
        <v>6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101</v>
      </c>
      <c r="I39" s="160"/>
      <c r="J39" s="160"/>
      <c r="K39" s="388">
        <f t="shared" ca="1" si="25"/>
        <v>97</v>
      </c>
      <c r="L39" s="160"/>
      <c r="M39" s="160"/>
      <c r="N39" s="388">
        <f t="shared" ca="1" si="26"/>
        <v>110</v>
      </c>
      <c r="Q39" s="388">
        <f t="shared" ca="1" si="27"/>
        <v>106</v>
      </c>
      <c r="T39" s="388">
        <f t="shared" ca="1" si="28"/>
        <v>103</v>
      </c>
      <c r="W39" s="388">
        <f t="shared" ca="1" si="29"/>
        <v>89</v>
      </c>
      <c r="Z39" s="388">
        <f t="shared" ca="1" si="30"/>
        <v>96</v>
      </c>
      <c r="AC39" s="388">
        <f t="shared" ca="1" si="31"/>
        <v>96</v>
      </c>
      <c r="AF39" s="388">
        <f t="shared" ca="1" si="32"/>
        <v>82</v>
      </c>
      <c r="AI39" s="388">
        <f t="shared" ca="1" si="33"/>
        <v>101</v>
      </c>
      <c r="AL39" s="388">
        <f t="shared" ca="1" si="34"/>
        <v>96</v>
      </c>
      <c r="AO39" s="388">
        <f t="shared" ca="1" si="35"/>
        <v>99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2</v>
      </c>
      <c r="Q40" s="388"/>
      <c r="S40" s="387">
        <f ca="1">S22</f>
        <v>4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0.73333333333333328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0.73333333333333328</v>
      </c>
      <c r="P41" s="387">
        <f ca="1">P25</f>
        <v>0.73333333333333328</v>
      </c>
      <c r="S41" s="387">
        <f ca="1">S25</f>
        <v>0.66666666666666663</v>
      </c>
      <c r="V41" s="387">
        <f ca="1">V25</f>
        <v>0.66666666666666663</v>
      </c>
      <c r="Y41" s="387">
        <f ca="1">Y25</f>
        <v>0.66666666666666663</v>
      </c>
      <c r="AB41" s="387">
        <f ca="1">AB25</f>
        <v>0.6</v>
      </c>
      <c r="AE41" s="387">
        <f ca="1">AE25</f>
        <v>0.33333333333333331</v>
      </c>
      <c r="AH41" s="387">
        <f ca="1">AH25</f>
        <v>0.6</v>
      </c>
      <c r="AK41" s="387">
        <f ca="1">AK25</f>
        <v>0.73333333333333328</v>
      </c>
      <c r="AN41" s="387">
        <f ca="1">AN25</f>
        <v>0.4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0.61212121212121207</v>
      </c>
      <c r="H42" s="160"/>
      <c r="I42" s="160"/>
      <c r="J42" s="387">
        <f ca="1">J26</f>
        <v>0.58787878787878789</v>
      </c>
      <c r="K42" s="160"/>
      <c r="L42" s="160"/>
      <c r="M42" s="387">
        <f ca="1">M26</f>
        <v>0.66666666666666663</v>
      </c>
      <c r="P42" s="387">
        <f ca="1">P26</f>
        <v>0.64242424242424245</v>
      </c>
      <c r="S42" s="387">
        <f ca="1">S26</f>
        <v>0.62424242424242427</v>
      </c>
      <c r="V42" s="387">
        <f ca="1">V26</f>
        <v>0.53939393939393943</v>
      </c>
      <c r="Y42" s="387">
        <f ca="1">Y26</f>
        <v>0.58181818181818179</v>
      </c>
      <c r="AB42" s="387">
        <f ca="1">AB26</f>
        <v>0.58181818181818179</v>
      </c>
      <c r="AE42" s="387">
        <f ca="1">AE26</f>
        <v>0.49696969696969695</v>
      </c>
      <c r="AH42" s="387">
        <f ca="1">AH26</f>
        <v>0.61212121212121207</v>
      </c>
      <c r="AK42" s="387">
        <f ca="1">AK26</f>
        <v>0.58181818181818179</v>
      </c>
      <c r="AN42" s="387">
        <f ca="1">AN26</f>
        <v>0.6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Buccaneers"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402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12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38</v>
      </c>
      <c r="J4" s="178">
        <v>2</v>
      </c>
      <c r="K4" s="174">
        <f t="shared" ref="K4:K19" si="0">IF(J4&gt;0,IF(ISTEXT($E4),IF($E4&lt;&gt;I4,J4-2*J4,""),""),"")</f>
        <v>-2</v>
      </c>
      <c r="L4" s="212" t="s">
        <v>39</v>
      </c>
      <c r="M4" s="178">
        <v>8</v>
      </c>
      <c r="N4" s="174" t="str">
        <f t="shared" ref="N4:N19" si="1">IF(M4&gt;0,IF(ISTEXT($E4),IF($E4&lt;&gt;L4,M4-2*M4,""),""),"")</f>
        <v/>
      </c>
      <c r="O4" s="212" t="s">
        <v>39</v>
      </c>
      <c r="P4" s="178">
        <v>9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4</v>
      </c>
      <c r="W4" s="174">
        <f t="shared" ref="W4:W19" si="4">IF(V4&gt;0,IF(ISTEXT($E4),IF($E4&lt;&gt;U4,V4-2*V4,""),""),"")</f>
        <v>-4</v>
      </c>
      <c r="X4" s="212" t="s">
        <v>39</v>
      </c>
      <c r="Y4" s="178">
        <v>9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10</v>
      </c>
      <c r="AF4" s="174" t="str">
        <f t="shared" ref="AF4:AF19" si="7">IF(AE4&gt;0,IF(ISTEXT($E4),IF($E4&lt;&gt;AD4,AE4-2*AE4,""),""),"")</f>
        <v/>
      </c>
      <c r="AG4" s="212" t="s">
        <v>39</v>
      </c>
      <c r="AH4" s="178">
        <v>16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2</v>
      </c>
      <c r="AL4" s="174">
        <f t="shared" ref="AL4:AL19" si="9">IF(AK4&gt;0,IF(ISTEXT($E4),IF($E4&lt;&gt;AJ4,AK4-2*AK4,""),""),"")</f>
        <v>-2</v>
      </c>
      <c r="AM4" s="212" t="s">
        <v>39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7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-68</v>
      </c>
      <c r="AY4" s="4">
        <f ca="1">ABS(AX4)+IF($B4="",-0.1,0)</f>
        <v>68</v>
      </c>
      <c r="AZ4" s="4">
        <f t="shared" ref="AZ4:AZ19" ca="1" si="15">AY4+IF(AT4="H",IF(BC4&gt;1,0.1*BC4-0.1,0),0)</f>
        <v>68</v>
      </c>
      <c r="BA4" s="4">
        <f t="shared" ref="BA4:BA19" ca="1" si="16">AZ4+IF(AT4="V",IF(BC4&gt;1,0.1*BC4-0.1,0),0)</f>
        <v>68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93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94</v>
      </c>
      <c r="BL4" s="74">
        <f ca="1">$N$23</f>
        <v>1034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124</v>
      </c>
      <c r="BQ4" s="337">
        <f ca="1">-$AR$3*'Season Summary'!$AO$3</f>
        <v>-36</v>
      </c>
      <c r="BR4" s="338">
        <f ca="1">IF(COUNTIF('Season Summary'!K$3:OFFSET('Season Summary'!K$3,$C$2+$AR$2,0),"=1")&gt;0,COUNTIF('Season Summary'!K$3:OFFSET('Season Summary'!K$3,$C$2+$AR$2,0),"=1"),"")</f>
        <v>4</v>
      </c>
      <c r="BS4" s="339">
        <f ca="1">IF(BR4="","",BR4*'Season Summary'!$AO$6)</f>
        <v>124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36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["V","H","V","H","H","V","V","V","H","V","V","H","H","H","V"];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362" t="s">
        <v>39</v>
      </c>
      <c r="F5" s="218" t="s">
        <v>38</v>
      </c>
      <c r="G5" s="189">
        <v>16</v>
      </c>
      <c r="H5" s="185">
        <f>IF(G5&gt;0,IF(ISTEXT($E5),IF($E5&lt;&gt;F5,G5-2*G5,""),""),"")</f>
        <v>-16</v>
      </c>
      <c r="I5" s="221" t="s">
        <v>38</v>
      </c>
      <c r="J5" s="189">
        <v>15</v>
      </c>
      <c r="K5" s="185">
        <f>IF(J5&gt;0,IF(ISTEXT($E5),IF($E5&lt;&gt;I5,J5-2*J5,""),""),"")</f>
        <v>-15</v>
      </c>
      <c r="L5" s="221" t="s">
        <v>38</v>
      </c>
      <c r="M5" s="189">
        <v>16</v>
      </c>
      <c r="N5" s="185">
        <f>IF(M5&gt;0,IF(ISTEXT($E5),IF($E5&lt;&gt;L5,M5-2*M5,""),""),"")</f>
        <v>-16</v>
      </c>
      <c r="O5" s="221" t="s">
        <v>38</v>
      </c>
      <c r="P5" s="189">
        <v>16</v>
      </c>
      <c r="Q5" s="185">
        <f>IF(P5&gt;0,IF(ISTEXT($E5),IF($E5&lt;&gt;O5,P5-2*P5,""),""),"")</f>
        <v>-16</v>
      </c>
      <c r="R5" s="221" t="s">
        <v>38</v>
      </c>
      <c r="S5" s="189">
        <v>15</v>
      </c>
      <c r="T5" s="185">
        <f>IF(S5&gt;0,IF(ISTEXT($E5),IF($E5&lt;&gt;R5,S5-2*S5,""),""),"")</f>
        <v>-15</v>
      </c>
      <c r="U5" s="221" t="s">
        <v>38</v>
      </c>
      <c r="V5" s="189">
        <v>5</v>
      </c>
      <c r="W5" s="185">
        <f>IF(V5&gt;0,IF(ISTEXT($E5),IF($E5&lt;&gt;U5,V5-2*V5,""),""),"")</f>
        <v>-5</v>
      </c>
      <c r="X5" s="221" t="s">
        <v>38</v>
      </c>
      <c r="Y5" s="189">
        <v>16</v>
      </c>
      <c r="Z5" s="185">
        <f>IF(Y5&gt;0,IF(ISTEXT($E5),IF($E5&lt;&gt;X5,Y5-2*Y5,""),""),"")</f>
        <v>-16</v>
      </c>
      <c r="AA5" s="221" t="s">
        <v>38</v>
      </c>
      <c r="AB5" s="189">
        <v>16</v>
      </c>
      <c r="AC5" s="185">
        <f>IF(AB5&gt;0,IF(ISTEXT($E5),IF($E5&lt;&gt;AA5,AB5-2*AB5,""),""),"")</f>
        <v>-16</v>
      </c>
      <c r="AD5" s="221" t="s">
        <v>38</v>
      </c>
      <c r="AE5" s="189">
        <v>16</v>
      </c>
      <c r="AF5" s="185">
        <f>IF(AE5&gt;0,IF(ISTEXT($E5),IF($E5&lt;&gt;AD5,AE5-2*AE5,""),""),"")</f>
        <v>-16</v>
      </c>
      <c r="AG5" s="221" t="s">
        <v>38</v>
      </c>
      <c r="AH5" s="189">
        <v>15</v>
      </c>
      <c r="AI5" s="185">
        <f>IF(AH5&gt;0,IF(ISTEXT($E5),IF($E5&lt;&gt;AG5,AH5-2*AH5,""),""),"")</f>
        <v>-15</v>
      </c>
      <c r="AJ5" s="221" t="s">
        <v>38</v>
      </c>
      <c r="AK5" s="189">
        <v>15</v>
      </c>
      <c r="AL5" s="185">
        <f>IF(AK5&gt;0,IF(ISTEXT($E5),IF($E5&lt;&gt;AJ5,AK5-2*AK5,""),""),"")</f>
        <v>-15</v>
      </c>
      <c r="AM5" s="221" t="s">
        <v>38</v>
      </c>
      <c r="AN5" s="189">
        <v>14</v>
      </c>
      <c r="AO5" s="187">
        <f>IF(AN5&gt;0,IF(ISTEXT($E5),IF($E5&lt;&gt;AM5,AN5-2*AN5,""),""),"")</f>
        <v>-14</v>
      </c>
      <c r="AR5" s="8"/>
      <c r="AS5" s="342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16</v>
      </c>
      <c r="AV5" s="187">
        <f ca="1">IF(AU5&gt;0,IF(ISTEXT($E5),IF($E5&lt;&gt;AT5,AU5-2*AU5,""),""),"")</f>
        <v>-16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175</v>
      </c>
      <c r="AY5" s="4">
        <f t="shared" ref="AY5:AY19" ca="1" si="22">ABS(AX5)+IF($B5="",-0.1,0)</f>
        <v>175</v>
      </c>
      <c r="AZ5" s="4">
        <f ca="1">AY5+IF(AT5="H",IF(BC5&gt;1,0.1*BC5-0.1,0),0)</f>
        <v>175</v>
      </c>
      <c r="BA5" s="4">
        <f ca="1">AZ5+IF(AT5="V",IF(BC5&gt;1,0.1*BC5-0.1,0),0)</f>
        <v>175</v>
      </c>
      <c r="BB5" s="4">
        <v>2</v>
      </c>
      <c r="BC5" s="4">
        <f ca="1">COUNTIF($AY$4:OFFSET($AY$4,0,0,BB5,1),AY5)</f>
        <v>1</v>
      </c>
      <c r="BE5" s="343">
        <f ca="1">$P$21</f>
        <v>2</v>
      </c>
      <c r="BF5" s="81" t="str">
        <f>$O$2</f>
        <v>DC</v>
      </c>
      <c r="BG5" s="82">
        <f ca="1">$Q$21</f>
        <v>92</v>
      </c>
      <c r="BH5" s="157"/>
      <c r="BI5" s="344">
        <f t="shared" ca="1" si="17"/>
        <v>2</v>
      </c>
      <c r="BJ5" s="66" t="str">
        <f>$O$2</f>
        <v>DC</v>
      </c>
      <c r="BK5" s="75">
        <f ca="1">$Q$22</f>
        <v>92.727272727272734</v>
      </c>
      <c r="BL5" s="76">
        <f ca="1">$Q$23</f>
        <v>1020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26</v>
      </c>
      <c r="BQ5" s="346">
        <f ca="1">-$AR$3*'Season Summary'!$AO$3</f>
        <v>-36</v>
      </c>
      <c r="BR5" s="347">
        <f ca="1">IF(COUNTIF('Season Summary'!AL$3:OFFSET('Season Summary'!AL$3,$C$2+$AR$2,0),"=1")&gt;0,COUNTIF('Season Summary'!AL$3:OFFSET('Season Summary'!AL$3,$C$2+$AR$2,0),"=1"),"")</f>
        <v>2</v>
      </c>
      <c r="BS5" s="348">
        <f ca="1">IF(BR5="","",BR5*'Season Summary'!$AO$6)</f>
        <v>62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["H","H","V","H","H","V","H","H","H","V","V","V","V","H","V"];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362" t="s">
        <v>39</v>
      </c>
      <c r="F6" s="218" t="s">
        <v>39</v>
      </c>
      <c r="G6" s="189">
        <v>14</v>
      </c>
      <c r="H6" s="185" t="str">
        <f t="shared" ref="H6:H19" si="23">IF(G6&gt;0,IF(ISTEXT($E6),IF($E6&lt;&gt;F6,G6-2*G6,""),""),"")</f>
        <v/>
      </c>
      <c r="I6" s="221" t="s">
        <v>39</v>
      </c>
      <c r="J6" s="189">
        <v>10</v>
      </c>
      <c r="K6" s="185" t="str">
        <f t="shared" si="0"/>
        <v/>
      </c>
      <c r="L6" s="221" t="s">
        <v>39</v>
      </c>
      <c r="M6" s="189">
        <v>14</v>
      </c>
      <c r="N6" s="185" t="str">
        <f t="shared" si="1"/>
        <v/>
      </c>
      <c r="O6" s="221" t="s">
        <v>39</v>
      </c>
      <c r="P6" s="189">
        <v>14</v>
      </c>
      <c r="Q6" s="185" t="str">
        <f t="shared" si="2"/>
        <v/>
      </c>
      <c r="R6" s="221" t="s">
        <v>39</v>
      </c>
      <c r="S6" s="189">
        <v>11</v>
      </c>
      <c r="T6" s="185" t="str">
        <f t="shared" si="3"/>
        <v/>
      </c>
      <c r="U6" s="221" t="s">
        <v>39</v>
      </c>
      <c r="V6" s="189">
        <v>7</v>
      </c>
      <c r="W6" s="185" t="str">
        <f t="shared" si="4"/>
        <v/>
      </c>
      <c r="X6" s="221" t="s">
        <v>39</v>
      </c>
      <c r="Y6" s="189">
        <v>15</v>
      </c>
      <c r="Z6" s="185" t="str">
        <f t="shared" si="5"/>
        <v/>
      </c>
      <c r="AA6" s="221" t="s">
        <v>39</v>
      </c>
      <c r="AB6" s="189">
        <v>13</v>
      </c>
      <c r="AC6" s="185" t="str">
        <f t="shared" si="6"/>
        <v/>
      </c>
      <c r="AD6" s="221" t="s">
        <v>39</v>
      </c>
      <c r="AE6" s="189">
        <v>14</v>
      </c>
      <c r="AF6" s="185" t="str">
        <f t="shared" si="7"/>
        <v/>
      </c>
      <c r="AG6" s="221" t="s">
        <v>39</v>
      </c>
      <c r="AH6" s="189">
        <v>14</v>
      </c>
      <c r="AI6" s="185" t="str">
        <f t="shared" si="8"/>
        <v/>
      </c>
      <c r="AJ6" s="221" t="s">
        <v>38</v>
      </c>
      <c r="AK6" s="189">
        <v>5</v>
      </c>
      <c r="AL6" s="185">
        <f t="shared" si="9"/>
        <v>-5</v>
      </c>
      <c r="AM6" s="221" t="s">
        <v>39</v>
      </c>
      <c r="AN6" s="189">
        <v>9</v>
      </c>
      <c r="AO6" s="187" t="str">
        <f t="shared" si="10"/>
        <v/>
      </c>
      <c r="AR6" s="8"/>
      <c r="AS6" s="342" t="str">
        <f ca="1">RIGHT($AS$5,LEN($AS$5)-SEARCH(" ",$AS$5))</f>
        <v>12</v>
      </c>
      <c r="AT6" s="188" t="str">
        <f t="shared" ca="1" si="11"/>
        <v>V</v>
      </c>
      <c r="AU6" s="189">
        <f t="shared" ca="1" si="12"/>
        <v>14</v>
      </c>
      <c r="AV6" s="187" t="str">
        <f t="shared" ca="1" si="13"/>
        <v/>
      </c>
      <c r="AX6" s="4">
        <f t="shared" si="14"/>
        <v>-130</v>
      </c>
      <c r="AY6" s="4">
        <f t="shared" ca="1" si="22"/>
        <v>130</v>
      </c>
      <c r="AZ6" s="4">
        <f t="shared" ca="1" si="15"/>
        <v>130</v>
      </c>
      <c r="BA6" s="4">
        <f t="shared" ca="1" si="16"/>
        <v>130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91.818181818181813</v>
      </c>
      <c r="BL6" s="76">
        <f ca="1">$AO$23</f>
        <v>1010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19</v>
      </c>
      <c r="BQ6" s="346">
        <f ca="1">-$AR$3*'Season Summary'!$AO$3</f>
        <v>-36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>✓</v>
      </c>
      <c r="BW6" s="350">
        <f t="shared" ca="1" si="21"/>
        <v>24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["V","H","V","H","H","V","V","V","H","V","V","H","H","H","H"];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38</v>
      </c>
      <c r="F7" s="218" t="s">
        <v>38</v>
      </c>
      <c r="G7" s="189">
        <v>13</v>
      </c>
      <c r="H7" s="185" t="str">
        <f t="shared" si="23"/>
        <v/>
      </c>
      <c r="I7" s="221" t="s">
        <v>38</v>
      </c>
      <c r="J7" s="189">
        <v>9</v>
      </c>
      <c r="K7" s="185" t="str">
        <f t="shared" si="0"/>
        <v/>
      </c>
      <c r="L7" s="221" t="s">
        <v>38</v>
      </c>
      <c r="M7" s="189">
        <v>13</v>
      </c>
      <c r="N7" s="185" t="str">
        <f t="shared" si="1"/>
        <v/>
      </c>
      <c r="O7" s="221" t="s">
        <v>38</v>
      </c>
      <c r="P7" s="189">
        <v>12</v>
      </c>
      <c r="Q7" s="185" t="str">
        <f t="shared" si="2"/>
        <v/>
      </c>
      <c r="R7" s="221" t="s">
        <v>38</v>
      </c>
      <c r="S7" s="189">
        <v>5</v>
      </c>
      <c r="T7" s="185" t="str">
        <f t="shared" si="3"/>
        <v/>
      </c>
      <c r="U7" s="221" t="s">
        <v>39</v>
      </c>
      <c r="V7" s="189">
        <v>16</v>
      </c>
      <c r="W7" s="185">
        <f t="shared" si="4"/>
        <v>-16</v>
      </c>
      <c r="X7" s="221" t="s">
        <v>38</v>
      </c>
      <c r="Y7" s="189">
        <v>14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13</v>
      </c>
      <c r="AF7" s="185" t="str">
        <f t="shared" si="7"/>
        <v/>
      </c>
      <c r="AG7" s="221" t="s">
        <v>38</v>
      </c>
      <c r="AH7" s="189">
        <v>11</v>
      </c>
      <c r="AI7" s="185" t="str">
        <f t="shared" si="8"/>
        <v/>
      </c>
      <c r="AJ7" s="221" t="s">
        <v>39</v>
      </c>
      <c r="AK7" s="189">
        <v>3</v>
      </c>
      <c r="AL7" s="185">
        <f t="shared" si="9"/>
        <v>-3</v>
      </c>
      <c r="AM7" s="221" t="s">
        <v>38</v>
      </c>
      <c r="AN7" s="189">
        <v>5</v>
      </c>
      <c r="AO7" s="187" t="str">
        <f t="shared" si="10"/>
        <v/>
      </c>
      <c r="AS7" s="342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8</v>
      </c>
      <c r="AV7" s="187" t="str">
        <f t="shared" ca="1" si="13"/>
        <v/>
      </c>
      <c r="AX7" s="4">
        <f t="shared" si="14"/>
        <v>74</v>
      </c>
      <c r="AY7" s="4">
        <f t="shared" ca="1" si="22"/>
        <v>74</v>
      </c>
      <c r="AZ7" s="4">
        <f t="shared" ca="1" si="15"/>
        <v>74</v>
      </c>
      <c r="BA7" s="4">
        <f t="shared" ca="1" si="16"/>
        <v>74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88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90</v>
      </c>
      <c r="BL7" s="76">
        <f ca="1">$H$23</f>
        <v>990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-5</v>
      </c>
      <c r="BQ7" s="346">
        <f ca="1">-$AR$3*'Season Summary'!$AO$3</f>
        <v>-36</v>
      </c>
      <c r="BR7" s="347">
        <f ca="1">IF(COUNTIF('Season Summary'!E$3:OFFSET('Season Summary'!E$3,$C$2+$AR$2,0),"=1")&gt;0,COUNTIF('Season Summary'!E$3:OFFSET('Season Summary'!E$3,$C$2+$AR$2,0),"=1"),"")</f>
        <v>1</v>
      </c>
      <c r="BS7" s="348">
        <f ca="1">IF(BR7="","",BR7*'Season Summary'!$AO$6)</f>
        <v>31</v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["V","H","V","H","H","V","H","V","H","V","V","H","H","H","H"];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38</v>
      </c>
      <c r="G8" s="189">
        <v>6</v>
      </c>
      <c r="H8" s="185">
        <f t="shared" si="23"/>
        <v>-6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6</v>
      </c>
      <c r="N8" s="185">
        <f t="shared" si="1"/>
        <v>-6</v>
      </c>
      <c r="O8" s="221" t="s">
        <v>38</v>
      </c>
      <c r="P8" s="189">
        <v>6</v>
      </c>
      <c r="Q8" s="185">
        <f t="shared" si="2"/>
        <v>-6</v>
      </c>
      <c r="R8" s="221" t="s">
        <v>38</v>
      </c>
      <c r="S8" s="189">
        <v>7</v>
      </c>
      <c r="T8" s="185">
        <f t="shared" si="3"/>
        <v>-7</v>
      </c>
      <c r="U8" s="221" t="s">
        <v>38</v>
      </c>
      <c r="V8" s="189">
        <v>6</v>
      </c>
      <c r="W8" s="185">
        <f t="shared" si="4"/>
        <v>-6</v>
      </c>
      <c r="X8" s="221" t="s">
        <v>38</v>
      </c>
      <c r="Y8" s="189">
        <v>13</v>
      </c>
      <c r="Z8" s="185">
        <f t="shared" si="5"/>
        <v>-13</v>
      </c>
      <c r="AA8" s="221" t="s">
        <v>38</v>
      </c>
      <c r="AB8" s="189">
        <v>10</v>
      </c>
      <c r="AC8" s="185">
        <f t="shared" si="6"/>
        <v>-10</v>
      </c>
      <c r="AD8" s="221" t="s">
        <v>38</v>
      </c>
      <c r="AE8" s="189">
        <v>7</v>
      </c>
      <c r="AF8" s="185">
        <f t="shared" si="7"/>
        <v>-7</v>
      </c>
      <c r="AG8" s="221" t="s">
        <v>38</v>
      </c>
      <c r="AH8" s="189">
        <v>8</v>
      </c>
      <c r="AI8" s="185">
        <f t="shared" si="8"/>
        <v>-8</v>
      </c>
      <c r="AJ8" s="221" t="s">
        <v>38</v>
      </c>
      <c r="AK8" s="189">
        <v>14</v>
      </c>
      <c r="AL8" s="185">
        <f t="shared" si="9"/>
        <v>-14</v>
      </c>
      <c r="AM8" s="221" t="s">
        <v>38</v>
      </c>
      <c r="AN8" s="189">
        <v>8</v>
      </c>
      <c r="AO8" s="187">
        <f t="shared" si="10"/>
        <v>-8</v>
      </c>
      <c r="AS8" s="342" t="str">
        <f ca="1">"week_"&amp;$AS$6&amp;"_byes"</f>
        <v>week_12_byes</v>
      </c>
      <c r="AT8" s="188" t="str">
        <f t="shared" ca="1" si="11"/>
        <v>H</v>
      </c>
      <c r="AU8" s="189">
        <f t="shared" ca="1" si="12"/>
        <v>11</v>
      </c>
      <c r="AV8" s="187">
        <f t="shared" ca="1" si="13"/>
        <v>-11</v>
      </c>
      <c r="AX8" s="4">
        <f t="shared" si="14"/>
        <v>105</v>
      </c>
      <c r="AY8" s="4">
        <f t="shared" ca="1" si="22"/>
        <v>105</v>
      </c>
      <c r="AZ8" s="4">
        <f t="shared" ca="1" si="15"/>
        <v>105</v>
      </c>
      <c r="BA8" s="4">
        <f t="shared" ca="1" si="16"/>
        <v>105</v>
      </c>
      <c r="BB8" s="4">
        <v>5</v>
      </c>
      <c r="BC8" s="4">
        <f ca="1">COUNTIF($AY$4:OFFSET($AY$4,0,0,BB8,1),AY8)</f>
        <v>1</v>
      </c>
      <c r="BE8" s="343">
        <f ca="1">$AE$21</f>
        <v>4</v>
      </c>
      <c r="BF8" s="81" t="str">
        <f>$AD$2</f>
        <v>KC</v>
      </c>
      <c r="BG8" s="82">
        <f ca="1">$AF$21</f>
        <v>88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-5</v>
      </c>
      <c r="BQ8" s="346">
        <f ca="1">-$AR$3*'Season Summary'!$AO$3</f>
        <v>-36</v>
      </c>
      <c r="BR8" s="347">
        <f ca="1">IF(COUNTIF('Season Summary'!H$3:OFFSET('Season Summary'!H$3,$C$2+$AR$2,0),"=1")&gt;0,COUNTIF('Season Summary'!H$3:OFFSET('Season Summary'!H$3,$C$2+$AR$2,0),"=1"),"")</f>
        <v>1</v>
      </c>
      <c r="BS8" s="348">
        <f ca="1">IF(BR8="","",BR8*'Season Summary'!$AO$6)</f>
        <v>31</v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["H","H","V","H","H","V","H","H","H","V","V","V","H","H","H"];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11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11</v>
      </c>
      <c r="Q9" s="185" t="str">
        <f t="shared" si="2"/>
        <v/>
      </c>
      <c r="R9" s="221" t="s">
        <v>39</v>
      </c>
      <c r="S9" s="189">
        <v>4</v>
      </c>
      <c r="T9" s="185" t="str">
        <f t="shared" si="3"/>
        <v/>
      </c>
      <c r="U9" s="221" t="s">
        <v>39</v>
      </c>
      <c r="V9" s="189">
        <v>15</v>
      </c>
      <c r="W9" s="185" t="str">
        <f t="shared" si="4"/>
        <v/>
      </c>
      <c r="X9" s="221" t="s">
        <v>38</v>
      </c>
      <c r="Y9" s="189">
        <v>10</v>
      </c>
      <c r="Z9" s="185">
        <f t="shared" si="5"/>
        <v>-10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8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13</v>
      </c>
      <c r="AL9" s="185">
        <f t="shared" si="9"/>
        <v>-13</v>
      </c>
      <c r="AM9" s="221" t="s">
        <v>39</v>
      </c>
      <c r="AN9" s="189">
        <v>16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6</v>
      </c>
      <c r="AV9" s="187" t="str">
        <f t="shared" ca="1" si="13"/>
        <v/>
      </c>
      <c r="AX9" s="4">
        <f t="shared" si="14"/>
        <v>-60</v>
      </c>
      <c r="AY9" s="4">
        <f t="shared" ca="1" si="22"/>
        <v>60</v>
      </c>
      <c r="AZ9" s="4">
        <f t="shared" ca="1" si="15"/>
        <v>60</v>
      </c>
      <c r="BA9" s="4">
        <f t="shared" ca="1" si="16"/>
        <v>60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79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86.454545454545453</v>
      </c>
      <c r="BL9" s="76">
        <f ca="1">$AI$23</f>
        <v>951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-5</v>
      </c>
      <c r="BQ9" s="346">
        <f ca="1">-$AR$3*'Season Summary'!$AO$3</f>
        <v>-36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["H","H","V","V","H","V","V","H","H","V","V","V","H","H","H"];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362" t="s">
        <v>39</v>
      </c>
      <c r="F10" s="218" t="s">
        <v>39</v>
      </c>
      <c r="G10" s="189">
        <v>9</v>
      </c>
      <c r="H10" s="185" t="str">
        <f t="shared" si="23"/>
        <v/>
      </c>
      <c r="I10" s="221" t="s">
        <v>38</v>
      </c>
      <c r="J10" s="189">
        <v>4</v>
      </c>
      <c r="K10" s="185">
        <f t="shared" si="0"/>
        <v>-4</v>
      </c>
      <c r="L10" s="221" t="s">
        <v>39</v>
      </c>
      <c r="M10" s="189">
        <v>7</v>
      </c>
      <c r="N10" s="185" t="str">
        <f t="shared" si="1"/>
        <v/>
      </c>
      <c r="O10" s="221" t="s">
        <v>38</v>
      </c>
      <c r="P10" s="189">
        <v>2</v>
      </c>
      <c r="Q10" s="185">
        <f t="shared" si="2"/>
        <v>-2</v>
      </c>
      <c r="R10" s="221" t="s">
        <v>38</v>
      </c>
      <c r="S10" s="189">
        <v>9</v>
      </c>
      <c r="T10" s="185">
        <f t="shared" si="3"/>
        <v>-9</v>
      </c>
      <c r="U10" s="221" t="s">
        <v>39</v>
      </c>
      <c r="V10" s="189">
        <v>3</v>
      </c>
      <c r="W10" s="185" t="str">
        <f t="shared" si="4"/>
        <v/>
      </c>
      <c r="X10" s="221" t="s">
        <v>38</v>
      </c>
      <c r="Y10" s="189">
        <v>3</v>
      </c>
      <c r="Z10" s="185">
        <f t="shared" si="5"/>
        <v>-3</v>
      </c>
      <c r="AA10" s="221" t="s">
        <v>39</v>
      </c>
      <c r="AB10" s="189">
        <v>5</v>
      </c>
      <c r="AC10" s="185" t="str">
        <f t="shared" si="6"/>
        <v/>
      </c>
      <c r="AD10" s="221" t="s">
        <v>39</v>
      </c>
      <c r="AE10" s="189">
        <v>5</v>
      </c>
      <c r="AF10" s="185" t="str">
        <f t="shared" si="7"/>
        <v/>
      </c>
      <c r="AG10" s="221" t="s">
        <v>38</v>
      </c>
      <c r="AH10" s="189">
        <v>4</v>
      </c>
      <c r="AI10" s="185">
        <f t="shared" si="8"/>
        <v>-4</v>
      </c>
      <c r="AJ10" s="221" t="s">
        <v>39</v>
      </c>
      <c r="AK10" s="189">
        <v>12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5</v>
      </c>
      <c r="AV10" s="187" t="str">
        <f t="shared" ca="1" si="13"/>
        <v/>
      </c>
      <c r="AX10" s="4">
        <f t="shared" si="14"/>
        <v>-34</v>
      </c>
      <c r="AY10" s="4">
        <f t="shared" ca="1" si="22"/>
        <v>34</v>
      </c>
      <c r="AZ10" s="4">
        <f t="shared" ca="1" si="15"/>
        <v>34</v>
      </c>
      <c r="BA10" s="4">
        <f t="shared" ca="1" si="16"/>
        <v>34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72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85.181818181818187</v>
      </c>
      <c r="BL10" s="76">
        <f ca="1">$AC$23</f>
        <v>937</v>
      </c>
      <c r="BM10" s="154"/>
      <c r="BN10" s="344">
        <f t="shared" ca="1" si="18"/>
        <v>4</v>
      </c>
      <c r="BO10" s="66" t="str">
        <f>$X$2</f>
        <v>JH</v>
      </c>
      <c r="BP10" s="345">
        <f t="shared" ca="1" si="19"/>
        <v>-5</v>
      </c>
      <c r="BQ10" s="346">
        <f ca="1">-$AR$3*'Season Summary'!$AO$3</f>
        <v>-36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["V","H","V","H","H","H","H","H","V","V","V","H","H","V","H"];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362" t="s">
        <v>38</v>
      </c>
      <c r="F11" s="218" t="s">
        <v>39</v>
      </c>
      <c r="G11" s="189">
        <v>4</v>
      </c>
      <c r="H11" s="185">
        <f t="shared" si="23"/>
        <v>-4</v>
      </c>
      <c r="I11" s="221" t="s">
        <v>38</v>
      </c>
      <c r="J11" s="189">
        <v>3</v>
      </c>
      <c r="K11" s="185" t="str">
        <f t="shared" si="0"/>
        <v/>
      </c>
      <c r="L11" s="221" t="s">
        <v>39</v>
      </c>
      <c r="M11" s="189">
        <v>4</v>
      </c>
      <c r="N11" s="185">
        <f t="shared" si="1"/>
        <v>-4</v>
      </c>
      <c r="O11" s="221" t="s">
        <v>39</v>
      </c>
      <c r="P11" s="189">
        <v>4</v>
      </c>
      <c r="Q11" s="185">
        <f t="shared" si="2"/>
        <v>-4</v>
      </c>
      <c r="R11" s="221" t="s">
        <v>38</v>
      </c>
      <c r="S11" s="189">
        <v>8</v>
      </c>
      <c r="T11" s="185" t="str">
        <f t="shared" si="3"/>
        <v/>
      </c>
      <c r="U11" s="221" t="s">
        <v>38</v>
      </c>
      <c r="V11" s="189">
        <v>13</v>
      </c>
      <c r="W11" s="185" t="str">
        <f t="shared" si="4"/>
        <v/>
      </c>
      <c r="X11" s="221" t="s">
        <v>38</v>
      </c>
      <c r="Y11" s="189">
        <v>8</v>
      </c>
      <c r="Z11" s="185" t="str">
        <f t="shared" si="5"/>
        <v/>
      </c>
      <c r="AA11" s="221" t="s">
        <v>39</v>
      </c>
      <c r="AB11" s="189">
        <v>8</v>
      </c>
      <c r="AC11" s="185">
        <f t="shared" si="6"/>
        <v>-8</v>
      </c>
      <c r="AD11" s="221" t="s">
        <v>39</v>
      </c>
      <c r="AE11" s="189">
        <v>4</v>
      </c>
      <c r="AF11" s="185">
        <f t="shared" si="7"/>
        <v>-4</v>
      </c>
      <c r="AG11" s="221" t="s">
        <v>39</v>
      </c>
      <c r="AH11" s="189">
        <v>5</v>
      </c>
      <c r="AI11" s="185">
        <f t="shared" si="8"/>
        <v>-5</v>
      </c>
      <c r="AJ11" s="221" t="s">
        <v>38</v>
      </c>
      <c r="AK11" s="189">
        <v>6</v>
      </c>
      <c r="AL11" s="185" t="str">
        <f t="shared" si="9"/>
        <v/>
      </c>
      <c r="AM11" s="221" t="s">
        <v>39</v>
      </c>
      <c r="AN11" s="189">
        <v>11</v>
      </c>
      <c r="AO11" s="187">
        <f t="shared" si="10"/>
        <v>-11</v>
      </c>
      <c r="AT11" s="188" t="str">
        <f t="shared" ca="1" si="11"/>
        <v>V</v>
      </c>
      <c r="AU11" s="189">
        <f t="shared" ca="1" si="12"/>
        <v>2</v>
      </c>
      <c r="AV11" s="187">
        <f t="shared" ca="1" si="13"/>
        <v>-2</v>
      </c>
      <c r="AX11" s="4">
        <f t="shared" si="14"/>
        <v>-2</v>
      </c>
      <c r="AY11" s="4">
        <f t="shared" ca="1" si="22"/>
        <v>2</v>
      </c>
      <c r="AZ11" s="4">
        <f t="shared" ca="1" si="15"/>
        <v>2</v>
      </c>
      <c r="BA11" s="4">
        <f t="shared" ca="1" si="16"/>
        <v>2</v>
      </c>
      <c r="BB11" s="4">
        <v>8</v>
      </c>
      <c r="BC11" s="4">
        <f ca="1">COUNTIF($AY$4:OFFSET($AY$4,0,0,BB11,1),AY11)</f>
        <v>1</v>
      </c>
      <c r="BE11" s="343">
        <f ca="1">$V$21</f>
        <v>8</v>
      </c>
      <c r="BF11" s="81" t="str">
        <f>$U$2</f>
        <v>JG</v>
      </c>
      <c r="BG11" s="82">
        <f ca="1">$W$21</f>
        <v>70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82.454545454545453</v>
      </c>
      <c r="BL11" s="76">
        <f ca="1">$Z$23</f>
        <v>907</v>
      </c>
      <c r="BM11" s="154"/>
      <c r="BN11" s="344">
        <f t="shared" ca="1" si="18"/>
        <v>4</v>
      </c>
      <c r="BO11" s="66" t="str">
        <f>$AD$2</f>
        <v>KC</v>
      </c>
      <c r="BP11" s="345">
        <f t="shared" ca="1" si="19"/>
        <v>-5</v>
      </c>
      <c r="BQ11" s="346">
        <f ca="1">-$AR$3*'Season Summary'!$AO$3</f>
        <v>-36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["V","H","V","V","H","H","V","V","H","V","V","H","V","H","H"];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362" t="s">
        <v>38</v>
      </c>
      <c r="F12" s="218" t="s">
        <v>38</v>
      </c>
      <c r="G12" s="189">
        <v>15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15</v>
      </c>
      <c r="N12" s="185" t="str">
        <f t="shared" si="1"/>
        <v/>
      </c>
      <c r="O12" s="221" t="s">
        <v>38</v>
      </c>
      <c r="P12" s="189">
        <v>15</v>
      </c>
      <c r="Q12" s="185" t="str">
        <f t="shared" si="2"/>
        <v/>
      </c>
      <c r="R12" s="221" t="s">
        <v>38</v>
      </c>
      <c r="S12" s="189">
        <v>14</v>
      </c>
      <c r="T12" s="185" t="str">
        <f t="shared" si="3"/>
        <v/>
      </c>
      <c r="U12" s="221" t="s">
        <v>38</v>
      </c>
      <c r="V12" s="189">
        <v>12</v>
      </c>
      <c r="W12" s="185" t="str">
        <f t="shared" si="4"/>
        <v/>
      </c>
      <c r="X12" s="221" t="s">
        <v>39</v>
      </c>
      <c r="Y12" s="189">
        <v>4</v>
      </c>
      <c r="Z12" s="185">
        <f t="shared" si="5"/>
        <v>-4</v>
      </c>
      <c r="AA12" s="221" t="s">
        <v>38</v>
      </c>
      <c r="AB12" s="189">
        <v>15</v>
      </c>
      <c r="AC12" s="185" t="str">
        <f t="shared" si="6"/>
        <v/>
      </c>
      <c r="AD12" s="221" t="s">
        <v>38</v>
      </c>
      <c r="AE12" s="189">
        <v>15</v>
      </c>
      <c r="AF12" s="185" t="str">
        <f t="shared" si="7"/>
        <v/>
      </c>
      <c r="AG12" s="221" t="s">
        <v>38</v>
      </c>
      <c r="AH12" s="189">
        <v>10</v>
      </c>
      <c r="AI12" s="185" t="str">
        <f t="shared" si="8"/>
        <v/>
      </c>
      <c r="AJ12" s="221" t="s">
        <v>38</v>
      </c>
      <c r="AK12" s="189">
        <v>16</v>
      </c>
      <c r="AL12" s="185" t="str">
        <f t="shared" si="9"/>
        <v/>
      </c>
      <c r="AM12" s="221" t="s">
        <v>38</v>
      </c>
      <c r="AN12" s="189">
        <v>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15</v>
      </c>
      <c r="AV12" s="187" t="str">
        <f t="shared" ca="1" si="13"/>
        <v/>
      </c>
      <c r="AX12" s="4">
        <f t="shared" si="14"/>
        <v>134</v>
      </c>
      <c r="AY12" s="4">
        <f t="shared" ca="1" si="22"/>
        <v>134</v>
      </c>
      <c r="AZ12" s="4">
        <f t="shared" ca="1" si="15"/>
        <v>134</v>
      </c>
      <c r="BA12" s="4">
        <f t="shared" ca="1" si="16"/>
        <v>134</v>
      </c>
      <c r="BB12" s="4">
        <v>9</v>
      </c>
      <c r="BC12" s="4">
        <f ca="1">COUNTIF($AY$4:OFFSET($AY$4,0,0,BB12,1),AY12)</f>
        <v>1</v>
      </c>
      <c r="BE12" s="343">
        <f ca="1">$Y$21</f>
        <v>9</v>
      </c>
      <c r="BF12" s="81" t="str">
        <f>$X$2</f>
        <v>JH</v>
      </c>
      <c r="BG12" s="82">
        <f ca="1">$Z$21</f>
        <v>69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81.090909090909093</v>
      </c>
      <c r="BL12" s="76">
        <f ca="1">$W$23</f>
        <v>892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-36</v>
      </c>
      <c r="BQ12" s="346">
        <f ca="1">-$AR$3*'Season Summary'!$AO$3</f>
        <v>-36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["V","H","V","H","H","V","V","V","H","V","V","V","H","H","H"];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362" t="s">
        <v>38</v>
      </c>
      <c r="F13" s="218" t="s">
        <v>39</v>
      </c>
      <c r="G13" s="189">
        <v>11</v>
      </c>
      <c r="H13" s="185">
        <f t="shared" si="23"/>
        <v>-11</v>
      </c>
      <c r="I13" s="221" t="s">
        <v>39</v>
      </c>
      <c r="J13" s="189">
        <v>12</v>
      </c>
      <c r="K13" s="185">
        <f t="shared" si="0"/>
        <v>-12</v>
      </c>
      <c r="L13" s="221" t="s">
        <v>39</v>
      </c>
      <c r="M13" s="189">
        <v>11</v>
      </c>
      <c r="N13" s="185">
        <f t="shared" si="1"/>
        <v>-11</v>
      </c>
      <c r="O13" s="221" t="s">
        <v>39</v>
      </c>
      <c r="P13" s="189">
        <v>8</v>
      </c>
      <c r="Q13" s="185">
        <f t="shared" si="2"/>
        <v>-8</v>
      </c>
      <c r="R13" s="221" t="s">
        <v>39</v>
      </c>
      <c r="S13" s="189">
        <v>16</v>
      </c>
      <c r="T13" s="185">
        <f t="shared" si="3"/>
        <v>-16</v>
      </c>
      <c r="U13" s="221" t="s">
        <v>39</v>
      </c>
      <c r="V13" s="189">
        <v>9</v>
      </c>
      <c r="W13" s="185">
        <f t="shared" si="4"/>
        <v>-9</v>
      </c>
      <c r="X13" s="221" t="s">
        <v>39</v>
      </c>
      <c r="Y13" s="189">
        <v>12</v>
      </c>
      <c r="Z13" s="185">
        <f t="shared" si="5"/>
        <v>-12</v>
      </c>
      <c r="AA13" s="221" t="s">
        <v>39</v>
      </c>
      <c r="AB13" s="189">
        <v>11</v>
      </c>
      <c r="AC13" s="185">
        <f t="shared" si="6"/>
        <v>-11</v>
      </c>
      <c r="AD13" s="221" t="s">
        <v>39</v>
      </c>
      <c r="AE13" s="189">
        <v>11</v>
      </c>
      <c r="AF13" s="185">
        <f t="shared" si="7"/>
        <v>-11</v>
      </c>
      <c r="AG13" s="221" t="s">
        <v>39</v>
      </c>
      <c r="AH13" s="189">
        <v>12</v>
      </c>
      <c r="AI13" s="185">
        <f t="shared" si="8"/>
        <v>-12</v>
      </c>
      <c r="AJ13" s="221" t="s">
        <v>38</v>
      </c>
      <c r="AK13" s="189">
        <v>7</v>
      </c>
      <c r="AL13" s="185" t="str">
        <f t="shared" si="9"/>
        <v/>
      </c>
      <c r="AM13" s="221" t="s">
        <v>39</v>
      </c>
      <c r="AN13" s="189">
        <v>7</v>
      </c>
      <c r="AO13" s="187">
        <f t="shared" si="10"/>
        <v>-7</v>
      </c>
      <c r="AT13" s="188" t="str">
        <f t="shared" ca="1" si="11"/>
        <v>V</v>
      </c>
      <c r="AU13" s="189">
        <f t="shared" ca="1" si="12"/>
        <v>12</v>
      </c>
      <c r="AV13" s="187">
        <f t="shared" ca="1" si="13"/>
        <v>-12</v>
      </c>
      <c r="AX13" s="4">
        <f t="shared" si="14"/>
        <v>-113</v>
      </c>
      <c r="AY13" s="4">
        <f t="shared" ca="1" si="22"/>
        <v>113</v>
      </c>
      <c r="AZ13" s="4">
        <f t="shared" ca="1" si="15"/>
        <v>113</v>
      </c>
      <c r="BA13" s="4">
        <f t="shared" ca="1" si="16"/>
        <v>113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68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80.272727272727266</v>
      </c>
      <c r="BL13" s="76">
        <f ca="1">$K$23</f>
        <v>883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-36</v>
      </c>
      <c r="BQ13" s="346">
        <f ca="1">-$AR$3*'Season Summary'!$AO$3</f>
        <v>-36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["V","H","V","H","H","V","H","V","H","V","V","V","H","H","V"];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39</v>
      </c>
      <c r="G14" s="189">
        <v>8</v>
      </c>
      <c r="H14" s="185">
        <f t="shared" si="23"/>
        <v>-8</v>
      </c>
      <c r="I14" s="221" t="s">
        <v>39</v>
      </c>
      <c r="J14" s="189">
        <v>13</v>
      </c>
      <c r="K14" s="185">
        <f t="shared" si="0"/>
        <v>-13</v>
      </c>
      <c r="L14" s="221" t="s">
        <v>39</v>
      </c>
      <c r="M14" s="189">
        <v>5</v>
      </c>
      <c r="N14" s="185">
        <f t="shared" si="1"/>
        <v>-5</v>
      </c>
      <c r="O14" s="221" t="s">
        <v>39</v>
      </c>
      <c r="P14" s="189">
        <v>7</v>
      </c>
      <c r="Q14" s="185">
        <f t="shared" si="2"/>
        <v>-7</v>
      </c>
      <c r="R14" s="221" t="s">
        <v>39</v>
      </c>
      <c r="S14" s="189">
        <v>12</v>
      </c>
      <c r="T14" s="185">
        <f t="shared" si="3"/>
        <v>-12</v>
      </c>
      <c r="U14" s="221" t="s">
        <v>39</v>
      </c>
      <c r="V14" s="189">
        <v>14</v>
      </c>
      <c r="W14" s="185">
        <f t="shared" si="4"/>
        <v>-14</v>
      </c>
      <c r="X14" s="221" t="s">
        <v>39</v>
      </c>
      <c r="Y14" s="189">
        <v>6</v>
      </c>
      <c r="Z14" s="185">
        <f t="shared" si="5"/>
        <v>-6</v>
      </c>
      <c r="AA14" s="221" t="s">
        <v>39</v>
      </c>
      <c r="AB14" s="189">
        <v>9</v>
      </c>
      <c r="AC14" s="185">
        <f t="shared" si="6"/>
        <v>-9</v>
      </c>
      <c r="AD14" s="221" t="s">
        <v>39</v>
      </c>
      <c r="AE14" s="189">
        <v>6</v>
      </c>
      <c r="AF14" s="185">
        <f t="shared" si="7"/>
        <v>-6</v>
      </c>
      <c r="AG14" s="221" t="s">
        <v>39</v>
      </c>
      <c r="AH14" s="189">
        <v>7</v>
      </c>
      <c r="AI14" s="185">
        <f t="shared" si="8"/>
        <v>-7</v>
      </c>
      <c r="AJ14" s="221" t="s">
        <v>39</v>
      </c>
      <c r="AK14" s="189">
        <v>8</v>
      </c>
      <c r="AL14" s="185">
        <f t="shared" si="9"/>
        <v>-8</v>
      </c>
      <c r="AM14" s="221" t="s">
        <v>38</v>
      </c>
      <c r="AN14" s="189">
        <v>10</v>
      </c>
      <c r="AO14" s="187" t="str">
        <f t="shared" si="10"/>
        <v/>
      </c>
      <c r="AT14" s="188" t="str">
        <f t="shared" ca="1" si="11"/>
        <v>V</v>
      </c>
      <c r="AU14" s="189">
        <f t="shared" ca="1" si="12"/>
        <v>10</v>
      </c>
      <c r="AV14" s="187">
        <f t="shared" ca="1" si="13"/>
        <v>-10</v>
      </c>
      <c r="AX14" s="4">
        <f t="shared" si="14"/>
        <v>-85</v>
      </c>
      <c r="AY14" s="4">
        <f t="shared" ca="1" si="22"/>
        <v>85</v>
      </c>
      <c r="AZ14" s="4">
        <f t="shared" ca="1" si="15"/>
        <v>85</v>
      </c>
      <c r="BA14" s="4">
        <f t="shared" ca="1" si="16"/>
        <v>85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60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-36</v>
      </c>
      <c r="BQ14" s="346">
        <f ca="1">-$AR$3*'Season Summary'!$AO$3</f>
        <v>-36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["H","H","H","V","H","H","V","H","H","H","V","V","H","H","V"];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362" t="s">
        <v>38</v>
      </c>
      <c r="F15" s="218" t="s">
        <v>38</v>
      </c>
      <c r="G15" s="189">
        <v>3</v>
      </c>
      <c r="H15" s="185" t="str">
        <f t="shared" si="23"/>
        <v/>
      </c>
      <c r="I15" s="221" t="s">
        <v>39</v>
      </c>
      <c r="J15" s="189">
        <v>7</v>
      </c>
      <c r="K15" s="185">
        <f t="shared" si="0"/>
        <v>-7</v>
      </c>
      <c r="L15" s="221" t="s">
        <v>38</v>
      </c>
      <c r="M15" s="189">
        <v>2</v>
      </c>
      <c r="N15" s="185" t="str">
        <f t="shared" si="1"/>
        <v/>
      </c>
      <c r="O15" s="221" t="s">
        <v>38</v>
      </c>
      <c r="P15" s="189">
        <v>3</v>
      </c>
      <c r="Q15" s="185" t="str">
        <f t="shared" si="2"/>
        <v/>
      </c>
      <c r="R15" s="221" t="s">
        <v>39</v>
      </c>
      <c r="S15" s="189">
        <v>2</v>
      </c>
      <c r="T15" s="185">
        <f t="shared" si="3"/>
        <v>-2</v>
      </c>
      <c r="U15" s="221" t="s">
        <v>39</v>
      </c>
      <c r="V15" s="189">
        <v>11</v>
      </c>
      <c r="W15" s="185">
        <f t="shared" si="4"/>
        <v>-11</v>
      </c>
      <c r="X15" s="221" t="s">
        <v>38</v>
      </c>
      <c r="Y15" s="189">
        <v>7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39</v>
      </c>
      <c r="AE15" s="189">
        <v>3</v>
      </c>
      <c r="AF15" s="185">
        <f t="shared" si="7"/>
        <v>-3</v>
      </c>
      <c r="AG15" s="221" t="s">
        <v>39</v>
      </c>
      <c r="AH15" s="189">
        <v>3</v>
      </c>
      <c r="AI15" s="185">
        <f t="shared" si="8"/>
        <v>-3</v>
      </c>
      <c r="AJ15" s="221" t="s">
        <v>39</v>
      </c>
      <c r="AK15" s="189">
        <v>11</v>
      </c>
      <c r="AL15" s="185">
        <f t="shared" si="9"/>
        <v>-11</v>
      </c>
      <c r="AM15" s="221" t="s">
        <v>38</v>
      </c>
      <c r="AN15" s="189">
        <v>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>
        <f t="shared" ca="1" si="13"/>
        <v>-4</v>
      </c>
      <c r="AX15" s="4">
        <f t="shared" si="14"/>
        <v>-14</v>
      </c>
      <c r="AY15" s="4">
        <f t="shared" ca="1" si="22"/>
        <v>14</v>
      </c>
      <c r="AZ15" s="4">
        <f t="shared" ca="1" si="15"/>
        <v>14</v>
      </c>
      <c r="BA15" s="4">
        <f t="shared" ca="1" si="16"/>
        <v>14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44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71.36363636363636</v>
      </c>
      <c r="BL15" s="78">
        <f ca="1">$AF$23</f>
        <v>785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-36</v>
      </c>
      <c r="BQ15" s="354">
        <f ca="1">-$AR$3*'Season Summary'!$AO$3</f>
        <v>-36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["V","H","V","H","H","V","V","V","H","V","H","H","H","H","V"];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39</v>
      </c>
      <c r="J16" s="189">
        <v>8</v>
      </c>
      <c r="K16" s="185">
        <f t="shared" si="0"/>
        <v>-8</v>
      </c>
      <c r="L16" s="221" t="s">
        <v>38</v>
      </c>
      <c r="M16" s="189">
        <v>10</v>
      </c>
      <c r="N16" s="185" t="str">
        <f t="shared" si="1"/>
        <v/>
      </c>
      <c r="O16" s="221" t="s">
        <v>38</v>
      </c>
      <c r="P16" s="189">
        <v>10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10</v>
      </c>
      <c r="W16" s="185" t="str">
        <f t="shared" si="4"/>
        <v/>
      </c>
      <c r="X16" s="221" t="s">
        <v>38</v>
      </c>
      <c r="Y16" s="189">
        <v>11</v>
      </c>
      <c r="Z16" s="185" t="str">
        <f t="shared" si="5"/>
        <v/>
      </c>
      <c r="AA16" s="221" t="s">
        <v>39</v>
      </c>
      <c r="AB16" s="189">
        <v>3</v>
      </c>
      <c r="AC16" s="185">
        <f t="shared" si="6"/>
        <v>-3</v>
      </c>
      <c r="AD16" s="221" t="s">
        <v>38</v>
      </c>
      <c r="AE16" s="189">
        <v>9</v>
      </c>
      <c r="AF16" s="185" t="str">
        <f t="shared" si="7"/>
        <v/>
      </c>
      <c r="AG16" s="221" t="s">
        <v>38</v>
      </c>
      <c r="AH16" s="189">
        <v>9</v>
      </c>
      <c r="AI16" s="185" t="str">
        <f t="shared" si="8"/>
        <v/>
      </c>
      <c r="AJ16" s="221" t="s">
        <v>38</v>
      </c>
      <c r="AK16" s="189">
        <v>10</v>
      </c>
      <c r="AL16" s="185" t="str">
        <f t="shared" si="9"/>
        <v/>
      </c>
      <c r="AM16" s="221" t="s">
        <v>38</v>
      </c>
      <c r="AN16" s="189">
        <v>3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9</v>
      </c>
      <c r="AV16" s="187" t="str">
        <f t="shared" ca="1" si="13"/>
        <v/>
      </c>
      <c r="AX16" s="4">
        <f t="shared" si="14"/>
        <v>74</v>
      </c>
      <c r="AY16" s="4">
        <f t="shared" ca="1" si="22"/>
        <v>74</v>
      </c>
      <c r="AZ16" s="4">
        <f t="shared" ca="1" si="15"/>
        <v>74.099999999999994</v>
      </c>
      <c r="BA16" s="4">
        <f t="shared" ca="1" si="16"/>
        <v>74.099999999999994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["5","16","14","13","6","7","9","4","15","11","8","3","10","12","2"];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362" t="s">
        <v>38</v>
      </c>
      <c r="F17" s="218" t="s">
        <v>38</v>
      </c>
      <c r="G17" s="189">
        <v>12</v>
      </c>
      <c r="H17" s="185" t="str">
        <f t="shared" si="23"/>
        <v/>
      </c>
      <c r="I17" s="221" t="s">
        <v>38</v>
      </c>
      <c r="J17" s="189">
        <v>6</v>
      </c>
      <c r="K17" s="185" t="str">
        <f t="shared" si="0"/>
        <v/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13</v>
      </c>
      <c r="Q17" s="185" t="str">
        <f t="shared" si="2"/>
        <v/>
      </c>
      <c r="R17" s="221" t="s">
        <v>38</v>
      </c>
      <c r="S17" s="189">
        <v>13</v>
      </c>
      <c r="T17" s="185" t="str">
        <f t="shared" si="3"/>
        <v/>
      </c>
      <c r="U17" s="221" t="s">
        <v>38</v>
      </c>
      <c r="V17" s="189">
        <v>8</v>
      </c>
      <c r="W17" s="185" t="str">
        <f t="shared" si="4"/>
        <v/>
      </c>
      <c r="X17" s="221" t="s">
        <v>39</v>
      </c>
      <c r="Y17" s="189">
        <v>2</v>
      </c>
      <c r="Z17" s="185">
        <f t="shared" si="5"/>
        <v>-2</v>
      </c>
      <c r="AA17" s="221" t="s">
        <v>38</v>
      </c>
      <c r="AB17" s="189">
        <v>14</v>
      </c>
      <c r="AC17" s="185" t="str">
        <f t="shared" si="6"/>
        <v/>
      </c>
      <c r="AD17" s="221" t="s">
        <v>38</v>
      </c>
      <c r="AE17" s="189">
        <v>12</v>
      </c>
      <c r="AF17" s="185" t="str">
        <f t="shared" si="7"/>
        <v/>
      </c>
      <c r="AG17" s="221" t="s">
        <v>38</v>
      </c>
      <c r="AH17" s="189">
        <v>13</v>
      </c>
      <c r="AI17" s="185" t="str">
        <f t="shared" si="8"/>
        <v/>
      </c>
      <c r="AJ17" s="221" t="s">
        <v>38</v>
      </c>
      <c r="AK17" s="189">
        <v>9</v>
      </c>
      <c r="AL17" s="185" t="str">
        <f t="shared" si="9"/>
        <v/>
      </c>
      <c r="AM17" s="221" t="s">
        <v>38</v>
      </c>
      <c r="AN17" s="189">
        <v>12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13</v>
      </c>
      <c r="AV17" s="187" t="str">
        <f t="shared" ca="1" si="13"/>
        <v/>
      </c>
      <c r="AX17" s="4">
        <f t="shared" si="14"/>
        <v>122</v>
      </c>
      <c r="AY17" s="4">
        <f t="shared" ca="1" si="22"/>
        <v>122</v>
      </c>
      <c r="AZ17" s="4">
        <f t="shared" ca="1" si="15"/>
        <v>122</v>
      </c>
      <c r="BA17" s="4">
        <f t="shared" ca="1" si="16"/>
        <v>122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["2","15","10","9","14","11","4","3","5","12","13","7","8","6","16"];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["8","16","14","13","6","9","7","4","15","11","5","2","10","12","3"];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362" t="s">
        <v>38</v>
      </c>
      <c r="F19" s="218" t="s">
        <v>39</v>
      </c>
      <c r="G19" s="189">
        <v>2</v>
      </c>
      <c r="H19" s="185">
        <f t="shared" si="23"/>
        <v>-2</v>
      </c>
      <c r="I19" s="221" t="s">
        <v>39</v>
      </c>
      <c r="J19" s="189">
        <v>16</v>
      </c>
      <c r="K19" s="185">
        <f t="shared" si="0"/>
        <v>-16</v>
      </c>
      <c r="L19" s="221" t="s">
        <v>38</v>
      </c>
      <c r="M19" s="189">
        <v>3</v>
      </c>
      <c r="N19" s="185" t="str">
        <f t="shared" si="1"/>
        <v/>
      </c>
      <c r="O19" s="221" t="s">
        <v>38</v>
      </c>
      <c r="P19" s="189">
        <v>5</v>
      </c>
      <c r="Q19" s="185" t="str">
        <f t="shared" si="2"/>
        <v/>
      </c>
      <c r="R19" s="221" t="s">
        <v>38</v>
      </c>
      <c r="S19" s="189">
        <v>10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5</v>
      </c>
      <c r="Z19" s="185" t="str">
        <f t="shared" si="5"/>
        <v/>
      </c>
      <c r="AA19" s="221" t="s">
        <v>38</v>
      </c>
      <c r="AB19" s="189">
        <v>7</v>
      </c>
      <c r="AC19" s="185" t="str">
        <f t="shared" si="6"/>
        <v/>
      </c>
      <c r="AD19" s="221" t="s">
        <v>38</v>
      </c>
      <c r="AE19" s="189">
        <v>2</v>
      </c>
      <c r="AF19" s="185" t="str">
        <f t="shared" si="7"/>
        <v/>
      </c>
      <c r="AG19" s="221" t="s">
        <v>39</v>
      </c>
      <c r="AH19" s="189">
        <v>2</v>
      </c>
      <c r="AI19" s="185">
        <f t="shared" si="8"/>
        <v>-2</v>
      </c>
      <c r="AJ19" s="221" t="s">
        <v>39</v>
      </c>
      <c r="AK19" s="189">
        <v>4</v>
      </c>
      <c r="AL19" s="185">
        <f t="shared" si="9"/>
        <v>-4</v>
      </c>
      <c r="AM19" s="221" t="s">
        <v>39</v>
      </c>
      <c r="AN19" s="189">
        <v>4</v>
      </c>
      <c r="AO19" s="187">
        <f t="shared" si="10"/>
        <v>-4</v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6</v>
      </c>
      <c r="AY19" s="4">
        <f t="shared" ca="1" si="22"/>
        <v>6</v>
      </c>
      <c r="AZ19" s="4">
        <f t="shared" ca="1" si="15"/>
        <v>6</v>
      </c>
      <c r="BA19" s="4">
        <f t="shared" ca="1" si="16"/>
        <v>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["9","16","14","12","6","11","2","4","15","8","7","3","10","13","5"];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359" t="s">
        <v>782</v>
      </c>
      <c r="G20" s="91">
        <v>41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47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47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["6","15","11","5","7","4","9","8","14","16","12","2","3","13","10"];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88</v>
      </c>
      <c r="I21" s="199"/>
      <c r="J21" s="197">
        <f ca="1">RANK(K21,$H34:$AO34,0)+J52</f>
        <v>12</v>
      </c>
      <c r="K21" s="198">
        <f ca="1">IF(SUM(J4:J19)&gt;0,SUM(K4:K19)+$F$31,0)</f>
        <v>44</v>
      </c>
      <c r="L21" s="199"/>
      <c r="M21" s="197">
        <f ca="1">RANK(N21,$H34:$AO34,0)+M52</f>
        <v>1</v>
      </c>
      <c r="N21" s="198">
        <f ca="1">IF(SUM(M4:M19)&gt;0,SUM(N4:N19)+$F$31,0)</f>
        <v>93</v>
      </c>
      <c r="O21" s="199"/>
      <c r="P21" s="197">
        <f ca="1">RANK(Q21,$H34:$AO34,0)+P52</f>
        <v>2</v>
      </c>
      <c r="Q21" s="198">
        <f ca="1">IF(SUM(P4:P19)&gt;0,SUM(Q4:Q19)+$F$31,0)</f>
        <v>92</v>
      </c>
      <c r="R21" s="199"/>
      <c r="S21" s="197">
        <f ca="1">RANK(T21,$H34:$AO34,0)+S52</f>
        <v>10</v>
      </c>
      <c r="T21" s="198">
        <f ca="1">IF(SUM(S4:S19)&gt;0,SUM(T4:T19)+$F$31,0)</f>
        <v>68</v>
      </c>
      <c r="U21" s="199"/>
      <c r="V21" s="197">
        <f ca="1">RANK(W21,$H34:$AO34,0)+V52</f>
        <v>8</v>
      </c>
      <c r="W21" s="198">
        <f ca="1">IF(SUM(V4:V19)&gt;0,SUM(W4:W19)+$F$31,0)</f>
        <v>70</v>
      </c>
      <c r="X21" s="199"/>
      <c r="Y21" s="197">
        <f ca="1">RANK(Z21,$H34:$AO34,0)+Y52</f>
        <v>9</v>
      </c>
      <c r="Z21" s="198">
        <f ca="1">IF(SUM(Y4:Y19)&gt;0,SUM(Z4:Z19)+$F$31,0)</f>
        <v>69</v>
      </c>
      <c r="AA21" s="199"/>
      <c r="AB21" s="197">
        <f ca="1">RANK(AC21,$H34:$AO34,0)+AB52</f>
        <v>7</v>
      </c>
      <c r="AC21" s="198">
        <f ca="1">IF(SUM(AB4:AB19)&gt;0,SUM(AC4:AC19)+$F$31,0)</f>
        <v>72</v>
      </c>
      <c r="AD21" s="199"/>
      <c r="AE21" s="197">
        <f ca="1">RANK(AF21,$H34:$AO34,0)+AE52</f>
        <v>4</v>
      </c>
      <c r="AF21" s="198">
        <f ca="1">IF(SUM(AE4:AE19)&gt;0,SUM(AF4:AF19)+$F$31,0)</f>
        <v>88</v>
      </c>
      <c r="AG21" s="199"/>
      <c r="AH21" s="197">
        <f ca="1">RANK(AI21,$H34:$AO34,0)+AH52</f>
        <v>6</v>
      </c>
      <c r="AI21" s="198">
        <f ca="1">IF(SUM(AH4:AH19)&gt;0,SUM(AI4:AI19)+$F$31,0)</f>
        <v>79</v>
      </c>
      <c r="AJ21" s="199"/>
      <c r="AK21" s="197">
        <f ca="1">RANK(AL21,$H34:$AO34,0)+AK52</f>
        <v>11</v>
      </c>
      <c r="AL21" s="198">
        <f ca="1">IF(SUM(AK4:AK19)&gt;0,SUM(AL4:AL19)+$F$31,0)</f>
        <v>60</v>
      </c>
      <c r="AM21" s="199"/>
      <c r="AN21" s="197">
        <f ca="1">RANK(AO21,$H34:$AO34,0)+AN52</f>
        <v>3</v>
      </c>
      <c r="AO21" s="200">
        <f ca="1">IF(SUM(AN4:AN19)&gt;0,SUM(AO4:AO19)+$F$31,0)</f>
        <v>91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["4","5","7","16","6","15","3","13","12","9","14","11","10","8","2"];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["9","16","15","14","13","10","3","8","4","12","6","7","11","2","5"];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["12","16","13","2","10","4","5","8","15","11","9","6","3","14","7"];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["10","16","14","13","7","8","5","4","15","11","6","3","9","12","2"];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0.4</v>
      </c>
      <c r="K25" s="142">
        <f>IF(SUM(J4:J19)&gt;0,COUNTBLANK(K4:K19)-COUNTBLANK($E4:$E19),0)</f>
        <v>6</v>
      </c>
      <c r="L25" s="143"/>
      <c r="M25" s="145">
        <f ca="1">IF($AR$2=0,N25/OFFSET('Season Summary'!$D$3,$C$2,0),0)</f>
        <v>0.66666666666666663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0.53333333333333333</v>
      </c>
      <c r="T25" s="142">
        <f>IF(SUM(S4:S19)&gt;0,COUNTBLANK(T4:T19)-COUNTBLANK($E4:$E19),0)</f>
        <v>8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0.46666666666666667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0.46666666666666667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0.6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0.46666666666666667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["16","15","14","11","8","6","4","5","10","12","7","3","9","13","2"];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["2","15","5","3","14","13","12","6","16","7","8","11","10","9","4"];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["13","14","9","5","8","16","15","11","6","7","10","2","3","12","4"];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["V","V","V","H","V","V","V","H","H","H","H","H","H","H","H"];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Cardinals, Chiefs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["41","49","47","42","47","38","37","46","47","52","39","24"];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88</v>
      </c>
      <c r="K34" s="41">
        <f t="shared" ref="K34:K39" ca="1" si="25">K21</f>
        <v>44</v>
      </c>
      <c r="N34" s="41">
        <f t="shared" ref="N34:N39" ca="1" si="26">N21</f>
        <v>93</v>
      </c>
      <c r="Q34" s="41">
        <f t="shared" ref="Q34:Q39" ca="1" si="27">Q21</f>
        <v>92</v>
      </c>
      <c r="T34" s="41">
        <f t="shared" ref="T34:T39" ca="1" si="28">T21</f>
        <v>68</v>
      </c>
      <c r="W34" s="41">
        <f t="shared" ref="W34:W39" ca="1" si="29">W21</f>
        <v>70</v>
      </c>
      <c r="Z34" s="41">
        <f t="shared" ref="Z34:Z39" ca="1" si="30">Z21</f>
        <v>69</v>
      </c>
      <c r="AC34" s="41">
        <f t="shared" ref="AC34:AC39" ca="1" si="31">AC21</f>
        <v>72</v>
      </c>
      <c r="AF34" s="41">
        <f t="shared" ref="AF34:AF39" ca="1" si="32">AF21</f>
        <v>88</v>
      </c>
      <c r="AI34" s="41">
        <f t="shared" ref="AI34:AI39" ca="1" si="33">AI21</f>
        <v>79</v>
      </c>
      <c r="AL34" s="41">
        <f t="shared" ref="AL34:AL39" ca="1" si="34">AL21</f>
        <v>60</v>
      </c>
      <c r="AO34" s="41">
        <f t="shared" ref="AO34:AO39" ca="1" si="35">AO21</f>
        <v>91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90</v>
      </c>
      <c r="I35" s="160"/>
      <c r="J35" s="160"/>
      <c r="K35" s="388">
        <f t="shared" ca="1" si="25"/>
        <v>80.272727272727266</v>
      </c>
      <c r="L35" s="160"/>
      <c r="M35" s="160"/>
      <c r="N35" s="388">
        <f t="shared" ca="1" si="26"/>
        <v>94</v>
      </c>
      <c r="Q35" s="388">
        <f t="shared" ca="1" si="27"/>
        <v>92.727272727272734</v>
      </c>
      <c r="T35" s="388">
        <f t="shared" ca="1" si="28"/>
        <v>89.36363636363636</v>
      </c>
      <c r="W35" s="388">
        <f t="shared" ca="1" si="29"/>
        <v>81.090909090909093</v>
      </c>
      <c r="Z35" s="388">
        <f t="shared" ca="1" si="30"/>
        <v>82.454545454545453</v>
      </c>
      <c r="AC35" s="388">
        <f t="shared" ca="1" si="31"/>
        <v>85.181818181818187</v>
      </c>
      <c r="AF35" s="388">
        <f t="shared" ca="1" si="32"/>
        <v>71.36363636363636</v>
      </c>
      <c r="AI35" s="388">
        <f t="shared" ca="1" si="33"/>
        <v>86.454545454545453</v>
      </c>
      <c r="AL35" s="388">
        <f t="shared" ca="1" si="34"/>
        <v>79.727272727272734</v>
      </c>
      <c r="AO35" s="388">
        <f t="shared" ca="1" si="35"/>
        <v>91.818181818181813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990</v>
      </c>
      <c r="I36" s="160"/>
      <c r="J36" s="160"/>
      <c r="K36" s="388">
        <f t="shared" ca="1" si="25"/>
        <v>883</v>
      </c>
      <c r="L36" s="160"/>
      <c r="M36" s="160"/>
      <c r="N36" s="388">
        <f t="shared" ca="1" si="26"/>
        <v>1034</v>
      </c>
      <c r="Q36" s="388">
        <f t="shared" ca="1" si="27"/>
        <v>1020</v>
      </c>
      <c r="T36" s="388">
        <f t="shared" ca="1" si="28"/>
        <v>983</v>
      </c>
      <c r="W36" s="388">
        <f t="shared" ca="1" si="29"/>
        <v>892</v>
      </c>
      <c r="Z36" s="388">
        <f t="shared" ca="1" si="30"/>
        <v>907</v>
      </c>
      <c r="AC36" s="388">
        <f t="shared" ca="1" si="31"/>
        <v>937</v>
      </c>
      <c r="AF36" s="388">
        <f t="shared" ca="1" si="32"/>
        <v>785</v>
      </c>
      <c r="AI36" s="388">
        <f t="shared" ca="1" si="33"/>
        <v>951</v>
      </c>
      <c r="AL36" s="388">
        <f t="shared" ca="1" si="34"/>
        <v>877</v>
      </c>
      <c r="AO36" s="388">
        <f t="shared" ca="1" si="35"/>
        <v>1010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65</v>
      </c>
      <c r="T37" s="388">
        <f t="shared" ca="1" si="28"/>
        <v>60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49</v>
      </c>
      <c r="AF37" s="388">
        <f t="shared" ca="1" si="32"/>
        <v>37</v>
      </c>
      <c r="AI37" s="388">
        <f t="shared" ca="1" si="33"/>
        <v>65</v>
      </c>
      <c r="AL37" s="388">
        <f t="shared" ca="1" si="34"/>
        <v>47</v>
      </c>
      <c r="AO37" s="388">
        <f t="shared" ca="1" si="35"/>
        <v>48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6</v>
      </c>
      <c r="L38" s="160"/>
      <c r="M38" s="160"/>
      <c r="N38" s="388">
        <f t="shared" si="26"/>
        <v>10</v>
      </c>
      <c r="Q38" s="388">
        <f t="shared" si="27"/>
        <v>9</v>
      </c>
      <c r="T38" s="388">
        <f t="shared" si="28"/>
        <v>8</v>
      </c>
      <c r="W38" s="388">
        <f t="shared" si="29"/>
        <v>8</v>
      </c>
      <c r="Z38" s="388">
        <f t="shared" si="30"/>
        <v>7</v>
      </c>
      <c r="AC38" s="388">
        <f t="shared" si="31"/>
        <v>7</v>
      </c>
      <c r="AF38" s="388">
        <f t="shared" si="32"/>
        <v>9</v>
      </c>
      <c r="AI38" s="388">
        <f t="shared" si="33"/>
        <v>7</v>
      </c>
      <c r="AL38" s="388">
        <f t="shared" si="34"/>
        <v>6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110</v>
      </c>
      <c r="I39" s="160"/>
      <c r="J39" s="160"/>
      <c r="K39" s="388">
        <f t="shared" ca="1" si="25"/>
        <v>103</v>
      </c>
      <c r="L39" s="160"/>
      <c r="M39" s="160"/>
      <c r="N39" s="388">
        <f t="shared" ca="1" si="26"/>
        <v>120</v>
      </c>
      <c r="Q39" s="388">
        <f t="shared" ca="1" si="27"/>
        <v>115</v>
      </c>
      <c r="T39" s="388">
        <f t="shared" ca="1" si="28"/>
        <v>111</v>
      </c>
      <c r="W39" s="388">
        <f t="shared" ca="1" si="29"/>
        <v>97</v>
      </c>
      <c r="Z39" s="388">
        <f t="shared" ca="1" si="30"/>
        <v>103</v>
      </c>
      <c r="AC39" s="388">
        <f t="shared" ca="1" si="31"/>
        <v>103</v>
      </c>
      <c r="AF39" s="388">
        <f t="shared" ca="1" si="32"/>
        <v>91</v>
      </c>
      <c r="AI39" s="388">
        <f t="shared" ca="1" si="33"/>
        <v>108</v>
      </c>
      <c r="AL39" s="388">
        <f t="shared" ca="1" si="34"/>
        <v>102</v>
      </c>
      <c r="AO39" s="388">
        <f t="shared" ca="1" si="35"/>
        <v>109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1</v>
      </c>
      <c r="N40" s="388"/>
      <c r="P40" s="387">
        <f ca="1">P22</f>
        <v>2</v>
      </c>
      <c r="Q40" s="388"/>
      <c r="S40" s="387">
        <f ca="1">S22</f>
        <v>5</v>
      </c>
      <c r="T40" s="388"/>
      <c r="V40" s="387">
        <f ca="1">V22</f>
        <v>9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</v>
      </c>
      <c r="H41" s="160"/>
      <c r="I41" s="160"/>
      <c r="J41" s="387">
        <f ca="1">J25</f>
        <v>0.4</v>
      </c>
      <c r="K41" s="160"/>
      <c r="L41" s="160"/>
      <c r="M41" s="387">
        <f ca="1">M25</f>
        <v>0.66666666666666663</v>
      </c>
      <c r="P41" s="387">
        <f ca="1">P25</f>
        <v>0.6</v>
      </c>
      <c r="S41" s="387">
        <f ca="1">S25</f>
        <v>0.53333333333333333</v>
      </c>
      <c r="V41" s="387">
        <f ca="1">V25</f>
        <v>0.53333333333333333</v>
      </c>
      <c r="Y41" s="387">
        <f ca="1">Y25</f>
        <v>0.46666666666666667</v>
      </c>
      <c r="AB41" s="387">
        <f ca="1">AB25</f>
        <v>0.46666666666666667</v>
      </c>
      <c r="AE41" s="387">
        <f ca="1">AE25</f>
        <v>0.6</v>
      </c>
      <c r="AH41" s="387">
        <f ca="1">AH25</f>
        <v>0.46666666666666667</v>
      </c>
      <c r="AK41" s="387">
        <f ca="1">AK25</f>
        <v>0.4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0.61111111111111116</v>
      </c>
      <c r="H42" s="160"/>
      <c r="I42" s="160"/>
      <c r="J42" s="387">
        <f ca="1">J26</f>
        <v>0.57222222222222219</v>
      </c>
      <c r="K42" s="160"/>
      <c r="L42" s="160"/>
      <c r="M42" s="387">
        <f ca="1">M26</f>
        <v>0.66666666666666663</v>
      </c>
      <c r="P42" s="387">
        <f ca="1">P26</f>
        <v>0.63888888888888884</v>
      </c>
      <c r="S42" s="387">
        <f ca="1">S26</f>
        <v>0.6166666666666667</v>
      </c>
      <c r="V42" s="387">
        <f ca="1">V26</f>
        <v>0.53888888888888886</v>
      </c>
      <c r="Y42" s="387">
        <f ca="1">Y26</f>
        <v>0.57222222222222219</v>
      </c>
      <c r="AB42" s="387">
        <f ca="1">AB26</f>
        <v>0.57222222222222219</v>
      </c>
      <c r="AE42" s="387">
        <f ca="1">AE26</f>
        <v>0.50555555555555554</v>
      </c>
      <c r="AH42" s="387">
        <f ca="1">AH26</f>
        <v>0.6</v>
      </c>
      <c r="AK42" s="387">
        <f ca="1">AK26</f>
        <v>0.56666666666666665</v>
      </c>
      <c r="AN42" s="387">
        <f ca="1">AN26</f>
        <v>0.60555555555555551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"Seahawks at Football Team"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8" t="s">
        <v>11</v>
      </c>
      <c r="AU2" s="409" t="s">
        <v>11</v>
      </c>
      <c r="AV2" s="410"/>
      <c r="AW2" s="3"/>
      <c r="BE2" s="414" t="str">
        <f ca="1">CONCATENATE("Week ",$C$2," Scores")</f>
        <v>Week 13 Scores</v>
      </c>
      <c r="BF2" s="415"/>
      <c r="BG2" s="416"/>
      <c r="BH2" s="155"/>
      <c r="BI2" s="414" t="s">
        <v>65</v>
      </c>
      <c r="BJ2" s="415"/>
      <c r="BK2" s="415"/>
      <c r="BL2" s="416"/>
      <c r="BM2" s="154"/>
      <c r="BN2" s="414" t="s">
        <v>74</v>
      </c>
      <c r="BO2" s="415"/>
      <c r="BP2" s="416"/>
      <c r="BQ2" s="414" t="s">
        <v>70</v>
      </c>
      <c r="BR2" s="415"/>
      <c r="BS2" s="415"/>
      <c r="BT2" s="415"/>
      <c r="BU2" s="415"/>
      <c r="BV2" s="415"/>
      <c r="BW2" s="41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2" t="s">
        <v>67</v>
      </c>
      <c r="BS3" s="417"/>
      <c r="BT3" s="412" t="s">
        <v>68</v>
      </c>
      <c r="BU3" s="417"/>
      <c r="BV3" s="412" t="s">
        <v>69</v>
      </c>
      <c r="BW3" s="41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</v>
      </c>
      <c r="BL4" s="74">
        <f ca="1">$H$23</f>
        <v>990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-5</v>
      </c>
      <c r="BQ4" s="53">
        <f ca="1">-$AR$3*'Season Summary'!$AO$3</f>
        <v>-36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10</v>
      </c>
      <c r="BJ5" s="66" t="str">
        <f>$I$2</f>
        <v>CK</v>
      </c>
      <c r="BK5" s="75">
        <f ca="1">$K$22</f>
        <v>80.272727272727266</v>
      </c>
      <c r="BL5" s="76">
        <f ca="1">$K$23</f>
        <v>883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-5</v>
      </c>
      <c r="BQ5" s="55">
        <f ca="1">-$AR$3*'Season Summary'!$AO$3</f>
        <v>-36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</v>
      </c>
      <c r="BL6" s="76">
        <f ca="1">$N$23</f>
        <v>1034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-36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36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92.727272727272734</v>
      </c>
      <c r="BL7" s="76">
        <f ca="1">$Q$23</f>
        <v>1020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-36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24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-5</v>
      </c>
      <c r="BQ8" s="55">
        <f ca="1">-$AR$3*'Season Summary'!$AO$3</f>
        <v>-36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81.090909090909093</v>
      </c>
      <c r="BL9" s="76">
        <f ca="1">$W$23</f>
        <v>892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-36</v>
      </c>
      <c r="BQ9" s="55">
        <f ca="1">-$AR$3*'Season Summary'!$AO$3</f>
        <v>-36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82.454545454545453</v>
      </c>
      <c r="BL10" s="76">
        <f ca="1">$Z$23</f>
        <v>907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-5</v>
      </c>
      <c r="BQ10" s="55">
        <f ca="1">-$AR$3*'Season Summary'!$AO$3</f>
        <v>-36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85.181818181818187</v>
      </c>
      <c r="BL11" s="76">
        <f ca="1">$AC$23</f>
        <v>937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-36</v>
      </c>
      <c r="BQ11" s="55">
        <f ca="1">-$AR$3*'Season Summary'!$AO$3</f>
        <v>-36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71.36363636363636</v>
      </c>
      <c r="BL12" s="76">
        <f ca="1">$AF$23</f>
        <v>785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-5</v>
      </c>
      <c r="BQ12" s="55">
        <f ca="1">-$AR$3*'Season Summary'!$AO$3</f>
        <v>-36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86.454545454545453</v>
      </c>
      <c r="BL13" s="76">
        <f ca="1">$AI$23</f>
        <v>951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-36</v>
      </c>
      <c r="BQ13" s="55">
        <f ca="1">-$AR$3*'Season Summary'!$AO$3</f>
        <v>-36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-36</v>
      </c>
      <c r="BQ14" s="55">
        <f ca="1">-$AR$3*'Season Summary'!$AO$3</f>
        <v>-36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91.818181818181813</v>
      </c>
      <c r="BL15" s="78">
        <f ca="1">$AO$23</f>
        <v>1010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26</v>
      </c>
      <c r="BQ15" s="57">
        <f ca="1">-$AR$3*'Season Summary'!$AO$3</f>
        <v>-36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</v>
      </c>
      <c r="I35" s="302"/>
      <c r="J35" s="302"/>
      <c r="K35" s="371">
        <f t="shared" ca="1" si="25"/>
        <v>80.272727272727266</v>
      </c>
      <c r="L35" s="302"/>
      <c r="M35" s="302"/>
      <c r="N35" s="371">
        <f t="shared" ca="1" si="26"/>
        <v>94</v>
      </c>
      <c r="Q35" s="371">
        <f t="shared" ca="1" si="27"/>
        <v>92.727272727272734</v>
      </c>
      <c r="T35" s="371">
        <f t="shared" ca="1" si="28"/>
        <v>89.36363636363636</v>
      </c>
      <c r="W35" s="371">
        <f t="shared" ca="1" si="29"/>
        <v>81.090909090909093</v>
      </c>
      <c r="Z35" s="371">
        <f t="shared" ca="1" si="30"/>
        <v>82.454545454545453</v>
      </c>
      <c r="AC35" s="371">
        <f t="shared" ca="1" si="31"/>
        <v>85.181818181818187</v>
      </c>
      <c r="AF35" s="371">
        <f t="shared" ca="1" si="32"/>
        <v>71.36363636363636</v>
      </c>
      <c r="AI35" s="371">
        <f t="shared" ca="1" si="33"/>
        <v>86.454545454545453</v>
      </c>
      <c r="AL35" s="371">
        <f t="shared" ca="1" si="34"/>
        <v>79.727272727272734</v>
      </c>
      <c r="AO35" s="371">
        <f t="shared" ca="1" si="35"/>
        <v>91.818181818181813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990</v>
      </c>
      <c r="I36" s="302"/>
      <c r="J36" s="302"/>
      <c r="K36" s="371">
        <f t="shared" ca="1" si="25"/>
        <v>883</v>
      </c>
      <c r="L36" s="302"/>
      <c r="M36" s="302"/>
      <c r="N36" s="371">
        <f t="shared" ca="1" si="26"/>
        <v>1034</v>
      </c>
      <c r="Q36" s="371">
        <f t="shared" ca="1" si="27"/>
        <v>1020</v>
      </c>
      <c r="T36" s="371">
        <f t="shared" ca="1" si="28"/>
        <v>983</v>
      </c>
      <c r="W36" s="371">
        <f t="shared" ca="1" si="29"/>
        <v>892</v>
      </c>
      <c r="Z36" s="371">
        <f t="shared" ca="1" si="30"/>
        <v>907</v>
      </c>
      <c r="AC36" s="371">
        <f t="shared" ca="1" si="31"/>
        <v>937</v>
      </c>
      <c r="AF36" s="371">
        <f t="shared" ca="1" si="32"/>
        <v>785</v>
      </c>
      <c r="AI36" s="371">
        <f t="shared" ca="1" si="33"/>
        <v>951</v>
      </c>
      <c r="AL36" s="371">
        <f t="shared" ca="1" si="34"/>
        <v>877</v>
      </c>
      <c r="AO36" s="371">
        <f t="shared" ca="1" si="35"/>
        <v>1010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110</v>
      </c>
      <c r="I39" s="302"/>
      <c r="J39" s="302"/>
      <c r="K39" s="371">
        <f t="shared" ca="1" si="25"/>
        <v>103</v>
      </c>
      <c r="L39" s="302"/>
      <c r="M39" s="302"/>
      <c r="N39" s="371">
        <f t="shared" ca="1" si="26"/>
        <v>120</v>
      </c>
      <c r="Q39" s="371">
        <f t="shared" ca="1" si="27"/>
        <v>115</v>
      </c>
      <c r="T39" s="371">
        <f t="shared" ca="1" si="28"/>
        <v>111</v>
      </c>
      <c r="W39" s="371">
        <f t="shared" ca="1" si="29"/>
        <v>97</v>
      </c>
      <c r="Z39" s="371">
        <f t="shared" ca="1" si="30"/>
        <v>103</v>
      </c>
      <c r="AC39" s="371">
        <f t="shared" ca="1" si="31"/>
        <v>103</v>
      </c>
      <c r="AF39" s="371">
        <f t="shared" ca="1" si="32"/>
        <v>91</v>
      </c>
      <c r="AI39" s="371">
        <f t="shared" ca="1" si="33"/>
        <v>108</v>
      </c>
      <c r="AL39" s="371">
        <f t="shared" ca="1" si="34"/>
        <v>102</v>
      </c>
      <c r="AO39" s="371">
        <f t="shared" ca="1" si="35"/>
        <v>109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0.61111111111111116</v>
      </c>
      <c r="H42" s="302"/>
      <c r="I42" s="302"/>
      <c r="J42" s="370">
        <f ca="1">J26</f>
        <v>0.57222222222222219</v>
      </c>
      <c r="K42" s="302"/>
      <c r="L42" s="302"/>
      <c r="M42" s="370">
        <f ca="1">M26</f>
        <v>0.66666666666666663</v>
      </c>
      <c r="P42" s="370">
        <f ca="1">P26</f>
        <v>0.63888888888888884</v>
      </c>
      <c r="S42" s="370">
        <f ca="1">S26</f>
        <v>0.6166666666666667</v>
      </c>
      <c r="V42" s="370">
        <f ca="1">V26</f>
        <v>0.53888888888888886</v>
      </c>
      <c r="Y42" s="370">
        <f ca="1">Y26</f>
        <v>0.57222222222222219</v>
      </c>
      <c r="AB42" s="370">
        <f ca="1">AB26</f>
        <v>0.57222222222222219</v>
      </c>
      <c r="AE42" s="370">
        <f ca="1">AE26</f>
        <v>0.50555555555555554</v>
      </c>
      <c r="AH42" s="370">
        <f ca="1">AH26</f>
        <v>0.6</v>
      </c>
      <c r="AK42" s="370">
        <f ca="1">AK26</f>
        <v>0.56666666666666665</v>
      </c>
      <c r="AN42" s="370">
        <f ca="1">AN26</f>
        <v>0.60555555555555551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8" t="s">
        <v>11</v>
      </c>
      <c r="AU2" s="409" t="s">
        <v>11</v>
      </c>
      <c r="AV2" s="410"/>
      <c r="AW2" s="3"/>
      <c r="BE2" s="414" t="str">
        <f ca="1">CONCATENATE("Week ",$C$2," Scores")</f>
        <v>Week 14 Scores</v>
      </c>
      <c r="BF2" s="415"/>
      <c r="BG2" s="416"/>
      <c r="BH2" s="155"/>
      <c r="BI2" s="414" t="s">
        <v>65</v>
      </c>
      <c r="BJ2" s="415"/>
      <c r="BK2" s="415"/>
      <c r="BL2" s="416"/>
      <c r="BM2" s="154"/>
      <c r="BN2" s="414" t="s">
        <v>74</v>
      </c>
      <c r="BO2" s="415"/>
      <c r="BP2" s="416"/>
      <c r="BQ2" s="414" t="s">
        <v>70</v>
      </c>
      <c r="BR2" s="415"/>
      <c r="BS2" s="415"/>
      <c r="BT2" s="415"/>
      <c r="BU2" s="415"/>
      <c r="BV2" s="415"/>
      <c r="BW2" s="41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2" t="s">
        <v>67</v>
      </c>
      <c r="BS3" s="417"/>
      <c r="BT3" s="412" t="s">
        <v>68</v>
      </c>
      <c r="BU3" s="417"/>
      <c r="BV3" s="412" t="s">
        <v>69</v>
      </c>
      <c r="BW3" s="41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</v>
      </c>
      <c r="BL4" s="74">
        <f ca="1">$H$23</f>
        <v>990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-5</v>
      </c>
      <c r="BQ4" s="53">
        <f ca="1">-$AR$3*'Season Summary'!$AO$3</f>
        <v>-36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10</v>
      </c>
      <c r="BJ5" s="66" t="str">
        <f>$I$2</f>
        <v>CK</v>
      </c>
      <c r="BK5" s="75">
        <f ca="1">$K$22</f>
        <v>80.272727272727266</v>
      </c>
      <c r="BL5" s="76">
        <f ca="1">$K$23</f>
        <v>883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-5</v>
      </c>
      <c r="BQ5" s="55">
        <f ca="1">-$AR$3*'Season Summary'!$AO$3</f>
        <v>-36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</v>
      </c>
      <c r="BL6" s="76">
        <f ca="1">$N$23</f>
        <v>1034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-36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36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92.727272727272734</v>
      </c>
      <c r="BL7" s="76">
        <f ca="1">$Q$23</f>
        <v>1020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-36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24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-5</v>
      </c>
      <c r="BQ8" s="55">
        <f ca="1">-$AR$3*'Season Summary'!$AO$3</f>
        <v>-36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t="shared" ca="1" si="22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81.090909090909093</v>
      </c>
      <c r="BL9" s="76">
        <f ca="1">$W$23</f>
        <v>892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-36</v>
      </c>
      <c r="BQ9" s="55">
        <f ca="1">-$AR$3*'Season Summary'!$AO$3</f>
        <v>-36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82.454545454545453</v>
      </c>
      <c r="BL10" s="76">
        <f ca="1">$Z$23</f>
        <v>907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-5</v>
      </c>
      <c r="BQ10" s="55">
        <f ca="1">-$AR$3*'Season Summary'!$AO$3</f>
        <v>-36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85.181818181818187</v>
      </c>
      <c r="BL11" s="76">
        <f ca="1">$AC$23</f>
        <v>937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-36</v>
      </c>
      <c r="BQ11" s="55">
        <f ca="1">-$AR$3*'Season Summary'!$AO$3</f>
        <v>-36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71.36363636363636</v>
      </c>
      <c r="BL12" s="76">
        <f ca="1">$AF$23</f>
        <v>785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-5</v>
      </c>
      <c r="BQ12" s="55">
        <f ca="1">-$AR$3*'Season Summary'!$AO$3</f>
        <v>-36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86.454545454545453</v>
      </c>
      <c r="BL13" s="76">
        <f ca="1">$AI$23</f>
        <v>951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-36</v>
      </c>
      <c r="BQ13" s="55">
        <f ca="1">-$AR$3*'Season Summary'!$AO$3</f>
        <v>-36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-36</v>
      </c>
      <c r="BQ14" s="55">
        <f ca="1">-$AR$3*'Season Summary'!$AO$3</f>
        <v>-36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91.818181818181813</v>
      </c>
      <c r="BL15" s="78">
        <f ca="1">$AO$23</f>
        <v>1010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26</v>
      </c>
      <c r="BQ15" s="57">
        <f ca="1">-$AR$3*'Season Summary'!$AO$3</f>
        <v>-36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</v>
      </c>
      <c r="I35" s="302"/>
      <c r="J35" s="302"/>
      <c r="K35" s="371">
        <f t="shared" ca="1" si="25"/>
        <v>80.272727272727266</v>
      </c>
      <c r="L35" s="302"/>
      <c r="M35" s="302"/>
      <c r="N35" s="371">
        <f t="shared" ca="1" si="26"/>
        <v>94</v>
      </c>
      <c r="Q35" s="371">
        <f t="shared" ca="1" si="27"/>
        <v>92.727272727272734</v>
      </c>
      <c r="T35" s="371">
        <f t="shared" ca="1" si="28"/>
        <v>89.36363636363636</v>
      </c>
      <c r="W35" s="371">
        <f t="shared" ca="1" si="29"/>
        <v>81.090909090909093</v>
      </c>
      <c r="Z35" s="371">
        <f t="shared" ca="1" si="30"/>
        <v>82.454545454545453</v>
      </c>
      <c r="AC35" s="371">
        <f t="shared" ca="1" si="31"/>
        <v>85.181818181818187</v>
      </c>
      <c r="AF35" s="371">
        <f t="shared" ca="1" si="32"/>
        <v>71.36363636363636</v>
      </c>
      <c r="AI35" s="371">
        <f t="shared" ca="1" si="33"/>
        <v>86.454545454545453</v>
      </c>
      <c r="AL35" s="371">
        <f t="shared" ca="1" si="34"/>
        <v>79.727272727272734</v>
      </c>
      <c r="AO35" s="371">
        <f t="shared" ca="1" si="35"/>
        <v>91.818181818181813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990</v>
      </c>
      <c r="I36" s="302"/>
      <c r="J36" s="302"/>
      <c r="K36" s="371">
        <f t="shared" ca="1" si="25"/>
        <v>883</v>
      </c>
      <c r="L36" s="302"/>
      <c r="M36" s="302"/>
      <c r="N36" s="371">
        <f t="shared" ca="1" si="26"/>
        <v>1034</v>
      </c>
      <c r="Q36" s="371">
        <f t="shared" ca="1" si="27"/>
        <v>1020</v>
      </c>
      <c r="T36" s="371">
        <f t="shared" ca="1" si="28"/>
        <v>983</v>
      </c>
      <c r="W36" s="371">
        <f t="shared" ca="1" si="29"/>
        <v>892</v>
      </c>
      <c r="Z36" s="371">
        <f t="shared" ca="1" si="30"/>
        <v>907</v>
      </c>
      <c r="AC36" s="371">
        <f t="shared" ca="1" si="31"/>
        <v>937</v>
      </c>
      <c r="AF36" s="371">
        <f t="shared" ca="1" si="32"/>
        <v>785</v>
      </c>
      <c r="AI36" s="371">
        <f t="shared" ca="1" si="33"/>
        <v>951</v>
      </c>
      <c r="AL36" s="371">
        <f t="shared" ca="1" si="34"/>
        <v>877</v>
      </c>
      <c r="AO36" s="371">
        <f t="shared" ca="1" si="35"/>
        <v>1010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110</v>
      </c>
      <c r="I39" s="302"/>
      <c r="J39" s="302"/>
      <c r="K39" s="371">
        <f t="shared" ca="1" si="25"/>
        <v>103</v>
      </c>
      <c r="L39" s="302"/>
      <c r="M39" s="302"/>
      <c r="N39" s="371">
        <f t="shared" ca="1" si="26"/>
        <v>120</v>
      </c>
      <c r="Q39" s="371">
        <f t="shared" ca="1" si="27"/>
        <v>115</v>
      </c>
      <c r="T39" s="371">
        <f t="shared" ca="1" si="28"/>
        <v>111</v>
      </c>
      <c r="W39" s="371">
        <f t="shared" ca="1" si="29"/>
        <v>97</v>
      </c>
      <c r="Z39" s="371">
        <f t="shared" ca="1" si="30"/>
        <v>103</v>
      </c>
      <c r="AC39" s="371">
        <f t="shared" ca="1" si="31"/>
        <v>103</v>
      </c>
      <c r="AF39" s="371">
        <f t="shared" ca="1" si="32"/>
        <v>91</v>
      </c>
      <c r="AI39" s="371">
        <f t="shared" ca="1" si="33"/>
        <v>108</v>
      </c>
      <c r="AL39" s="371">
        <f t="shared" ca="1" si="34"/>
        <v>102</v>
      </c>
      <c r="AO39" s="371">
        <f t="shared" ca="1" si="35"/>
        <v>109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0.61111111111111116</v>
      </c>
      <c r="H42" s="302"/>
      <c r="I42" s="302"/>
      <c r="J42" s="370">
        <f ca="1">J26</f>
        <v>0.57222222222222219</v>
      </c>
      <c r="K42" s="302"/>
      <c r="L42" s="302"/>
      <c r="M42" s="370">
        <f ca="1">M26</f>
        <v>0.66666666666666663</v>
      </c>
      <c r="P42" s="370">
        <f ca="1">P26</f>
        <v>0.63888888888888884</v>
      </c>
      <c r="S42" s="370">
        <f ca="1">S26</f>
        <v>0.6166666666666667</v>
      </c>
      <c r="V42" s="370">
        <f ca="1">V26</f>
        <v>0.53888888888888886</v>
      </c>
      <c r="Y42" s="370">
        <f ca="1">Y26</f>
        <v>0.57222222222222219</v>
      </c>
      <c r="AB42" s="370">
        <f ca="1">AB26</f>
        <v>0.57222222222222219</v>
      </c>
      <c r="AE42" s="370">
        <f ca="1">AE26</f>
        <v>0.50555555555555554</v>
      </c>
      <c r="AH42" s="370">
        <f ca="1">AH26</f>
        <v>0.6</v>
      </c>
      <c r="AK42" s="370">
        <f ca="1">AK26</f>
        <v>0.56666666666666665</v>
      </c>
      <c r="AN42" s="370">
        <f ca="1">AN26</f>
        <v>0.60555555555555551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8" t="s">
        <v>11</v>
      </c>
      <c r="AU2" s="409" t="s">
        <v>11</v>
      </c>
      <c r="AV2" s="410"/>
      <c r="AW2" s="3"/>
      <c r="BE2" s="414" t="str">
        <f ca="1">CONCATENATE("Week ",$C$2," Scores")</f>
        <v>Week 15 Scores</v>
      </c>
      <c r="BF2" s="415"/>
      <c r="BG2" s="416"/>
      <c r="BH2" s="155"/>
      <c r="BI2" s="414" t="s">
        <v>65</v>
      </c>
      <c r="BJ2" s="415"/>
      <c r="BK2" s="415"/>
      <c r="BL2" s="416"/>
      <c r="BM2" s="154"/>
      <c r="BN2" s="414" t="s">
        <v>74</v>
      </c>
      <c r="BO2" s="415"/>
      <c r="BP2" s="416"/>
      <c r="BQ2" s="414" t="s">
        <v>70</v>
      </c>
      <c r="BR2" s="415"/>
      <c r="BS2" s="415"/>
      <c r="BT2" s="415"/>
      <c r="BU2" s="415"/>
      <c r="BV2" s="415"/>
      <c r="BW2" s="41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2" t="s">
        <v>67</v>
      </c>
      <c r="BS3" s="417"/>
      <c r="BT3" s="412" t="s">
        <v>68</v>
      </c>
      <c r="BU3" s="417"/>
      <c r="BV3" s="412" t="s">
        <v>69</v>
      </c>
      <c r="BW3" s="41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</v>
      </c>
      <c r="BL4" s="74">
        <f ca="1">$H$23</f>
        <v>990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-5</v>
      </c>
      <c r="BQ4" s="53">
        <f ca="1">-$AR$3*'Season Summary'!$AO$3</f>
        <v>-36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10</v>
      </c>
      <c r="BJ5" s="66" t="str">
        <f>$I$2</f>
        <v>CK</v>
      </c>
      <c r="BK5" s="75">
        <f ca="1">$K$22</f>
        <v>80.272727272727266</v>
      </c>
      <c r="BL5" s="76">
        <f ca="1">$K$23</f>
        <v>883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-5</v>
      </c>
      <c r="BQ5" s="55">
        <f ca="1">-$AR$3*'Season Summary'!$AO$3</f>
        <v>-36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</v>
      </c>
      <c r="BL6" s="76">
        <f ca="1">$N$23</f>
        <v>1034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-36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36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92.727272727272734</v>
      </c>
      <c r="BL7" s="76">
        <f ca="1">$Q$23</f>
        <v>1020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-36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24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-5</v>
      </c>
      <c r="BQ8" s="55">
        <f ca="1">-$AR$3*'Season Summary'!$AO$3</f>
        <v>-36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81.090909090909093</v>
      </c>
      <c r="BL9" s="76">
        <f ca="1">$W$23</f>
        <v>892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-36</v>
      </c>
      <c r="BQ9" s="55">
        <f ca="1">-$AR$3*'Season Summary'!$AO$3</f>
        <v>-36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82.454545454545453</v>
      </c>
      <c r="BL10" s="76">
        <f ca="1">$Z$23</f>
        <v>907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-5</v>
      </c>
      <c r="BQ10" s="55">
        <f ca="1">-$AR$3*'Season Summary'!$AO$3</f>
        <v>-36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85.181818181818187</v>
      </c>
      <c r="BL11" s="76">
        <f ca="1">$AC$23</f>
        <v>937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-36</v>
      </c>
      <c r="BQ11" s="55">
        <f ca="1">-$AR$3*'Season Summary'!$AO$3</f>
        <v>-36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71.36363636363636</v>
      </c>
      <c r="BL12" s="76">
        <f ca="1">$AF$23</f>
        <v>785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-5</v>
      </c>
      <c r="BQ12" s="55">
        <f ca="1">-$AR$3*'Season Summary'!$AO$3</f>
        <v>-36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86.454545454545453</v>
      </c>
      <c r="BL13" s="76">
        <f ca="1">$AI$23</f>
        <v>951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-36</v>
      </c>
      <c r="BQ13" s="55">
        <f ca="1">-$AR$3*'Season Summary'!$AO$3</f>
        <v>-36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-36</v>
      </c>
      <c r="BQ14" s="55">
        <f ca="1">-$AR$3*'Season Summary'!$AO$3</f>
        <v>-36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91.818181818181813</v>
      </c>
      <c r="BL15" s="78">
        <f ca="1">$AO$23</f>
        <v>1010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26</v>
      </c>
      <c r="BQ15" s="57">
        <f ca="1">-$AR$3*'Season Summary'!$AO$3</f>
        <v>-36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</v>
      </c>
      <c r="I35" s="302"/>
      <c r="J35" s="302"/>
      <c r="K35" s="371">
        <f t="shared" ca="1" si="25"/>
        <v>80.272727272727266</v>
      </c>
      <c r="L35" s="302"/>
      <c r="M35" s="302"/>
      <c r="N35" s="371">
        <f t="shared" ca="1" si="26"/>
        <v>94</v>
      </c>
      <c r="Q35" s="371">
        <f t="shared" ca="1" si="27"/>
        <v>92.727272727272734</v>
      </c>
      <c r="T35" s="371">
        <f t="shared" ca="1" si="28"/>
        <v>89.36363636363636</v>
      </c>
      <c r="W35" s="371">
        <f t="shared" ca="1" si="29"/>
        <v>81.090909090909093</v>
      </c>
      <c r="Z35" s="371">
        <f t="shared" ca="1" si="30"/>
        <v>82.454545454545453</v>
      </c>
      <c r="AC35" s="371">
        <f t="shared" ca="1" si="31"/>
        <v>85.181818181818187</v>
      </c>
      <c r="AF35" s="371">
        <f t="shared" ca="1" si="32"/>
        <v>71.36363636363636</v>
      </c>
      <c r="AI35" s="371">
        <f t="shared" ca="1" si="33"/>
        <v>86.454545454545453</v>
      </c>
      <c r="AL35" s="371">
        <f t="shared" ca="1" si="34"/>
        <v>79.727272727272734</v>
      </c>
      <c r="AO35" s="371">
        <f t="shared" ca="1" si="35"/>
        <v>91.818181818181813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990</v>
      </c>
      <c r="I36" s="302"/>
      <c r="J36" s="302"/>
      <c r="K36" s="371">
        <f t="shared" ca="1" si="25"/>
        <v>883</v>
      </c>
      <c r="L36" s="302"/>
      <c r="M36" s="302"/>
      <c r="N36" s="371">
        <f t="shared" ca="1" si="26"/>
        <v>1034</v>
      </c>
      <c r="Q36" s="371">
        <f t="shared" ca="1" si="27"/>
        <v>1020</v>
      </c>
      <c r="T36" s="371">
        <f t="shared" ca="1" si="28"/>
        <v>983</v>
      </c>
      <c r="W36" s="371">
        <f t="shared" ca="1" si="29"/>
        <v>892</v>
      </c>
      <c r="Z36" s="371">
        <f t="shared" ca="1" si="30"/>
        <v>907</v>
      </c>
      <c r="AC36" s="371">
        <f t="shared" ca="1" si="31"/>
        <v>937</v>
      </c>
      <c r="AF36" s="371">
        <f t="shared" ca="1" si="32"/>
        <v>785</v>
      </c>
      <c r="AI36" s="371">
        <f t="shared" ca="1" si="33"/>
        <v>951</v>
      </c>
      <c r="AL36" s="371">
        <f t="shared" ca="1" si="34"/>
        <v>877</v>
      </c>
      <c r="AO36" s="371">
        <f t="shared" ca="1" si="35"/>
        <v>1010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110</v>
      </c>
      <c r="I39" s="302"/>
      <c r="J39" s="302"/>
      <c r="K39" s="371">
        <f t="shared" ca="1" si="25"/>
        <v>103</v>
      </c>
      <c r="L39" s="302"/>
      <c r="M39" s="302"/>
      <c r="N39" s="371">
        <f t="shared" ca="1" si="26"/>
        <v>120</v>
      </c>
      <c r="Q39" s="371">
        <f t="shared" ca="1" si="27"/>
        <v>115</v>
      </c>
      <c r="T39" s="371">
        <f t="shared" ca="1" si="28"/>
        <v>111</v>
      </c>
      <c r="W39" s="371">
        <f t="shared" ca="1" si="29"/>
        <v>97</v>
      </c>
      <c r="Z39" s="371">
        <f t="shared" ca="1" si="30"/>
        <v>103</v>
      </c>
      <c r="AC39" s="371">
        <f t="shared" ca="1" si="31"/>
        <v>103</v>
      </c>
      <c r="AF39" s="371">
        <f t="shared" ca="1" si="32"/>
        <v>91</v>
      </c>
      <c r="AI39" s="371">
        <f t="shared" ca="1" si="33"/>
        <v>108</v>
      </c>
      <c r="AL39" s="371">
        <f t="shared" ca="1" si="34"/>
        <v>102</v>
      </c>
      <c r="AO39" s="371">
        <f t="shared" ca="1" si="35"/>
        <v>109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0.61111111111111116</v>
      </c>
      <c r="H42" s="302"/>
      <c r="I42" s="302"/>
      <c r="J42" s="370">
        <f ca="1">J26</f>
        <v>0.57222222222222219</v>
      </c>
      <c r="K42" s="302"/>
      <c r="L42" s="302"/>
      <c r="M42" s="370">
        <f ca="1">M26</f>
        <v>0.66666666666666663</v>
      </c>
      <c r="P42" s="370">
        <f ca="1">P26</f>
        <v>0.63888888888888884</v>
      </c>
      <c r="S42" s="370">
        <f ca="1">S26</f>
        <v>0.6166666666666667</v>
      </c>
      <c r="V42" s="370">
        <f ca="1">V26</f>
        <v>0.53888888888888886</v>
      </c>
      <c r="Y42" s="370">
        <f ca="1">Y26</f>
        <v>0.57222222222222219</v>
      </c>
      <c r="AB42" s="370">
        <f ca="1">AB26</f>
        <v>0.57222222222222219</v>
      </c>
      <c r="AE42" s="370">
        <f ca="1">AE26</f>
        <v>0.50555555555555554</v>
      </c>
      <c r="AH42" s="370">
        <f ca="1">AH26</f>
        <v>0.6</v>
      </c>
      <c r="AK42" s="370">
        <f ca="1">AK26</f>
        <v>0.56666666666666665</v>
      </c>
      <c r="AN42" s="370">
        <f ca="1">AN26</f>
        <v>0.60555555555555551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8" t="s">
        <v>11</v>
      </c>
      <c r="AU2" s="409" t="s">
        <v>11</v>
      </c>
      <c r="AV2" s="410"/>
      <c r="AW2" s="3"/>
      <c r="BE2" s="414" t="str">
        <f ca="1">CONCATENATE("Week ",$C$2," Scores")</f>
        <v>Week 16 Scores</v>
      </c>
      <c r="BF2" s="415"/>
      <c r="BG2" s="416"/>
      <c r="BH2" s="155"/>
      <c r="BI2" s="414" t="s">
        <v>65</v>
      </c>
      <c r="BJ2" s="415"/>
      <c r="BK2" s="415"/>
      <c r="BL2" s="416"/>
      <c r="BM2" s="154"/>
      <c r="BN2" s="414" t="s">
        <v>74</v>
      </c>
      <c r="BO2" s="415"/>
      <c r="BP2" s="416"/>
      <c r="BQ2" s="414" t="s">
        <v>70</v>
      </c>
      <c r="BR2" s="415"/>
      <c r="BS2" s="415"/>
      <c r="BT2" s="415"/>
      <c r="BU2" s="415"/>
      <c r="BV2" s="415"/>
      <c r="BW2" s="41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2" t="s">
        <v>67</v>
      </c>
      <c r="BS3" s="417"/>
      <c r="BT3" s="412" t="s">
        <v>68</v>
      </c>
      <c r="BU3" s="417"/>
      <c r="BV3" s="412" t="s">
        <v>69</v>
      </c>
      <c r="BW3" s="41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</v>
      </c>
      <c r="BL4" s="74">
        <f ca="1">$H$23</f>
        <v>990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-5</v>
      </c>
      <c r="BQ4" s="53">
        <f ca="1">-$AR$3*'Season Summary'!$AO$3</f>
        <v>-36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10</v>
      </c>
      <c r="BJ5" s="66" t="str">
        <f>$I$2</f>
        <v>CK</v>
      </c>
      <c r="BK5" s="75">
        <f ca="1">$K$22</f>
        <v>80.272727272727266</v>
      </c>
      <c r="BL5" s="76">
        <f ca="1">$K$23</f>
        <v>883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-5</v>
      </c>
      <c r="BQ5" s="55">
        <f ca="1">-$AR$3*'Season Summary'!$AO$3</f>
        <v>-36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</v>
      </c>
      <c r="BL6" s="76">
        <f ca="1">$N$23</f>
        <v>1034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-36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36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92.727272727272734</v>
      </c>
      <c r="BL7" s="76">
        <f ca="1">$Q$23</f>
        <v>1020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-36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24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-5</v>
      </c>
      <c r="BQ8" s="55">
        <f ca="1">-$AR$3*'Season Summary'!$AO$3</f>
        <v>-36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81.090909090909093</v>
      </c>
      <c r="BL9" s="76">
        <f ca="1">$W$23</f>
        <v>892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-36</v>
      </c>
      <c r="BQ9" s="55">
        <f ca="1">-$AR$3*'Season Summary'!$AO$3</f>
        <v>-36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82.454545454545453</v>
      </c>
      <c r="BL10" s="76">
        <f ca="1">$Z$23</f>
        <v>907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-5</v>
      </c>
      <c r="BQ10" s="55">
        <f ca="1">-$AR$3*'Season Summary'!$AO$3</f>
        <v>-36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85.181818181818187</v>
      </c>
      <c r="BL11" s="76">
        <f ca="1">$AC$23</f>
        <v>937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-36</v>
      </c>
      <c r="BQ11" s="55">
        <f ca="1">-$AR$3*'Season Summary'!$AO$3</f>
        <v>-36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71.36363636363636</v>
      </c>
      <c r="BL12" s="76">
        <f ca="1">$AF$23</f>
        <v>785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-5</v>
      </c>
      <c r="BQ12" s="55">
        <f ca="1">-$AR$3*'Season Summary'!$AO$3</f>
        <v>-36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86.454545454545453</v>
      </c>
      <c r="BL13" s="76">
        <f ca="1">$AI$23</f>
        <v>951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-36</v>
      </c>
      <c r="BQ13" s="55">
        <f ca="1">-$AR$3*'Season Summary'!$AO$3</f>
        <v>-36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-36</v>
      </c>
      <c r="BQ14" s="55">
        <f ca="1">-$AR$3*'Season Summary'!$AO$3</f>
        <v>-36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91.818181818181813</v>
      </c>
      <c r="BL15" s="78">
        <f ca="1">$AO$23</f>
        <v>1010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26</v>
      </c>
      <c r="BQ15" s="57">
        <f ca="1">-$AR$3*'Season Summary'!$AO$3</f>
        <v>-36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</v>
      </c>
      <c r="I35" s="302"/>
      <c r="J35" s="302"/>
      <c r="K35" s="371">
        <f t="shared" ca="1" si="25"/>
        <v>80.272727272727266</v>
      </c>
      <c r="L35" s="302"/>
      <c r="M35" s="302"/>
      <c r="N35" s="371">
        <f t="shared" ca="1" si="26"/>
        <v>94</v>
      </c>
      <c r="Q35" s="371">
        <f t="shared" ca="1" si="27"/>
        <v>92.727272727272734</v>
      </c>
      <c r="T35" s="371">
        <f t="shared" ca="1" si="28"/>
        <v>89.36363636363636</v>
      </c>
      <c r="W35" s="371">
        <f t="shared" ca="1" si="29"/>
        <v>81.090909090909093</v>
      </c>
      <c r="Z35" s="371">
        <f t="shared" ca="1" si="30"/>
        <v>82.454545454545453</v>
      </c>
      <c r="AC35" s="371">
        <f t="shared" ca="1" si="31"/>
        <v>85.181818181818187</v>
      </c>
      <c r="AF35" s="371">
        <f t="shared" ca="1" si="32"/>
        <v>71.36363636363636</v>
      </c>
      <c r="AI35" s="371">
        <f t="shared" ca="1" si="33"/>
        <v>86.454545454545453</v>
      </c>
      <c r="AL35" s="371">
        <f t="shared" ca="1" si="34"/>
        <v>79.727272727272734</v>
      </c>
      <c r="AO35" s="371">
        <f t="shared" ca="1" si="35"/>
        <v>91.818181818181813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990</v>
      </c>
      <c r="I36" s="302"/>
      <c r="J36" s="302"/>
      <c r="K36" s="371">
        <f t="shared" ca="1" si="25"/>
        <v>883</v>
      </c>
      <c r="L36" s="302"/>
      <c r="M36" s="302"/>
      <c r="N36" s="371">
        <f t="shared" ca="1" si="26"/>
        <v>1034</v>
      </c>
      <c r="Q36" s="371">
        <f t="shared" ca="1" si="27"/>
        <v>1020</v>
      </c>
      <c r="T36" s="371">
        <f t="shared" ca="1" si="28"/>
        <v>983</v>
      </c>
      <c r="W36" s="371">
        <f t="shared" ca="1" si="29"/>
        <v>892</v>
      </c>
      <c r="Z36" s="371">
        <f t="shared" ca="1" si="30"/>
        <v>907</v>
      </c>
      <c r="AC36" s="371">
        <f t="shared" ca="1" si="31"/>
        <v>937</v>
      </c>
      <c r="AF36" s="371">
        <f t="shared" ca="1" si="32"/>
        <v>785</v>
      </c>
      <c r="AI36" s="371">
        <f t="shared" ca="1" si="33"/>
        <v>951</v>
      </c>
      <c r="AL36" s="371">
        <f t="shared" ca="1" si="34"/>
        <v>877</v>
      </c>
      <c r="AO36" s="371">
        <f t="shared" ca="1" si="35"/>
        <v>1010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110</v>
      </c>
      <c r="I39" s="302"/>
      <c r="J39" s="302"/>
      <c r="K39" s="371">
        <f t="shared" ca="1" si="25"/>
        <v>103</v>
      </c>
      <c r="L39" s="302"/>
      <c r="M39" s="302"/>
      <c r="N39" s="371">
        <f t="shared" ca="1" si="26"/>
        <v>120</v>
      </c>
      <c r="Q39" s="371">
        <f t="shared" ca="1" si="27"/>
        <v>115</v>
      </c>
      <c r="T39" s="371">
        <f t="shared" ca="1" si="28"/>
        <v>111</v>
      </c>
      <c r="W39" s="371">
        <f t="shared" ca="1" si="29"/>
        <v>97</v>
      </c>
      <c r="Z39" s="371">
        <f t="shared" ca="1" si="30"/>
        <v>103</v>
      </c>
      <c r="AC39" s="371">
        <f t="shared" ca="1" si="31"/>
        <v>103</v>
      </c>
      <c r="AF39" s="371">
        <f t="shared" ca="1" si="32"/>
        <v>91</v>
      </c>
      <c r="AI39" s="371">
        <f t="shared" ca="1" si="33"/>
        <v>108</v>
      </c>
      <c r="AL39" s="371">
        <f t="shared" ca="1" si="34"/>
        <v>102</v>
      </c>
      <c r="AO39" s="371">
        <f t="shared" ca="1" si="35"/>
        <v>109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0.61111111111111116</v>
      </c>
      <c r="H42" s="302"/>
      <c r="I42" s="302"/>
      <c r="J42" s="370">
        <f ca="1">J26</f>
        <v>0.57222222222222219</v>
      </c>
      <c r="K42" s="302"/>
      <c r="L42" s="302"/>
      <c r="M42" s="370">
        <f ca="1">M26</f>
        <v>0.66666666666666663</v>
      </c>
      <c r="P42" s="370">
        <f ca="1">P26</f>
        <v>0.63888888888888884</v>
      </c>
      <c r="S42" s="370">
        <f ca="1">S26</f>
        <v>0.6166666666666667</v>
      </c>
      <c r="V42" s="370">
        <f ca="1">V26</f>
        <v>0.53888888888888886</v>
      </c>
      <c r="Y42" s="370">
        <f ca="1">Y26</f>
        <v>0.57222222222222219</v>
      </c>
      <c r="AB42" s="370">
        <f ca="1">AB26</f>
        <v>0.57222222222222219</v>
      </c>
      <c r="AE42" s="370">
        <f ca="1">AE26</f>
        <v>0.50555555555555554</v>
      </c>
      <c r="AH42" s="370">
        <f ca="1">AH26</f>
        <v>0.6</v>
      </c>
      <c r="AK42" s="370">
        <f ca="1">AK26</f>
        <v>0.56666666666666665</v>
      </c>
      <c r="AN42" s="370">
        <f ca="1">AN26</f>
        <v>0.60555555555555551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8" t="s">
        <v>11</v>
      </c>
      <c r="AU2" s="409" t="s">
        <v>11</v>
      </c>
      <c r="AV2" s="410"/>
      <c r="AW2" s="3"/>
      <c r="BE2" s="414" t="str">
        <f ca="1">CONCATENATE("Week ",$C$2," Scores")</f>
        <v>Week 17 Scores</v>
      </c>
      <c r="BF2" s="415"/>
      <c r="BG2" s="416"/>
      <c r="BH2" s="155"/>
      <c r="BI2" s="414" t="s">
        <v>65</v>
      </c>
      <c r="BJ2" s="415"/>
      <c r="BK2" s="415"/>
      <c r="BL2" s="416"/>
      <c r="BM2" s="154"/>
      <c r="BN2" s="414" t="s">
        <v>74</v>
      </c>
      <c r="BO2" s="415"/>
      <c r="BP2" s="416"/>
      <c r="BQ2" s="414" t="s">
        <v>70</v>
      </c>
      <c r="BR2" s="415"/>
      <c r="BS2" s="415"/>
      <c r="BT2" s="415"/>
      <c r="BU2" s="415"/>
      <c r="BV2" s="415"/>
      <c r="BW2" s="41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2" t="s">
        <v>67</v>
      </c>
      <c r="BS3" s="417"/>
      <c r="BT3" s="412" t="s">
        <v>68</v>
      </c>
      <c r="BU3" s="417"/>
      <c r="BV3" s="412" t="s">
        <v>69</v>
      </c>
      <c r="BW3" s="41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</v>
      </c>
      <c r="BL4" s="74">
        <f ca="1">$H$23</f>
        <v>990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-5</v>
      </c>
      <c r="BQ4" s="53">
        <f ca="1">-$AR$3*'Season Summary'!$AO$3</f>
        <v>-36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10</v>
      </c>
      <c r="BJ5" s="66" t="str">
        <f>$I$2</f>
        <v>CK</v>
      </c>
      <c r="BK5" s="75">
        <f ca="1">$K$22</f>
        <v>80.272727272727266</v>
      </c>
      <c r="BL5" s="76">
        <f ca="1">$K$23</f>
        <v>883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-5</v>
      </c>
      <c r="BQ5" s="55">
        <f ca="1">-$AR$3*'Season Summary'!$AO$3</f>
        <v>-36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</v>
      </c>
      <c r="BL6" s="76">
        <f ca="1">$N$23</f>
        <v>1034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-36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36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92.727272727272734</v>
      </c>
      <c r="BL7" s="76">
        <f ca="1">$Q$23</f>
        <v>1020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-36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24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-5</v>
      </c>
      <c r="BQ8" s="55">
        <f ca="1">-$AR$3*'Season Summary'!$AO$3</f>
        <v>-36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81.090909090909093</v>
      </c>
      <c r="BL9" s="76">
        <f ca="1">$W$23</f>
        <v>892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-36</v>
      </c>
      <c r="BQ9" s="55">
        <f ca="1">-$AR$3*'Season Summary'!$AO$3</f>
        <v>-36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82.454545454545453</v>
      </c>
      <c r="BL10" s="76">
        <f ca="1">$Z$23</f>
        <v>907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-5</v>
      </c>
      <c r="BQ10" s="55">
        <f ca="1">-$AR$3*'Season Summary'!$AO$3</f>
        <v>-36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85.181818181818187</v>
      </c>
      <c r="BL11" s="76">
        <f ca="1">$AC$23</f>
        <v>937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-36</v>
      </c>
      <c r="BQ11" s="55">
        <f ca="1">-$AR$3*'Season Summary'!$AO$3</f>
        <v>-36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71.36363636363636</v>
      </c>
      <c r="BL12" s="76">
        <f ca="1">$AF$23</f>
        <v>785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-5</v>
      </c>
      <c r="BQ12" s="55">
        <f ca="1">-$AR$3*'Season Summary'!$AO$3</f>
        <v>-36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86.454545454545453</v>
      </c>
      <c r="BL13" s="76">
        <f ca="1">$AI$23</f>
        <v>951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-36</v>
      </c>
      <c r="BQ13" s="55">
        <f ca="1">-$AR$3*'Season Summary'!$AO$3</f>
        <v>-36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-36</v>
      </c>
      <c r="BQ14" s="55">
        <f ca="1">-$AR$3*'Season Summary'!$AO$3</f>
        <v>-36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91.818181818181813</v>
      </c>
      <c r="BL15" s="78">
        <f ca="1">$AO$23</f>
        <v>1010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26</v>
      </c>
      <c r="BQ15" s="57">
        <f ca="1">-$AR$3*'Season Summary'!$AO$3</f>
        <v>-36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</v>
      </c>
      <c r="I35" s="302"/>
      <c r="J35" s="302"/>
      <c r="K35" s="371">
        <f t="shared" ca="1" si="25"/>
        <v>80.272727272727266</v>
      </c>
      <c r="L35" s="302"/>
      <c r="M35" s="302"/>
      <c r="N35" s="371">
        <f t="shared" ca="1" si="26"/>
        <v>94</v>
      </c>
      <c r="Q35" s="371">
        <f t="shared" ca="1" si="27"/>
        <v>92.727272727272734</v>
      </c>
      <c r="T35" s="371">
        <f t="shared" ca="1" si="28"/>
        <v>89.36363636363636</v>
      </c>
      <c r="W35" s="371">
        <f t="shared" ca="1" si="29"/>
        <v>81.090909090909093</v>
      </c>
      <c r="Z35" s="371">
        <f t="shared" ca="1" si="30"/>
        <v>82.454545454545453</v>
      </c>
      <c r="AC35" s="371">
        <f t="shared" ca="1" si="31"/>
        <v>85.181818181818187</v>
      </c>
      <c r="AF35" s="371">
        <f t="shared" ca="1" si="32"/>
        <v>71.36363636363636</v>
      </c>
      <c r="AI35" s="371">
        <f t="shared" ca="1" si="33"/>
        <v>86.454545454545453</v>
      </c>
      <c r="AL35" s="371">
        <f t="shared" ca="1" si="34"/>
        <v>79.727272727272734</v>
      </c>
      <c r="AO35" s="371">
        <f t="shared" ca="1" si="35"/>
        <v>91.818181818181813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990</v>
      </c>
      <c r="I36" s="302"/>
      <c r="J36" s="302"/>
      <c r="K36" s="371">
        <f t="shared" ca="1" si="25"/>
        <v>883</v>
      </c>
      <c r="L36" s="302"/>
      <c r="M36" s="302"/>
      <c r="N36" s="371">
        <f t="shared" ca="1" si="26"/>
        <v>1034</v>
      </c>
      <c r="Q36" s="371">
        <f t="shared" ca="1" si="27"/>
        <v>1020</v>
      </c>
      <c r="T36" s="371">
        <f t="shared" ca="1" si="28"/>
        <v>983</v>
      </c>
      <c r="W36" s="371">
        <f t="shared" ca="1" si="29"/>
        <v>892</v>
      </c>
      <c r="Z36" s="371">
        <f t="shared" ca="1" si="30"/>
        <v>907</v>
      </c>
      <c r="AC36" s="371">
        <f t="shared" ca="1" si="31"/>
        <v>937</v>
      </c>
      <c r="AF36" s="371">
        <f t="shared" ca="1" si="32"/>
        <v>785</v>
      </c>
      <c r="AI36" s="371">
        <f t="shared" ca="1" si="33"/>
        <v>951</v>
      </c>
      <c r="AL36" s="371">
        <f t="shared" ca="1" si="34"/>
        <v>877</v>
      </c>
      <c r="AO36" s="371">
        <f t="shared" ca="1" si="35"/>
        <v>1010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110</v>
      </c>
      <c r="I39" s="302"/>
      <c r="J39" s="302"/>
      <c r="K39" s="371">
        <f t="shared" ca="1" si="25"/>
        <v>103</v>
      </c>
      <c r="L39" s="302"/>
      <c r="M39" s="302"/>
      <c r="N39" s="371">
        <f t="shared" ca="1" si="26"/>
        <v>120</v>
      </c>
      <c r="Q39" s="371">
        <f t="shared" ca="1" si="27"/>
        <v>115</v>
      </c>
      <c r="T39" s="371">
        <f t="shared" ca="1" si="28"/>
        <v>111</v>
      </c>
      <c r="W39" s="371">
        <f t="shared" ca="1" si="29"/>
        <v>97</v>
      </c>
      <c r="Z39" s="371">
        <f t="shared" ca="1" si="30"/>
        <v>103</v>
      </c>
      <c r="AC39" s="371">
        <f t="shared" ca="1" si="31"/>
        <v>103</v>
      </c>
      <c r="AF39" s="371">
        <f t="shared" ca="1" si="32"/>
        <v>91</v>
      </c>
      <c r="AI39" s="371">
        <f t="shared" ca="1" si="33"/>
        <v>108</v>
      </c>
      <c r="AL39" s="371">
        <f t="shared" ca="1" si="34"/>
        <v>102</v>
      </c>
      <c r="AO39" s="371">
        <f t="shared" ca="1" si="35"/>
        <v>109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0.61111111111111116</v>
      </c>
      <c r="H42" s="302"/>
      <c r="I42" s="302"/>
      <c r="J42" s="370">
        <f ca="1">J26</f>
        <v>0.57222222222222219</v>
      </c>
      <c r="K42" s="302"/>
      <c r="L42" s="302"/>
      <c r="M42" s="370">
        <f ca="1">M26</f>
        <v>0.66666666666666663</v>
      </c>
      <c r="P42" s="370">
        <f ca="1">P26</f>
        <v>0.63888888888888884</v>
      </c>
      <c r="S42" s="370">
        <f ca="1">S26</f>
        <v>0.6166666666666667</v>
      </c>
      <c r="V42" s="370">
        <f ca="1">V26</f>
        <v>0.53888888888888886</v>
      </c>
      <c r="Y42" s="370">
        <f ca="1">Y26</f>
        <v>0.57222222222222219</v>
      </c>
      <c r="AB42" s="370">
        <f ca="1">AB26</f>
        <v>0.57222222222222219</v>
      </c>
      <c r="AE42" s="370">
        <f ca="1">AE26</f>
        <v>0.50555555555555554</v>
      </c>
      <c r="AH42" s="370">
        <f ca="1">AH26</f>
        <v>0.6</v>
      </c>
      <c r="AK42" s="370">
        <f ca="1">AK26</f>
        <v>0.56666666666666665</v>
      </c>
      <c r="AN42" s="370">
        <f ca="1">AN26</f>
        <v>0.60555555555555551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124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-36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-5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-5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26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8" t="s">
        <v>11</v>
      </c>
      <c r="AU2" s="409" t="s">
        <v>11</v>
      </c>
      <c r="AV2" s="410"/>
      <c r="AW2" s="3"/>
      <c r="BE2" s="414" t="str">
        <f ca="1">CONCATENATE("Week ",$C$2," Scores")</f>
        <v>Week 18 Scores</v>
      </c>
      <c r="BF2" s="415"/>
      <c r="BG2" s="416"/>
      <c r="BH2" s="155"/>
      <c r="BI2" s="414" t="s">
        <v>65</v>
      </c>
      <c r="BJ2" s="415"/>
      <c r="BK2" s="415"/>
      <c r="BL2" s="416"/>
      <c r="BM2" s="154"/>
      <c r="BN2" s="414" t="s">
        <v>74</v>
      </c>
      <c r="BO2" s="415"/>
      <c r="BP2" s="416"/>
      <c r="BQ2" s="414" t="s">
        <v>70</v>
      </c>
      <c r="BR2" s="415"/>
      <c r="BS2" s="415"/>
      <c r="BT2" s="415"/>
      <c r="BU2" s="415"/>
      <c r="BV2" s="415"/>
      <c r="BW2" s="416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12" t="s">
        <v>67</v>
      </c>
      <c r="BS3" s="417"/>
      <c r="BT3" s="412" t="s">
        <v>68</v>
      </c>
      <c r="BU3" s="417"/>
      <c r="BV3" s="412" t="s">
        <v>69</v>
      </c>
      <c r="BW3" s="413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4</v>
      </c>
      <c r="BJ4" s="72" t="str">
        <f>$F$2</f>
        <v>BM</v>
      </c>
      <c r="BK4" s="73">
        <f ca="1">$H$22</f>
        <v>90</v>
      </c>
      <c r="BL4" s="74">
        <f ca="1">$H$23</f>
        <v>990</v>
      </c>
      <c r="BM4" s="154"/>
      <c r="BN4" s="48">
        <f t="shared" ref="BN4:BN15" ca="1" si="18">RANK(BP4,BP$4:BP$15,0)</f>
        <v>4</v>
      </c>
      <c r="BO4" s="65" t="str">
        <f>$F$2</f>
        <v>BM</v>
      </c>
      <c r="BP4" s="54">
        <f t="shared" ref="BP4:BP15" ca="1" si="19">SUM(BQ4,BS4,BU4,BW4)</f>
        <v>-5</v>
      </c>
      <c r="BQ4" s="53">
        <f ca="1">-$AR$3*'Season Summary'!$AO$3</f>
        <v>-36</v>
      </c>
      <c r="BR4" s="59">
        <f ca="1">IF(COUNTIF('Season Summary'!E$3:OFFSET('Season Summary'!E$3,$C$2+$AR$2,0),"=1")&gt;0,COUNTIF('Season Summary'!E$3:OFFSET('Season Summary'!E$3,$C$2+$AR$2,0),"=1"),"")</f>
        <v>1</v>
      </c>
      <c r="BS4" s="60">
        <f ca="1">IF(BR4="","",BR4*'Season Summary'!$AO$6)</f>
        <v>31</v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10</v>
      </c>
      <c r="BJ5" s="66" t="str">
        <f>$I$2</f>
        <v>CK</v>
      </c>
      <c r="BK5" s="75">
        <f ca="1">$K$22</f>
        <v>80.272727272727266</v>
      </c>
      <c r="BL5" s="76">
        <f ca="1">$K$23</f>
        <v>883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-5</v>
      </c>
      <c r="BQ5" s="55">
        <f ca="1">-$AR$3*'Season Summary'!$AO$3</f>
        <v>-36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94</v>
      </c>
      <c r="BL6" s="76">
        <f ca="1">$N$23</f>
        <v>1034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124</v>
      </c>
      <c r="BQ6" s="55">
        <f ca="1">-$AR$3*'Season Summary'!$AO$3</f>
        <v>-36</v>
      </c>
      <c r="BR6" s="61">
        <f ca="1">IF(COUNTIF('Season Summary'!K$3:OFFSET('Season Summary'!K$3,$C$2+$AR$2,0),"=1")&gt;0,COUNTIF('Season Summary'!K$3:OFFSET('Season Summary'!K$3,$C$2+$AR$2,0),"=1"),"")</f>
        <v>4</v>
      </c>
      <c r="BS6" s="62">
        <f ca="1">IF(BR6="","",BR6*'Season Summary'!$AO$6)</f>
        <v>124</v>
      </c>
      <c r="BT6" s="190" t="str">
        <f ca="1">IF($M$22=1,"✓","")</f>
        <v>✓</v>
      </c>
      <c r="BU6" s="62">
        <f t="shared" ca="1" si="20"/>
        <v>36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2</v>
      </c>
      <c r="BJ7" s="66" t="str">
        <f>$O$2</f>
        <v>DC</v>
      </c>
      <c r="BK7" s="75">
        <f ca="1">$Q$22</f>
        <v>92.727272727272734</v>
      </c>
      <c r="BL7" s="76">
        <f ca="1">$Q$23</f>
        <v>1020</v>
      </c>
      <c r="BM7" s="154"/>
      <c r="BN7" s="46">
        <f t="shared" ca="1" si="18"/>
        <v>3</v>
      </c>
      <c r="BO7" s="66" t="str">
        <f>$O$2</f>
        <v>DC</v>
      </c>
      <c r="BP7" s="56">
        <f t="shared" ca="1" si="19"/>
        <v>19</v>
      </c>
      <c r="BQ7" s="55">
        <f ca="1">-$AR$3*'Season Summary'!$AO$3</f>
        <v>-36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>✓</v>
      </c>
      <c r="BW7" s="50">
        <f t="shared" ca="1" si="22"/>
        <v>24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5</v>
      </c>
      <c r="BJ8" s="66" t="str">
        <f>$R$2</f>
        <v>DH</v>
      </c>
      <c r="BK8" s="75">
        <f ca="1">$T$22</f>
        <v>89.36363636363636</v>
      </c>
      <c r="BL8" s="76">
        <f ca="1">$T$23</f>
        <v>983</v>
      </c>
      <c r="BM8" s="154"/>
      <c r="BN8" s="46">
        <f t="shared" ca="1" si="18"/>
        <v>4</v>
      </c>
      <c r="BO8" s="66" t="str">
        <f>$R$2</f>
        <v>DH</v>
      </c>
      <c r="BP8" s="56">
        <f t="shared" ca="1" si="19"/>
        <v>-5</v>
      </c>
      <c r="BQ8" s="55">
        <f ca="1">-$AR$3*'Season Summary'!$AO$3</f>
        <v>-36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/>
      </c>
      <c r="BW8" s="50" t="str">
        <f ca="1">IF(BV8="✓",$AH$27/COUNTIF(BV$4:BV$15,"✓"),"")</f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9</v>
      </c>
      <c r="BJ9" s="66" t="str">
        <f>$U$2</f>
        <v>JG</v>
      </c>
      <c r="BK9" s="75">
        <f ca="1">$W$22</f>
        <v>81.090909090909093</v>
      </c>
      <c r="BL9" s="76">
        <f ca="1">$W$23</f>
        <v>892</v>
      </c>
      <c r="BM9" s="154"/>
      <c r="BN9" s="46">
        <f t="shared" ca="1" si="18"/>
        <v>9</v>
      </c>
      <c r="BO9" s="66" t="str">
        <f>$U$2</f>
        <v>JG</v>
      </c>
      <c r="BP9" s="56">
        <f t="shared" ca="1" si="19"/>
        <v>-36</v>
      </c>
      <c r="BQ9" s="55">
        <f ca="1">-$AR$3*'Season Summary'!$AO$3</f>
        <v>-36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82.454545454545453</v>
      </c>
      <c r="BL10" s="76">
        <f ca="1">$Z$23</f>
        <v>907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-5</v>
      </c>
      <c r="BQ10" s="55">
        <f ca="1">-$AR$3*'Season Summary'!$AO$3</f>
        <v>-36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85.181818181818187</v>
      </c>
      <c r="BL11" s="76">
        <f ca="1">$AC$23</f>
        <v>937</v>
      </c>
      <c r="BM11" s="154"/>
      <c r="BN11" s="46">
        <f t="shared" ca="1" si="18"/>
        <v>9</v>
      </c>
      <c r="BO11" s="66" t="str">
        <f>$AA$2</f>
        <v>JL</v>
      </c>
      <c r="BP11" s="56">
        <f t="shared" ca="1" si="19"/>
        <v>-36</v>
      </c>
      <c r="BQ11" s="55">
        <f ca="1">-$AR$3*'Season Summary'!$AO$3</f>
        <v>-36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71.36363636363636</v>
      </c>
      <c r="BL12" s="76">
        <f ca="1">$AF$23</f>
        <v>785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-5</v>
      </c>
      <c r="BQ12" s="55">
        <f ca="1">-$AR$3*'Season Summary'!$AO$3</f>
        <v>-36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6</v>
      </c>
      <c r="BJ13" s="66" t="str">
        <f>$AG$2</f>
        <v>KK</v>
      </c>
      <c r="BK13" s="75">
        <f ca="1">$AI$22</f>
        <v>86.454545454545453</v>
      </c>
      <c r="BL13" s="76">
        <f ca="1">$AI$23</f>
        <v>951</v>
      </c>
      <c r="BM13" s="154"/>
      <c r="BN13" s="46">
        <f t="shared" ca="1" si="18"/>
        <v>9</v>
      </c>
      <c r="BO13" s="66" t="str">
        <f>$AG$2</f>
        <v>KK</v>
      </c>
      <c r="BP13" s="56">
        <f t="shared" ca="1" si="19"/>
        <v>-36</v>
      </c>
      <c r="BQ13" s="55">
        <f ca="1">-$AR$3*'Season Summary'!$AO$3</f>
        <v>-36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79.727272727272734</v>
      </c>
      <c r="BL14" s="76">
        <f ca="1">$AL$23</f>
        <v>877</v>
      </c>
      <c r="BM14" s="154"/>
      <c r="BN14" s="46">
        <f t="shared" ca="1" si="18"/>
        <v>9</v>
      </c>
      <c r="BO14" s="66" t="str">
        <f>$AJ$2</f>
        <v>MB</v>
      </c>
      <c r="BP14" s="56">
        <f t="shared" ca="1" si="19"/>
        <v>-36</v>
      </c>
      <c r="BQ14" s="55">
        <f ca="1">-$AR$3*'Season Summary'!$AO$3</f>
        <v>-36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3</v>
      </c>
      <c r="BJ15" s="67" t="str">
        <f>$AM$2</f>
        <v>RR</v>
      </c>
      <c r="BK15" s="77">
        <f ca="1">$AO$22</f>
        <v>91.818181818181813</v>
      </c>
      <c r="BL15" s="78">
        <f ca="1">$AO$23</f>
        <v>1010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26</v>
      </c>
      <c r="BQ15" s="57">
        <f ca="1">-$AR$3*'Season Summary'!$AO$3</f>
        <v>-36</v>
      </c>
      <c r="BR15" s="63">
        <f ca="1">IF(COUNTIF('Season Summary'!AL$3:OFFSET('Season Summary'!AL$3,$C$2+$AR$2,0),"=1")&gt;0,COUNTIF('Season Summary'!AL$3:OFFSET('Season Summary'!AL$3,$C$2+$AR$2,0),"=1"),"")</f>
        <v>2</v>
      </c>
      <c r="BS15" s="64">
        <f ca="1">IF(BR15="","",BR15*'Season Summary'!$AO$6)</f>
        <v>62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/>
      </c>
      <c r="BW15" s="51" t="str">
        <f t="shared" ca="1" si="22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90</v>
      </c>
      <c r="I22" s="135"/>
      <c r="J22" s="133">
        <f ca="1">RANK(K35,($H35:$AO35),0)</f>
        <v>10</v>
      </c>
      <c r="K22" s="134">
        <f ca="1">IF($AR$3&lt;3,K23,K23/($AR$3-1))</f>
        <v>80.272727272727266</v>
      </c>
      <c r="L22" s="135"/>
      <c r="M22" s="133">
        <f ca="1">RANK(N35,($H35:$AO35),0)</f>
        <v>1</v>
      </c>
      <c r="N22" s="134">
        <f ca="1">IF($AR$3&lt;3,N23,N23/($AR$3-1))</f>
        <v>94</v>
      </c>
      <c r="O22" s="135"/>
      <c r="P22" s="133">
        <f ca="1">RANK(Q35,($H35:$AO35),0)</f>
        <v>2</v>
      </c>
      <c r="Q22" s="134">
        <f ca="1">IF($AR$3&lt;3,Q23,Q23/($AR$3-1))</f>
        <v>92.727272727272734</v>
      </c>
      <c r="R22" s="135"/>
      <c r="S22" s="133">
        <f ca="1">RANK(T35,($H35:$AO35),0)</f>
        <v>5</v>
      </c>
      <c r="T22" s="134">
        <f ca="1">IF($AR$3&lt;3,T23,T23/($AR$3-1))</f>
        <v>89.36363636363636</v>
      </c>
      <c r="U22" s="135"/>
      <c r="V22" s="133">
        <f ca="1">RANK(W35,($H35:$AO35),0)</f>
        <v>9</v>
      </c>
      <c r="W22" s="134">
        <f ca="1">IF($AR$3&lt;3,W23,W23/($AR$3-1))</f>
        <v>81.090909090909093</v>
      </c>
      <c r="X22" s="135"/>
      <c r="Y22" s="133">
        <f ca="1">RANK(Z35,($H35:$AO35),0)</f>
        <v>8</v>
      </c>
      <c r="Z22" s="134">
        <f ca="1">IF($AR$3&lt;3,Z23,Z23/($AR$3-1))</f>
        <v>82.454545454545453</v>
      </c>
      <c r="AA22" s="135"/>
      <c r="AB22" s="133">
        <f ca="1">RANK(AC35,($H35:$AO35),0)</f>
        <v>7</v>
      </c>
      <c r="AC22" s="134">
        <f ca="1">IF($AR$3&lt;3,AC23,AC23/($AR$3-1))</f>
        <v>85.181818181818187</v>
      </c>
      <c r="AD22" s="135"/>
      <c r="AE22" s="133">
        <f ca="1">RANK(AF35,($H35:$AO35),0)</f>
        <v>12</v>
      </c>
      <c r="AF22" s="134">
        <f ca="1">IF($AR$3&lt;3,AF23,AF23/($AR$3-1))</f>
        <v>71.36363636363636</v>
      </c>
      <c r="AG22" s="135"/>
      <c r="AH22" s="133">
        <f ca="1">RANK(AI35,($H35:$AO35),0)</f>
        <v>6</v>
      </c>
      <c r="AI22" s="134">
        <f ca="1">IF($AR$3&lt;3,AI23,AI23/($AR$3-1))</f>
        <v>86.454545454545453</v>
      </c>
      <c r="AJ22" s="135"/>
      <c r="AK22" s="133">
        <f ca="1">RANK(AL35,($H35:$AO35),0)</f>
        <v>11</v>
      </c>
      <c r="AL22" s="134">
        <f ca="1">IF($AR$3&lt;3,AL23,AL23/($AR$3-1))</f>
        <v>79.727272727272734</v>
      </c>
      <c r="AM22" s="135"/>
      <c r="AN22" s="133">
        <f ca="1">RANK(AO35,($H35:$AO35),0)</f>
        <v>3</v>
      </c>
      <c r="AO22" s="136">
        <f ca="1">IF($AR$3&lt;3,AO23,AO23/($AR$3-1))</f>
        <v>91.818181818181813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990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1034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1020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892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907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937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785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951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877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1010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65</v>
      </c>
      <c r="R24" s="143"/>
      <c r="S24" s="141"/>
      <c r="T24" s="142">
        <f ca="1">IF($AR$3&lt;2,"",MIN('Season Summary'!S3:OFFSET('Season Summary'!S3,$C$2+$AR$2,0)))</f>
        <v>60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49</v>
      </c>
      <c r="AD24" s="143"/>
      <c r="AE24" s="141"/>
      <c r="AF24" s="142">
        <f ca="1">IF($AR$3&lt;2,"",MIN('Season Summary'!AE3:OFFSET('Season Summary'!AE3,$C$2+$AR$2,0)))</f>
        <v>37</v>
      </c>
      <c r="AG24" s="143"/>
      <c r="AH24" s="141"/>
      <c r="AI24" s="142">
        <f ca="1">IF($AR$3&lt;2,"",MIN('Season Summary'!AH3:OFFSET('Season Summary'!AH3,$C$2+$AR$2,0)))</f>
        <v>65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0.61111111111111116</v>
      </c>
      <c r="H26" s="151">
        <f ca="1">SUM('Season Summary'!F3:OFFSET('Season Summary'!F3,$C$2+$AR$2,0))</f>
        <v>110</v>
      </c>
      <c r="I26" s="152"/>
      <c r="J26" s="150">
        <f ca="1">IF($AR$3=0,0,K26/SUM('Season Summary'!$D3:OFFSET('Season Summary'!$D3,$C$2+$AR$2,0)))</f>
        <v>0.57222222222222219</v>
      </c>
      <c r="K26" s="151">
        <f ca="1">SUM('Season Summary'!I3:OFFSET('Season Summary'!I3,$C$2+$AR$2,0))</f>
        <v>103</v>
      </c>
      <c r="L26" s="152"/>
      <c r="M26" s="150">
        <f ca="1">IF($AR$3=0,0,N26/SUM('Season Summary'!$D3:OFFSET('Season Summary'!$D3,$C$2+$AR$2,0)))</f>
        <v>0.66666666666666663</v>
      </c>
      <c r="N26" s="151">
        <f ca="1">SUM('Season Summary'!L3:OFFSET('Season Summary'!L3,$C$2+$AR$2,0))</f>
        <v>120</v>
      </c>
      <c r="O26" s="152"/>
      <c r="P26" s="150">
        <f ca="1">IF($AR$3=0,0,Q26/SUM('Season Summary'!$D3:OFFSET('Season Summary'!$D3,$C$2+$AR$2,0)))</f>
        <v>0.63888888888888884</v>
      </c>
      <c r="Q26" s="151">
        <f ca="1">SUM('Season Summary'!O3:OFFSET('Season Summary'!O3,$C$2+$AR$2,0))</f>
        <v>115</v>
      </c>
      <c r="R26" s="152"/>
      <c r="S26" s="150">
        <f ca="1">IF($AR$3=0,0,T26/SUM('Season Summary'!$D3:OFFSET('Season Summary'!$D3,$C$2+$AR$2,0)))</f>
        <v>0.6166666666666667</v>
      </c>
      <c r="T26" s="151">
        <f ca="1">SUM('Season Summary'!R3:OFFSET('Season Summary'!R3,$C$2+$AR$2,0))</f>
        <v>111</v>
      </c>
      <c r="U26" s="152"/>
      <c r="V26" s="150">
        <f ca="1">IF($AR$3=0,0,W26/SUM('Season Summary'!$D3:OFFSET('Season Summary'!$D3,$C$2+$AR$2,0)))</f>
        <v>0.53888888888888886</v>
      </c>
      <c r="W26" s="151">
        <f ca="1">SUM('Season Summary'!U3:OFFSET('Season Summary'!U3,$C$2+$AR$2,0))</f>
        <v>97</v>
      </c>
      <c r="X26" s="152"/>
      <c r="Y26" s="150">
        <f ca="1">IF($AR$3=0,0,Z26/SUM('Season Summary'!$D3:OFFSET('Season Summary'!$D3,$C$2+$AR$2,0)))</f>
        <v>0.57222222222222219</v>
      </c>
      <c r="Z26" s="151">
        <f ca="1">SUM('Season Summary'!X3:OFFSET('Season Summary'!X3,$C$2+$AR$2,0))</f>
        <v>103</v>
      </c>
      <c r="AA26" s="152"/>
      <c r="AB26" s="150">
        <f ca="1">IF($AR$3=0,0,AC26/SUM('Season Summary'!$D3:OFFSET('Season Summary'!$D3,$C$2+$AR$2,0)))</f>
        <v>0.57222222222222219</v>
      </c>
      <c r="AC26" s="151">
        <f ca="1">SUM('Season Summary'!AA3:OFFSET('Season Summary'!AA3,$C$2+$AR$2,0))</f>
        <v>103</v>
      </c>
      <c r="AD26" s="152"/>
      <c r="AE26" s="150">
        <f ca="1">IF($AR$3=0,0,AF26/SUM('Season Summary'!$D3:OFFSET('Season Summary'!$D3,$C$2+$AR$2,0)))</f>
        <v>0.50555555555555554</v>
      </c>
      <c r="AF26" s="151">
        <f ca="1">SUM('Season Summary'!AD3:OFFSET('Season Summary'!AD3,$C$2+$AR$2,0))</f>
        <v>91</v>
      </c>
      <c r="AG26" s="152"/>
      <c r="AH26" s="150">
        <f ca="1">IF($AR$3=0,0,AI26/SUM('Season Summary'!$D3:OFFSET('Season Summary'!$D3,$C$2+$AR$2,0)))</f>
        <v>0.6</v>
      </c>
      <c r="AI26" s="151">
        <f ca="1">SUM('Season Summary'!AG3:OFFSET('Season Summary'!AG3,$C$2+$AR$2,0))</f>
        <v>108</v>
      </c>
      <c r="AJ26" s="152"/>
      <c r="AK26" s="150">
        <f ca="1">IF($AR$3=0,0,AL26/SUM('Season Summary'!$D3:OFFSET('Season Summary'!$D3,$C$2+$AR$2,0)))</f>
        <v>0.56666666666666665</v>
      </c>
      <c r="AL26" s="151">
        <f ca="1">SUM('Season Summary'!AJ3:OFFSET('Season Summary'!AJ3,$C$2+$AR$2,0))</f>
        <v>102</v>
      </c>
      <c r="AM26" s="152"/>
      <c r="AN26" s="150">
        <f ca="1">IF($AR$3=0,0,AO26/SUM('Season Summary'!$D3:OFFSET('Season Summary'!$D3,$C$2+$AR$2,0)))</f>
        <v>0.60555555555555551</v>
      </c>
      <c r="AO26" s="153">
        <f ca="1">SUM('Season Summary'!AM3:OFFSET('Season Summary'!AM3,$C$2+$AR$2,0))</f>
        <v>109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90</v>
      </c>
      <c r="I35" s="302"/>
      <c r="J35" s="302"/>
      <c r="K35" s="371">
        <f t="shared" ca="1" si="25"/>
        <v>80.272727272727266</v>
      </c>
      <c r="L35" s="302"/>
      <c r="M35" s="302"/>
      <c r="N35" s="371">
        <f t="shared" ca="1" si="26"/>
        <v>94</v>
      </c>
      <c r="Q35" s="371">
        <f t="shared" ca="1" si="27"/>
        <v>92.727272727272734</v>
      </c>
      <c r="T35" s="371">
        <f t="shared" ca="1" si="28"/>
        <v>89.36363636363636</v>
      </c>
      <c r="W35" s="371">
        <f t="shared" ca="1" si="29"/>
        <v>81.090909090909093</v>
      </c>
      <c r="Z35" s="371">
        <f t="shared" ca="1" si="30"/>
        <v>82.454545454545453</v>
      </c>
      <c r="AC35" s="371">
        <f t="shared" ca="1" si="31"/>
        <v>85.181818181818187</v>
      </c>
      <c r="AF35" s="371">
        <f t="shared" ca="1" si="32"/>
        <v>71.36363636363636</v>
      </c>
      <c r="AI35" s="371">
        <f t="shared" ca="1" si="33"/>
        <v>86.454545454545453</v>
      </c>
      <c r="AL35" s="371">
        <f t="shared" ca="1" si="34"/>
        <v>79.727272727272734</v>
      </c>
      <c r="AO35" s="371">
        <f t="shared" ca="1" si="35"/>
        <v>91.818181818181813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990</v>
      </c>
      <c r="I36" s="302"/>
      <c r="J36" s="302"/>
      <c r="K36" s="371">
        <f t="shared" ca="1" si="25"/>
        <v>883</v>
      </c>
      <c r="L36" s="302"/>
      <c r="M36" s="302"/>
      <c r="N36" s="371">
        <f t="shared" ca="1" si="26"/>
        <v>1034</v>
      </c>
      <c r="Q36" s="371">
        <f t="shared" ca="1" si="27"/>
        <v>1020</v>
      </c>
      <c r="T36" s="371">
        <f t="shared" ca="1" si="28"/>
        <v>983</v>
      </c>
      <c r="W36" s="371">
        <f t="shared" ca="1" si="29"/>
        <v>892</v>
      </c>
      <c r="Z36" s="371">
        <f t="shared" ca="1" si="30"/>
        <v>907</v>
      </c>
      <c r="AC36" s="371">
        <f t="shared" ca="1" si="31"/>
        <v>937</v>
      </c>
      <c r="AF36" s="371">
        <f t="shared" ca="1" si="32"/>
        <v>785</v>
      </c>
      <c r="AI36" s="371">
        <f t="shared" ca="1" si="33"/>
        <v>951</v>
      </c>
      <c r="AL36" s="371">
        <f t="shared" ca="1" si="34"/>
        <v>877</v>
      </c>
      <c r="AO36" s="371">
        <f t="shared" ca="1" si="35"/>
        <v>1010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43</v>
      </c>
      <c r="L37" s="302"/>
      <c r="M37" s="302"/>
      <c r="N37" s="371">
        <f t="shared" ca="1" si="26"/>
        <v>69</v>
      </c>
      <c r="Q37" s="371">
        <f t="shared" ca="1" si="27"/>
        <v>65</v>
      </c>
      <c r="T37" s="371">
        <f t="shared" ca="1" si="28"/>
        <v>60</v>
      </c>
      <c r="W37" s="371">
        <f t="shared" ca="1" si="29"/>
        <v>0</v>
      </c>
      <c r="Z37" s="371">
        <f t="shared" ca="1" si="30"/>
        <v>50</v>
      </c>
      <c r="AC37" s="371">
        <f t="shared" ca="1" si="31"/>
        <v>49</v>
      </c>
      <c r="AF37" s="371">
        <f t="shared" ca="1" si="32"/>
        <v>37</v>
      </c>
      <c r="AI37" s="371">
        <f t="shared" ca="1" si="33"/>
        <v>65</v>
      </c>
      <c r="AL37" s="371">
        <f t="shared" ca="1" si="34"/>
        <v>47</v>
      </c>
      <c r="AO37" s="371">
        <f t="shared" ca="1" si="35"/>
        <v>48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110</v>
      </c>
      <c r="I39" s="302"/>
      <c r="J39" s="302"/>
      <c r="K39" s="371">
        <f t="shared" ca="1" si="25"/>
        <v>103</v>
      </c>
      <c r="L39" s="302"/>
      <c r="M39" s="302"/>
      <c r="N39" s="371">
        <f t="shared" ca="1" si="26"/>
        <v>120</v>
      </c>
      <c r="Q39" s="371">
        <f t="shared" ca="1" si="27"/>
        <v>115</v>
      </c>
      <c r="T39" s="371">
        <f t="shared" ca="1" si="28"/>
        <v>111</v>
      </c>
      <c r="W39" s="371">
        <f t="shared" ca="1" si="29"/>
        <v>97</v>
      </c>
      <c r="Z39" s="371">
        <f t="shared" ca="1" si="30"/>
        <v>103</v>
      </c>
      <c r="AC39" s="371">
        <f t="shared" ca="1" si="31"/>
        <v>103</v>
      </c>
      <c r="AF39" s="371">
        <f t="shared" ca="1" si="32"/>
        <v>91</v>
      </c>
      <c r="AI39" s="371">
        <f t="shared" ca="1" si="33"/>
        <v>108</v>
      </c>
      <c r="AL39" s="371">
        <f t="shared" ca="1" si="34"/>
        <v>102</v>
      </c>
      <c r="AO39" s="371">
        <f t="shared" ca="1" si="35"/>
        <v>109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4</v>
      </c>
      <c r="H40" s="371"/>
      <c r="I40" s="302"/>
      <c r="J40" s="370">
        <f ca="1">J22</f>
        <v>10</v>
      </c>
      <c r="K40" s="371"/>
      <c r="L40" s="302"/>
      <c r="M40" s="370">
        <f ca="1">M22</f>
        <v>1</v>
      </c>
      <c r="N40" s="371"/>
      <c r="P40" s="370">
        <f ca="1">P22</f>
        <v>2</v>
      </c>
      <c r="Q40" s="371"/>
      <c r="S40" s="370">
        <f ca="1">S22</f>
        <v>5</v>
      </c>
      <c r="T40" s="371"/>
      <c r="V40" s="370">
        <f ca="1">V22</f>
        <v>9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6</v>
      </c>
      <c r="AI40" s="371"/>
      <c r="AK40" s="370">
        <f ca="1">AK22</f>
        <v>11</v>
      </c>
      <c r="AL40" s="371"/>
      <c r="AN40" s="370">
        <f ca="1">AN22</f>
        <v>3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1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0.61111111111111116</v>
      </c>
      <c r="H42" s="302"/>
      <c r="I42" s="302"/>
      <c r="J42" s="370">
        <f ca="1">J26</f>
        <v>0.57222222222222219</v>
      </c>
      <c r="K42" s="302"/>
      <c r="L42" s="302"/>
      <c r="M42" s="370">
        <f ca="1">M26</f>
        <v>0.66666666666666663</v>
      </c>
      <c r="P42" s="370">
        <f ca="1">P26</f>
        <v>0.63888888888888884</v>
      </c>
      <c r="S42" s="370">
        <f ca="1">S26</f>
        <v>0.6166666666666667</v>
      </c>
      <c r="V42" s="370">
        <f ca="1">V26</f>
        <v>0.53888888888888886</v>
      </c>
      <c r="Y42" s="370">
        <f ca="1">Y26</f>
        <v>0.57222222222222219</v>
      </c>
      <c r="AB42" s="370">
        <f ca="1">AB26</f>
        <v>0.57222222222222219</v>
      </c>
      <c r="AE42" s="370">
        <f ca="1">AE26</f>
        <v>0.50555555555555554</v>
      </c>
      <c r="AH42" s="370">
        <f ca="1">AH26</f>
        <v>0.6</v>
      </c>
      <c r="AK42" s="370">
        <f ca="1">AK26</f>
        <v>0.56666666666666665</v>
      </c>
      <c r="AN42" s="370">
        <f ca="1">AN26</f>
        <v>0.60555555555555551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8" t="str">
        <f ca="1">IF($AQ$2=0,"",CONCATENATE("Week ",AQ2," Final"))</f>
        <v>Week 12 Final</v>
      </c>
      <c r="C2" s="419">
        <f>$AR$12</f>
        <v>0</v>
      </c>
      <c r="D2" s="420"/>
      <c r="E2" s="103" t="s">
        <v>770</v>
      </c>
      <c r="F2" s="104">
        <f ca="1">INDIRECT("'"&amp;INDEX(worksheet_names,_xlfn.SHEET()-1)&amp;"'!G2")</f>
        <v>-5</v>
      </c>
      <c r="G2" s="105"/>
      <c r="H2" s="103" t="s">
        <v>771</v>
      </c>
      <c r="I2" s="104">
        <f ca="1">INDIRECT("'"&amp;INDEX(worksheet_names,_xlfn.SHEET()-1)&amp;"'!J2")</f>
        <v>-5</v>
      </c>
      <c r="J2" s="105"/>
      <c r="K2" s="103" t="s">
        <v>772</v>
      </c>
      <c r="L2" s="104">
        <f ca="1">INDIRECT("'"&amp;INDEX(worksheet_names,_xlfn.SHEET()-1)&amp;"'!M2")</f>
        <v>124</v>
      </c>
      <c r="M2" s="105"/>
      <c r="N2" s="103" t="s">
        <v>773</v>
      </c>
      <c r="O2" s="104">
        <f ca="1">INDIRECT("'"&amp;INDEX(worksheet_names,_xlfn.SHEET()-1)&amp;"'!P2")</f>
        <v>19</v>
      </c>
      <c r="P2" s="105"/>
      <c r="Q2" s="103" t="s">
        <v>774</v>
      </c>
      <c r="R2" s="104">
        <f ca="1">INDIRECT("'"&amp;INDEX(worksheet_names,_xlfn.SHEET()-1)&amp;"'!S2")</f>
        <v>-5</v>
      </c>
      <c r="S2" s="105"/>
      <c r="T2" s="103" t="s">
        <v>775</v>
      </c>
      <c r="U2" s="104">
        <f ca="1">INDIRECT("'"&amp;INDEX(worksheet_names,_xlfn.SHEET()-1)&amp;"'!V2")</f>
        <v>-36</v>
      </c>
      <c r="V2" s="105"/>
      <c r="W2" s="103" t="s">
        <v>776</v>
      </c>
      <c r="X2" s="104">
        <f ca="1">INDIRECT("'"&amp;INDEX(worksheet_names,_xlfn.SHEET()-1)&amp;"'!Y2")</f>
        <v>-5</v>
      </c>
      <c r="Y2" s="105"/>
      <c r="Z2" s="103" t="s">
        <v>777</v>
      </c>
      <c r="AA2" s="104">
        <f ca="1">INDIRECT("'"&amp;INDEX(worksheet_names,_xlfn.SHEET()-1)&amp;"'!AB2")</f>
        <v>-36</v>
      </c>
      <c r="AB2" s="105"/>
      <c r="AC2" s="103" t="s">
        <v>778</v>
      </c>
      <c r="AD2" s="104">
        <f ca="1">INDIRECT("'"&amp;INDEX(worksheet_names,_xlfn.SHEET()-1)&amp;"'!AE2")</f>
        <v>-5</v>
      </c>
      <c r="AE2" s="105"/>
      <c r="AF2" s="103" t="s">
        <v>779</v>
      </c>
      <c r="AG2" s="104">
        <f ca="1">INDIRECT("'"&amp;INDEX(worksheet_names,_xlfn.SHEET()-1)&amp;"'!AH2")</f>
        <v>-36</v>
      </c>
      <c r="AH2" s="105"/>
      <c r="AI2" s="103" t="s">
        <v>780</v>
      </c>
      <c r="AJ2" s="104">
        <f ca="1">INDIRECT("'"&amp;INDEX(worksheet_names,_xlfn.SHEET()-1)&amp;"'!AK2")</f>
        <v>-36</v>
      </c>
      <c r="AK2" s="105"/>
      <c r="AL2" s="103" t="s">
        <v>781</v>
      </c>
      <c r="AM2" s="104">
        <f ca="1">INDIRECT("'"&amp;INDEX(worksheet_names,_xlfn.SHEET()-1)&amp;"'!AN2")</f>
        <v>26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12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13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>
        <f t="shared" ca="1" si="13"/>
        <v>15</v>
      </c>
      <c r="E11" s="218">
        <f t="shared" ca="1" si="14"/>
        <v>9</v>
      </c>
      <c r="F11" s="219">
        <f t="shared" ca="1" si="15"/>
        <v>8</v>
      </c>
      <c r="G11" s="220">
        <f t="shared" ca="1" si="16"/>
        <v>74</v>
      </c>
      <c r="H11" s="221">
        <f t="shared" ca="1" si="17"/>
        <v>8</v>
      </c>
      <c r="I11" s="219">
        <f t="shared" ca="1" si="18"/>
        <v>8</v>
      </c>
      <c r="J11" s="220">
        <f t="shared" ca="1" si="19"/>
        <v>75</v>
      </c>
      <c r="K11" s="221">
        <f t="shared" ca="1" si="20"/>
        <v>6</v>
      </c>
      <c r="L11" s="219">
        <f t="shared" ca="1" si="21"/>
        <v>9</v>
      </c>
      <c r="M11" s="220">
        <f t="shared" ca="1" si="22"/>
        <v>82</v>
      </c>
      <c r="N11" s="221">
        <f t="shared" ca="1" si="23"/>
        <v>7</v>
      </c>
      <c r="O11" s="219">
        <f t="shared" ca="1" si="24"/>
        <v>8</v>
      </c>
      <c r="P11" s="220">
        <f t="shared" ca="1" si="25"/>
        <v>76</v>
      </c>
      <c r="Q11" s="221">
        <f t="shared" ca="1" si="26"/>
        <v>3</v>
      </c>
      <c r="R11" s="219">
        <f t="shared" ca="1" si="27"/>
        <v>10</v>
      </c>
      <c r="S11" s="220">
        <f t="shared" ca="1" si="28"/>
        <v>91</v>
      </c>
      <c r="T11" s="221">
        <f t="shared" ca="1" si="29"/>
        <v>5</v>
      </c>
      <c r="U11" s="219">
        <f t="shared" ca="1" si="30"/>
        <v>8</v>
      </c>
      <c r="V11" s="220">
        <f t="shared" ca="1" si="31"/>
        <v>83</v>
      </c>
      <c r="W11" s="221">
        <f t="shared" ca="1" si="32"/>
        <v>12</v>
      </c>
      <c r="X11" s="219">
        <f t="shared" ca="1" si="33"/>
        <v>6</v>
      </c>
      <c r="Y11" s="220">
        <f t="shared" ca="1" si="34"/>
        <v>59</v>
      </c>
      <c r="Z11" s="221">
        <f t="shared" ca="1" si="35"/>
        <v>10</v>
      </c>
      <c r="AA11" s="219">
        <f t="shared" ca="1" si="36"/>
        <v>8</v>
      </c>
      <c r="AB11" s="220">
        <f t="shared" ca="1" si="37"/>
        <v>73</v>
      </c>
      <c r="AC11" s="221">
        <f t="shared" ca="1" si="38"/>
        <v>4</v>
      </c>
      <c r="AD11" s="219">
        <f t="shared" ca="1" si="39"/>
        <v>10</v>
      </c>
      <c r="AE11" s="220">
        <f t="shared" ca="1" si="40"/>
        <v>90</v>
      </c>
      <c r="AF11" s="221">
        <f t="shared" ca="1" si="41"/>
        <v>2</v>
      </c>
      <c r="AG11" s="219">
        <f t="shared" ca="1" si="42"/>
        <v>11</v>
      </c>
      <c r="AH11" s="220">
        <f t="shared" ca="1" si="43"/>
        <v>92</v>
      </c>
      <c r="AI11" s="221">
        <f t="shared" ca="1" si="44"/>
        <v>11</v>
      </c>
      <c r="AJ11" s="219">
        <f t="shared" ca="1" si="45"/>
        <v>7</v>
      </c>
      <c r="AK11" s="220">
        <f t="shared" ca="1" si="46"/>
        <v>65</v>
      </c>
      <c r="AL11" s="221">
        <f t="shared" ca="1" si="47"/>
        <v>1</v>
      </c>
      <c r="AM11" s="219">
        <f t="shared" ca="1" si="48"/>
        <v>10</v>
      </c>
      <c r="AN11" s="222">
        <f t="shared" ca="1" si="49"/>
        <v>100</v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>
        <f t="shared" ca="1" si="52"/>
        <v>74</v>
      </c>
      <c r="BN11" s="4" t="str">
        <f t="shared" ca="1" si="53"/>
        <v/>
      </c>
      <c r="BO11" s="4"/>
      <c r="BP11" s="4">
        <f t="shared" ca="1" si="54"/>
        <v>75</v>
      </c>
      <c r="BQ11" s="4" t="str">
        <f t="shared" ca="1" si="55"/>
        <v/>
      </c>
      <c r="BR11" s="4"/>
      <c r="BS11" s="4">
        <f t="shared" ca="1" si="56"/>
        <v>82</v>
      </c>
      <c r="BT11" s="4" t="str">
        <f t="shared" ca="1" si="57"/>
        <v/>
      </c>
      <c r="BU11" s="4"/>
      <c r="BV11" s="4">
        <f t="shared" ca="1" si="58"/>
        <v>76</v>
      </c>
      <c r="BW11" s="4" t="str">
        <f t="shared" ca="1" si="59"/>
        <v/>
      </c>
      <c r="BX11" s="4"/>
      <c r="BY11" s="4">
        <f t="shared" ca="1" si="60"/>
        <v>91</v>
      </c>
      <c r="BZ11" s="4" t="str">
        <f t="shared" ca="1" si="61"/>
        <v/>
      </c>
      <c r="CA11" s="4"/>
      <c r="CB11" s="4">
        <f t="shared" ca="1" si="62"/>
        <v>83</v>
      </c>
      <c r="CC11" s="4">
        <f t="shared" ca="1" si="63"/>
        <v>1</v>
      </c>
      <c r="CD11" s="4"/>
      <c r="CE11" s="4">
        <f t="shared" ca="1" si="64"/>
        <v>59</v>
      </c>
      <c r="CF11" s="4" t="str">
        <f t="shared" ca="1" si="65"/>
        <v/>
      </c>
      <c r="CG11" s="4"/>
      <c r="CH11" s="4">
        <f t="shared" ca="1" si="66"/>
        <v>73</v>
      </c>
      <c r="CI11" s="4" t="str">
        <f t="shared" ca="1" si="67"/>
        <v/>
      </c>
      <c r="CJ11" s="4"/>
      <c r="CK11" s="4">
        <f t="shared" ca="1" si="68"/>
        <v>90</v>
      </c>
      <c r="CL11" s="4" t="str">
        <f t="shared" ca="1" si="69"/>
        <v/>
      </c>
      <c r="CM11" s="4"/>
      <c r="CN11" s="4">
        <f t="shared" ca="1" si="70"/>
        <v>92</v>
      </c>
      <c r="CO11" s="4" t="str">
        <f t="shared" ca="1" si="71"/>
        <v/>
      </c>
      <c r="CP11" s="4"/>
      <c r="CQ11" s="4">
        <f t="shared" ca="1" si="72"/>
        <v>65</v>
      </c>
      <c r="CR11" s="4" t="str">
        <f t="shared" ca="1" si="73"/>
        <v/>
      </c>
      <c r="CS11" s="4"/>
      <c r="CT11" s="4">
        <f t="shared" ca="1" si="74"/>
        <v>100</v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>
        <f t="shared" ca="1" si="13"/>
        <v>14</v>
      </c>
      <c r="E12" s="218">
        <f t="shared" ca="1" si="14"/>
        <v>1</v>
      </c>
      <c r="F12" s="219">
        <f t="shared" ca="1" si="15"/>
        <v>8</v>
      </c>
      <c r="G12" s="220">
        <f t="shared" ca="1" si="16"/>
        <v>71</v>
      </c>
      <c r="H12" s="221">
        <f t="shared" ca="1" si="17"/>
        <v>11</v>
      </c>
      <c r="I12" s="219">
        <f t="shared" ca="1" si="18"/>
        <v>5</v>
      </c>
      <c r="J12" s="220">
        <f t="shared" ca="1" si="19"/>
        <v>43</v>
      </c>
      <c r="K12" s="221">
        <f t="shared" ca="1" si="20"/>
        <v>2</v>
      </c>
      <c r="L12" s="219">
        <f t="shared" ca="1" si="21"/>
        <v>8</v>
      </c>
      <c r="M12" s="220">
        <f t="shared" ca="1" si="22"/>
        <v>70</v>
      </c>
      <c r="N12" s="221">
        <f t="shared" ca="1" si="23"/>
        <v>4</v>
      </c>
      <c r="O12" s="219">
        <f t="shared" ca="1" si="24"/>
        <v>8</v>
      </c>
      <c r="P12" s="220">
        <f t="shared" ca="1" si="25"/>
        <v>69</v>
      </c>
      <c r="Q12" s="221">
        <f t="shared" ca="1" si="26"/>
        <v>8</v>
      </c>
      <c r="R12" s="219">
        <f t="shared" ca="1" si="27"/>
        <v>6</v>
      </c>
      <c r="S12" s="220">
        <f t="shared" ca="1" si="28"/>
        <v>62</v>
      </c>
      <c r="T12" s="221" t="str">
        <f t="shared" ca="1" si="29"/>
        <v/>
      </c>
      <c r="U12" s="219">
        <f t="shared" ca="1" si="30"/>
        <v>0</v>
      </c>
      <c r="V12" s="220">
        <f t="shared" ca="1" si="31"/>
        <v>0</v>
      </c>
      <c r="W12" s="221">
        <f t="shared" ca="1" si="32"/>
        <v>2</v>
      </c>
      <c r="X12" s="219">
        <f t="shared" ca="1" si="33"/>
        <v>8</v>
      </c>
      <c r="Y12" s="220">
        <f t="shared" ca="1" si="34"/>
        <v>70</v>
      </c>
      <c r="Z12" s="221">
        <f t="shared" ca="1" si="35"/>
        <v>6</v>
      </c>
      <c r="AA12" s="219">
        <f t="shared" ca="1" si="36"/>
        <v>7</v>
      </c>
      <c r="AB12" s="220">
        <f t="shared" ca="1" si="37"/>
        <v>63</v>
      </c>
      <c r="AC12" s="221">
        <f t="shared" ca="1" si="38"/>
        <v>9</v>
      </c>
      <c r="AD12" s="219">
        <f t="shared" ca="1" si="39"/>
        <v>5</v>
      </c>
      <c r="AE12" s="220">
        <f t="shared" ca="1" si="40"/>
        <v>47</v>
      </c>
      <c r="AF12" s="221">
        <f t="shared" ca="1" si="41"/>
        <v>5</v>
      </c>
      <c r="AG12" s="219">
        <f t="shared" ca="1" si="42"/>
        <v>7</v>
      </c>
      <c r="AH12" s="220">
        <f t="shared" ca="1" si="43"/>
        <v>67</v>
      </c>
      <c r="AI12" s="221">
        <f t="shared" ca="1" si="44"/>
        <v>9</v>
      </c>
      <c r="AJ12" s="219">
        <f t="shared" ca="1" si="45"/>
        <v>6</v>
      </c>
      <c r="AK12" s="220">
        <f t="shared" ca="1" si="46"/>
        <v>47</v>
      </c>
      <c r="AL12" s="221">
        <f t="shared" ca="1" si="47"/>
        <v>6</v>
      </c>
      <c r="AM12" s="219">
        <f t="shared" ca="1" si="48"/>
        <v>8</v>
      </c>
      <c r="AN12" s="222">
        <f t="shared" ca="1" si="49"/>
        <v>63</v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>
        <f t="shared" ca="1" si="52"/>
        <v>71</v>
      </c>
      <c r="BN12" s="4">
        <f t="shared" ca="1" si="53"/>
        <v>1</v>
      </c>
      <c r="BO12" s="4"/>
      <c r="BP12" s="4">
        <f t="shared" ca="1" si="54"/>
        <v>43</v>
      </c>
      <c r="BQ12" s="4" t="str">
        <f t="shared" ca="1" si="55"/>
        <v/>
      </c>
      <c r="BR12" s="4"/>
      <c r="BS12" s="4">
        <f t="shared" ca="1" si="56"/>
        <v>70</v>
      </c>
      <c r="BT12" s="4" t="str">
        <f t="shared" ca="1" si="57"/>
        <v/>
      </c>
      <c r="BU12" s="4"/>
      <c r="BV12" s="4">
        <f t="shared" ca="1" si="58"/>
        <v>69</v>
      </c>
      <c r="BW12" s="4" t="str">
        <f t="shared" ca="1" si="59"/>
        <v/>
      </c>
      <c r="BX12" s="4"/>
      <c r="BY12" s="4">
        <f t="shared" ca="1" si="60"/>
        <v>62</v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>
        <f t="shared" ca="1" si="64"/>
        <v>70</v>
      </c>
      <c r="CF12" s="4" t="str">
        <f t="shared" ca="1" si="65"/>
        <v/>
      </c>
      <c r="CG12" s="4"/>
      <c r="CH12" s="4">
        <f t="shared" ca="1" si="66"/>
        <v>63</v>
      </c>
      <c r="CI12" s="4" t="str">
        <f t="shared" ca="1" si="67"/>
        <v/>
      </c>
      <c r="CJ12" s="4"/>
      <c r="CK12" s="4">
        <f t="shared" ca="1" si="68"/>
        <v>47</v>
      </c>
      <c r="CL12" s="4" t="str">
        <f t="shared" ca="1" si="69"/>
        <v/>
      </c>
      <c r="CM12" s="4"/>
      <c r="CN12" s="4">
        <f t="shared" ca="1" si="70"/>
        <v>67</v>
      </c>
      <c r="CO12" s="4" t="str">
        <f t="shared" ca="1" si="71"/>
        <v/>
      </c>
      <c r="CP12" s="4"/>
      <c r="CQ12" s="4">
        <f t="shared" ca="1" si="72"/>
        <v>47</v>
      </c>
      <c r="CR12" s="4" t="str">
        <f t="shared" ca="1" si="73"/>
        <v/>
      </c>
      <c r="CS12" s="4"/>
      <c r="CT12" s="4">
        <f t="shared" ca="1" si="74"/>
        <v>63</v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>
        <f t="shared" ca="1" si="13"/>
        <v>14</v>
      </c>
      <c r="E13" s="218">
        <f t="shared" ca="1" si="14"/>
        <v>2</v>
      </c>
      <c r="F13" s="219">
        <f t="shared" ca="1" si="15"/>
        <v>6</v>
      </c>
      <c r="G13" s="220">
        <f t="shared" ca="1" si="16"/>
        <v>65</v>
      </c>
      <c r="H13" s="221">
        <f t="shared" ca="1" si="17"/>
        <v>6</v>
      </c>
      <c r="I13" s="219">
        <f t="shared" ca="1" si="18"/>
        <v>6</v>
      </c>
      <c r="J13" s="220">
        <f t="shared" ca="1" si="19"/>
        <v>63</v>
      </c>
      <c r="K13" s="221">
        <f t="shared" ca="1" si="20"/>
        <v>1</v>
      </c>
      <c r="L13" s="219">
        <f t="shared" ca="1" si="21"/>
        <v>8</v>
      </c>
      <c r="M13" s="220">
        <f t="shared" ca="1" si="22"/>
        <v>70</v>
      </c>
      <c r="N13" s="221">
        <f t="shared" ca="1" si="23"/>
        <v>2</v>
      </c>
      <c r="O13" s="219">
        <f t="shared" ca="1" si="24"/>
        <v>7</v>
      </c>
      <c r="P13" s="220">
        <f t="shared" ca="1" si="25"/>
        <v>65</v>
      </c>
      <c r="Q13" s="221">
        <f t="shared" ca="1" si="26"/>
        <v>7</v>
      </c>
      <c r="R13" s="219">
        <f t="shared" ca="1" si="27"/>
        <v>6</v>
      </c>
      <c r="S13" s="220">
        <f t="shared" ca="1" si="28"/>
        <v>60</v>
      </c>
      <c r="T13" s="221">
        <f t="shared" ca="1" si="29"/>
        <v>9</v>
      </c>
      <c r="U13" s="219">
        <f t="shared" ca="1" si="30"/>
        <v>6</v>
      </c>
      <c r="V13" s="220">
        <f t="shared" ca="1" si="31"/>
        <v>56</v>
      </c>
      <c r="W13" s="221">
        <f t="shared" ca="1" si="32"/>
        <v>10</v>
      </c>
      <c r="X13" s="219">
        <f t="shared" ca="1" si="33"/>
        <v>5</v>
      </c>
      <c r="Y13" s="220">
        <f t="shared" ca="1" si="34"/>
        <v>52</v>
      </c>
      <c r="Z13" s="221">
        <f t="shared" ca="1" si="35"/>
        <v>11</v>
      </c>
      <c r="AA13" s="219">
        <f t="shared" ca="1" si="36"/>
        <v>5</v>
      </c>
      <c r="AB13" s="220">
        <f t="shared" ca="1" si="37"/>
        <v>49</v>
      </c>
      <c r="AC13" s="221">
        <f t="shared" ca="1" si="38"/>
        <v>5</v>
      </c>
      <c r="AD13" s="219">
        <f t="shared" ca="1" si="39"/>
        <v>7</v>
      </c>
      <c r="AE13" s="220">
        <f t="shared" ca="1" si="40"/>
        <v>64</v>
      </c>
      <c r="AF13" s="221">
        <f t="shared" ca="1" si="41"/>
        <v>2</v>
      </c>
      <c r="AG13" s="219">
        <f t="shared" ca="1" si="42"/>
        <v>6</v>
      </c>
      <c r="AH13" s="220">
        <f t="shared" ca="1" si="43"/>
        <v>65</v>
      </c>
      <c r="AI13" s="221">
        <f t="shared" ca="1" si="44"/>
        <v>8</v>
      </c>
      <c r="AJ13" s="219">
        <f t="shared" ca="1" si="45"/>
        <v>5</v>
      </c>
      <c r="AK13" s="220">
        <f t="shared" ca="1" si="46"/>
        <v>59</v>
      </c>
      <c r="AL13" s="221">
        <f t="shared" ca="1" si="47"/>
        <v>12</v>
      </c>
      <c r="AM13" s="219">
        <f t="shared" ca="1" si="48"/>
        <v>5</v>
      </c>
      <c r="AN13" s="222">
        <f t="shared" ca="1" si="49"/>
        <v>48</v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>
        <f t="shared" ca="1" si="52"/>
        <v>65</v>
      </c>
      <c r="BN13" s="4" t="str">
        <f t="shared" ca="1" si="53"/>
        <v/>
      </c>
      <c r="BO13" s="4"/>
      <c r="BP13" s="4">
        <f t="shared" ca="1" si="54"/>
        <v>63</v>
      </c>
      <c r="BQ13" s="4" t="str">
        <f t="shared" ca="1" si="55"/>
        <v/>
      </c>
      <c r="BR13" s="4"/>
      <c r="BS13" s="4">
        <f t="shared" ca="1" si="56"/>
        <v>70</v>
      </c>
      <c r="BT13" s="4" t="str">
        <f t="shared" ca="1" si="57"/>
        <v/>
      </c>
      <c r="BU13" s="4"/>
      <c r="BV13" s="4">
        <f t="shared" ca="1" si="58"/>
        <v>65</v>
      </c>
      <c r="BW13" s="4" t="str">
        <f t="shared" ca="1" si="59"/>
        <v/>
      </c>
      <c r="BX13" s="4"/>
      <c r="BY13" s="4">
        <f t="shared" ca="1" si="60"/>
        <v>60</v>
      </c>
      <c r="BZ13" s="4" t="str">
        <f t="shared" ca="1" si="61"/>
        <v/>
      </c>
      <c r="CA13" s="4"/>
      <c r="CB13" s="4">
        <f t="shared" ca="1" si="62"/>
        <v>56</v>
      </c>
      <c r="CC13" s="4" t="str">
        <f t="shared" ca="1" si="63"/>
        <v/>
      </c>
      <c r="CD13" s="4"/>
      <c r="CE13" s="4">
        <f t="shared" ca="1" si="64"/>
        <v>52</v>
      </c>
      <c r="CF13" s="4" t="str">
        <f t="shared" ca="1" si="65"/>
        <v/>
      </c>
      <c r="CG13" s="4"/>
      <c r="CH13" s="4">
        <f t="shared" ca="1" si="66"/>
        <v>49</v>
      </c>
      <c r="CI13" s="4" t="str">
        <f t="shared" ca="1" si="67"/>
        <v/>
      </c>
      <c r="CJ13" s="4"/>
      <c r="CK13" s="4">
        <f t="shared" ca="1" si="68"/>
        <v>64</v>
      </c>
      <c r="CL13" s="4" t="str">
        <f t="shared" ca="1" si="69"/>
        <v/>
      </c>
      <c r="CM13" s="4"/>
      <c r="CN13" s="4">
        <f t="shared" ca="1" si="70"/>
        <v>65</v>
      </c>
      <c r="CO13" s="4" t="str">
        <f t="shared" ca="1" si="71"/>
        <v/>
      </c>
      <c r="CP13" s="4"/>
      <c r="CQ13" s="4">
        <f t="shared" ca="1" si="72"/>
        <v>59</v>
      </c>
      <c r="CR13" s="4">
        <f t="shared" ca="1" si="73"/>
        <v>1</v>
      </c>
      <c r="CS13" s="4"/>
      <c r="CT13" s="4">
        <f t="shared" ca="1" si="74"/>
        <v>48</v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>
        <f t="shared" ca="1" si="13"/>
        <v>15</v>
      </c>
      <c r="E14" s="218">
        <f t="shared" ca="1" si="14"/>
        <v>2</v>
      </c>
      <c r="F14" s="219">
        <f t="shared" ca="1" si="15"/>
        <v>11</v>
      </c>
      <c r="G14" s="220">
        <f t="shared" ca="1" si="16"/>
        <v>94</v>
      </c>
      <c r="H14" s="221">
        <f t="shared" ca="1" si="17"/>
        <v>10</v>
      </c>
      <c r="I14" s="219">
        <f t="shared" ca="1" si="18"/>
        <v>8</v>
      </c>
      <c r="J14" s="220">
        <f t="shared" ca="1" si="19"/>
        <v>68</v>
      </c>
      <c r="K14" s="221">
        <f t="shared" ca="1" si="20"/>
        <v>1</v>
      </c>
      <c r="L14" s="219">
        <f t="shared" ca="1" si="21"/>
        <v>11</v>
      </c>
      <c r="M14" s="220">
        <f t="shared" ca="1" si="22"/>
        <v>96</v>
      </c>
      <c r="N14" s="221">
        <f t="shared" ca="1" si="23"/>
        <v>3</v>
      </c>
      <c r="O14" s="219">
        <f t="shared" ca="1" si="24"/>
        <v>11</v>
      </c>
      <c r="P14" s="220">
        <f t="shared" ca="1" si="25"/>
        <v>93</v>
      </c>
      <c r="Q14" s="221">
        <f t="shared" ca="1" si="26"/>
        <v>6</v>
      </c>
      <c r="R14" s="219">
        <f t="shared" ca="1" si="27"/>
        <v>10</v>
      </c>
      <c r="S14" s="220">
        <f t="shared" ca="1" si="28"/>
        <v>86</v>
      </c>
      <c r="T14" s="221">
        <f t="shared" ca="1" si="29"/>
        <v>9</v>
      </c>
      <c r="U14" s="219">
        <f t="shared" ca="1" si="30"/>
        <v>10</v>
      </c>
      <c r="V14" s="220">
        <f t="shared" ca="1" si="31"/>
        <v>76</v>
      </c>
      <c r="W14" s="221">
        <f t="shared" ca="1" si="32"/>
        <v>4</v>
      </c>
      <c r="X14" s="219">
        <f t="shared" ca="1" si="33"/>
        <v>10</v>
      </c>
      <c r="Y14" s="220">
        <f t="shared" ca="1" si="34"/>
        <v>92</v>
      </c>
      <c r="Z14" s="221">
        <f t="shared" ca="1" si="35"/>
        <v>7</v>
      </c>
      <c r="AA14" s="219">
        <f t="shared" ca="1" si="36"/>
        <v>9</v>
      </c>
      <c r="AB14" s="220">
        <f t="shared" ca="1" si="37"/>
        <v>84</v>
      </c>
      <c r="AC14" s="221">
        <f t="shared" ca="1" si="38"/>
        <v>12</v>
      </c>
      <c r="AD14" s="219">
        <f t="shared" ca="1" si="39"/>
        <v>5</v>
      </c>
      <c r="AE14" s="220">
        <f t="shared" ca="1" si="40"/>
        <v>37</v>
      </c>
      <c r="AF14" s="221">
        <f t="shared" ca="1" si="41"/>
        <v>8</v>
      </c>
      <c r="AG14" s="219">
        <f t="shared" ca="1" si="42"/>
        <v>9</v>
      </c>
      <c r="AH14" s="220">
        <f t="shared" ca="1" si="43"/>
        <v>81</v>
      </c>
      <c r="AI14" s="221">
        <f t="shared" ca="1" si="44"/>
        <v>5</v>
      </c>
      <c r="AJ14" s="219">
        <f t="shared" ca="1" si="45"/>
        <v>11</v>
      </c>
      <c r="AK14" s="220">
        <f t="shared" ca="1" si="46"/>
        <v>91</v>
      </c>
      <c r="AL14" s="221">
        <f t="shared" ca="1" si="47"/>
        <v>11</v>
      </c>
      <c r="AM14" s="219">
        <f t="shared" ca="1" si="48"/>
        <v>6</v>
      </c>
      <c r="AN14" s="222">
        <f t="shared" ca="1" si="49"/>
        <v>62</v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>
        <f t="shared" ca="1" si="52"/>
        <v>94</v>
      </c>
      <c r="BN14" s="4" t="str">
        <f t="shared" ca="1" si="53"/>
        <v/>
      </c>
      <c r="BO14" s="4"/>
      <c r="BP14" s="4">
        <f t="shared" ca="1" si="54"/>
        <v>68</v>
      </c>
      <c r="BQ14" s="4" t="str">
        <f t="shared" ca="1" si="55"/>
        <v/>
      </c>
      <c r="BR14" s="4"/>
      <c r="BS14" s="4">
        <f t="shared" ca="1" si="56"/>
        <v>96</v>
      </c>
      <c r="BT14" s="4" t="str">
        <f t="shared" ca="1" si="57"/>
        <v/>
      </c>
      <c r="BU14" s="4"/>
      <c r="BV14" s="4">
        <f t="shared" ca="1" si="58"/>
        <v>93</v>
      </c>
      <c r="BW14" s="4" t="str">
        <f t="shared" ca="1" si="59"/>
        <v/>
      </c>
      <c r="BX14" s="4"/>
      <c r="BY14" s="4">
        <f t="shared" ca="1" si="60"/>
        <v>86</v>
      </c>
      <c r="BZ14" s="4" t="str">
        <f t="shared" ca="1" si="61"/>
        <v/>
      </c>
      <c r="CA14" s="4"/>
      <c r="CB14" s="4">
        <f t="shared" ca="1" si="62"/>
        <v>76</v>
      </c>
      <c r="CC14" s="4" t="str">
        <f t="shared" ca="1" si="63"/>
        <v/>
      </c>
      <c r="CD14" s="4"/>
      <c r="CE14" s="4">
        <f t="shared" ca="1" si="64"/>
        <v>92</v>
      </c>
      <c r="CF14" s="4" t="str">
        <f t="shared" ca="1" si="65"/>
        <v/>
      </c>
      <c r="CG14" s="4"/>
      <c r="CH14" s="4">
        <f t="shared" ca="1" si="66"/>
        <v>84</v>
      </c>
      <c r="CI14" s="4">
        <f t="shared" ca="1" si="67"/>
        <v>1</v>
      </c>
      <c r="CJ14" s="4"/>
      <c r="CK14" s="4">
        <f t="shared" ca="1" si="68"/>
        <v>37</v>
      </c>
      <c r="CL14" s="4" t="str">
        <f t="shared" ca="1" si="69"/>
        <v/>
      </c>
      <c r="CM14" s="4"/>
      <c r="CN14" s="4">
        <f t="shared" ca="1" si="70"/>
        <v>81</v>
      </c>
      <c r="CO14" s="4" t="str">
        <f t="shared" ca="1" si="71"/>
        <v/>
      </c>
      <c r="CP14" s="4"/>
      <c r="CQ14" s="4">
        <f t="shared" ca="1" si="72"/>
        <v>91</v>
      </c>
      <c r="CR14" s="4" t="str">
        <f t="shared" ca="1" si="73"/>
        <v/>
      </c>
      <c r="CS14" s="4"/>
      <c r="CT14" s="4">
        <f t="shared" ca="1" si="74"/>
        <v>62</v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>
        <f t="shared" ca="1" si="13"/>
        <v>15</v>
      </c>
      <c r="E15" s="218">
        <f t="shared" ca="1" si="14"/>
        <v>4</v>
      </c>
      <c r="F15" s="219">
        <f t="shared" ca="1" si="15"/>
        <v>9</v>
      </c>
      <c r="G15" s="220">
        <f t="shared" ca="1" si="16"/>
        <v>88</v>
      </c>
      <c r="H15" s="221">
        <f t="shared" ca="1" si="17"/>
        <v>12</v>
      </c>
      <c r="I15" s="219">
        <f t="shared" ca="1" si="18"/>
        <v>6</v>
      </c>
      <c r="J15" s="220">
        <f t="shared" ca="1" si="19"/>
        <v>44</v>
      </c>
      <c r="K15" s="221">
        <f t="shared" ca="1" si="20"/>
        <v>1</v>
      </c>
      <c r="L15" s="219">
        <f t="shared" ca="1" si="21"/>
        <v>10</v>
      </c>
      <c r="M15" s="220">
        <f t="shared" ca="1" si="22"/>
        <v>93</v>
      </c>
      <c r="N15" s="221">
        <f t="shared" ca="1" si="23"/>
        <v>2</v>
      </c>
      <c r="O15" s="219">
        <f t="shared" ca="1" si="24"/>
        <v>9</v>
      </c>
      <c r="P15" s="220">
        <f t="shared" ca="1" si="25"/>
        <v>92</v>
      </c>
      <c r="Q15" s="221">
        <f t="shared" ca="1" si="26"/>
        <v>10</v>
      </c>
      <c r="R15" s="219">
        <f t="shared" ca="1" si="27"/>
        <v>8</v>
      </c>
      <c r="S15" s="220">
        <f t="shared" ca="1" si="28"/>
        <v>68</v>
      </c>
      <c r="T15" s="221">
        <f t="shared" ca="1" si="29"/>
        <v>8</v>
      </c>
      <c r="U15" s="219">
        <f t="shared" ca="1" si="30"/>
        <v>8</v>
      </c>
      <c r="V15" s="220">
        <f t="shared" ca="1" si="31"/>
        <v>70</v>
      </c>
      <c r="W15" s="221">
        <f t="shared" ca="1" si="32"/>
        <v>9</v>
      </c>
      <c r="X15" s="219">
        <f t="shared" ca="1" si="33"/>
        <v>7</v>
      </c>
      <c r="Y15" s="220">
        <f t="shared" ca="1" si="34"/>
        <v>69</v>
      </c>
      <c r="Z15" s="221">
        <f t="shared" ca="1" si="35"/>
        <v>7</v>
      </c>
      <c r="AA15" s="219">
        <f t="shared" ca="1" si="36"/>
        <v>7</v>
      </c>
      <c r="AB15" s="220">
        <f t="shared" ca="1" si="37"/>
        <v>72</v>
      </c>
      <c r="AC15" s="221">
        <f t="shared" ca="1" si="38"/>
        <v>4</v>
      </c>
      <c r="AD15" s="219">
        <f t="shared" ca="1" si="39"/>
        <v>9</v>
      </c>
      <c r="AE15" s="220">
        <f t="shared" ca="1" si="40"/>
        <v>88</v>
      </c>
      <c r="AF15" s="221">
        <f t="shared" ca="1" si="41"/>
        <v>6</v>
      </c>
      <c r="AG15" s="219">
        <f t="shared" ca="1" si="42"/>
        <v>7</v>
      </c>
      <c r="AH15" s="220">
        <f t="shared" ca="1" si="43"/>
        <v>79</v>
      </c>
      <c r="AI15" s="221">
        <f t="shared" ca="1" si="44"/>
        <v>11</v>
      </c>
      <c r="AJ15" s="219">
        <f t="shared" ca="1" si="45"/>
        <v>6</v>
      </c>
      <c r="AK15" s="220">
        <f t="shared" ca="1" si="46"/>
        <v>60</v>
      </c>
      <c r="AL15" s="221">
        <f t="shared" ca="1" si="47"/>
        <v>3</v>
      </c>
      <c r="AM15" s="219">
        <f t="shared" ca="1" si="48"/>
        <v>10</v>
      </c>
      <c r="AN15" s="222">
        <f t="shared" ca="1" si="49"/>
        <v>91</v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>
        <f t="shared" ca="1" si="52"/>
        <v>88</v>
      </c>
      <c r="BN15" s="4">
        <f t="shared" ca="1" si="53"/>
        <v>1</v>
      </c>
      <c r="BO15" s="4"/>
      <c r="BP15" s="4">
        <f t="shared" ca="1" si="54"/>
        <v>44</v>
      </c>
      <c r="BQ15" s="4" t="str">
        <f t="shared" ca="1" si="55"/>
        <v/>
      </c>
      <c r="BR15" s="4"/>
      <c r="BS15" s="4">
        <f t="shared" ca="1" si="56"/>
        <v>93</v>
      </c>
      <c r="BT15" s="4" t="str">
        <f t="shared" ca="1" si="57"/>
        <v/>
      </c>
      <c r="BU15" s="4"/>
      <c r="BV15" s="4">
        <f t="shared" ca="1" si="58"/>
        <v>92</v>
      </c>
      <c r="BW15" s="4" t="str">
        <f t="shared" ca="1" si="59"/>
        <v/>
      </c>
      <c r="BX15" s="4"/>
      <c r="BY15" s="4">
        <f t="shared" ca="1" si="60"/>
        <v>68</v>
      </c>
      <c r="BZ15" s="4" t="str">
        <f t="shared" ca="1" si="61"/>
        <v/>
      </c>
      <c r="CA15" s="4"/>
      <c r="CB15" s="4">
        <f t="shared" ca="1" si="62"/>
        <v>70</v>
      </c>
      <c r="CC15" s="4" t="str">
        <f t="shared" ca="1" si="63"/>
        <v/>
      </c>
      <c r="CD15" s="4"/>
      <c r="CE15" s="4">
        <f t="shared" ca="1" si="64"/>
        <v>69</v>
      </c>
      <c r="CF15" s="4" t="str">
        <f t="shared" ca="1" si="65"/>
        <v/>
      </c>
      <c r="CG15" s="4"/>
      <c r="CH15" s="4">
        <f t="shared" ca="1" si="66"/>
        <v>72</v>
      </c>
      <c r="CI15" s="4" t="str">
        <f t="shared" ca="1" si="67"/>
        <v/>
      </c>
      <c r="CJ15" s="4"/>
      <c r="CK15" s="4">
        <f t="shared" ca="1" si="68"/>
        <v>88</v>
      </c>
      <c r="CL15" s="4" t="str">
        <f t="shared" ca="1" si="69"/>
        <v/>
      </c>
      <c r="CM15" s="4"/>
      <c r="CN15" s="4">
        <f t="shared" ca="1" si="70"/>
        <v>79</v>
      </c>
      <c r="CO15" s="4" t="str">
        <f t="shared" ca="1" si="71"/>
        <v/>
      </c>
      <c r="CP15" s="4"/>
      <c r="CQ15" s="4">
        <f t="shared" ca="1" si="72"/>
        <v>60</v>
      </c>
      <c r="CR15" s="4" t="str">
        <f t="shared" ca="1" si="73"/>
        <v/>
      </c>
      <c r="CS15" s="4"/>
      <c r="CT15" s="4">
        <f t="shared" ca="1" si="74"/>
        <v>91</v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180</v>
      </c>
      <c r="E22" s="237">
        <f ca="1">IF($AQ$2=0,"",RANK(G22,$BM22:$CT22,0))</f>
        <v>4</v>
      </c>
      <c r="F22" s="238">
        <f ca="1">IF($AQ$2=0,"",SUM(F4:F21))</f>
        <v>110</v>
      </c>
      <c r="G22" s="239">
        <f ca="1">IF($AQ$2=0,"",IF($AQ$2=1,SUM(G4:G21),SUM(G4:G21)-MIN(G4:G21)))</f>
        <v>990</v>
      </c>
      <c r="H22" s="240">
        <f ca="1">IF($AQ$2=0,"",RANK(J22,$BM22:$CT22,0))</f>
        <v>10</v>
      </c>
      <c r="I22" s="238">
        <f ca="1">IF($AQ$2=0,"",SUM(I4:I21))</f>
        <v>103</v>
      </c>
      <c r="J22" s="239">
        <f ca="1">IF($AQ$2=0,"",IF($AQ$2=1,SUM(J4:J21),SUM(J4:J21)-MIN(J4:J21)))</f>
        <v>883</v>
      </c>
      <c r="K22" s="240">
        <f ca="1">IF($AQ$2=0,"",RANK(M22,$BM22:$CT22,0))</f>
        <v>1</v>
      </c>
      <c r="L22" s="238">
        <f ca="1">IF($AQ$2=0,"",SUM(L4:L21))</f>
        <v>120</v>
      </c>
      <c r="M22" s="239">
        <f ca="1">IF($AQ$2=0,"",IF($AQ$2=1,SUM(M4:M21),SUM(M4:M21)-MIN(M4:M21)))</f>
        <v>1034</v>
      </c>
      <c r="N22" s="240">
        <f ca="1">IF($AQ$2=0,"",RANK(P22,$BM22:$CT22,0))</f>
        <v>2</v>
      </c>
      <c r="O22" s="238">
        <f ca="1">IF($AQ$2=0,"",SUM(O4:O21))</f>
        <v>115</v>
      </c>
      <c r="P22" s="239">
        <f ca="1">IF($AQ$2=0,"",IF($AQ$2=1,SUM(P4:P21),SUM(P4:P21)-MIN(P4:P21)))</f>
        <v>1020</v>
      </c>
      <c r="Q22" s="240">
        <f ca="1">IF($AQ$2=0,"",RANK(S22,$BM22:$CT22,0))</f>
        <v>5</v>
      </c>
      <c r="R22" s="238">
        <f ca="1">IF($AQ$2=0,"",SUM(R4:R21))</f>
        <v>111</v>
      </c>
      <c r="S22" s="239">
        <f ca="1">IF($AQ$2=0,"",IF($AQ$2=1,SUM(S4:S21),SUM(S4:S21)-MIN(S4:S21)))</f>
        <v>983</v>
      </c>
      <c r="T22" s="240">
        <f ca="1">IF($AQ$2=0,"",RANK(V22,$BM22:$CT22,0))</f>
        <v>9</v>
      </c>
      <c r="U22" s="238">
        <f ca="1">IF($AQ$2=0,"",SUM(U4:U21))</f>
        <v>97</v>
      </c>
      <c r="V22" s="239">
        <f ca="1">IF($AQ$2=0,"",IF($AQ$2=1,SUM(V4:V21),SUM(V4:V21)-MIN(V4:V21)))</f>
        <v>892</v>
      </c>
      <c r="W22" s="240">
        <f ca="1">IF($AQ$2=0,"",RANK(Y22,$BM22:$CT22,0))</f>
        <v>8</v>
      </c>
      <c r="X22" s="238">
        <f ca="1">IF($AQ$2=0,"",SUM(X4:X21))</f>
        <v>103</v>
      </c>
      <c r="Y22" s="239">
        <f ca="1">IF($AQ$2=0,"",IF($AQ$2=1,SUM(Y4:Y21),SUM(Y4:Y21)-MIN(Y4:Y21)))</f>
        <v>907</v>
      </c>
      <c r="Z22" s="240">
        <f ca="1">IF($AQ$2=0,"",RANK(AB22,$BM22:$CT22,0))</f>
        <v>7</v>
      </c>
      <c r="AA22" s="238">
        <f ca="1">IF($AQ$2=0,"",SUM(AA4:AA21))</f>
        <v>103</v>
      </c>
      <c r="AB22" s="239">
        <f ca="1">IF($AQ$2=0,"",IF($AQ$2=1,SUM(AB4:AB21),SUM(AB4:AB21)-MIN(AB4:AB21)))</f>
        <v>937</v>
      </c>
      <c r="AC22" s="240">
        <f ca="1">IF($AQ$2=0,"",RANK(AE22,$BM22:$CT22,0))</f>
        <v>12</v>
      </c>
      <c r="AD22" s="238">
        <f ca="1">IF($AQ$2=0,"",SUM(AD4:AD21))</f>
        <v>91</v>
      </c>
      <c r="AE22" s="239">
        <f ca="1">IF($AQ$2=0,"",IF($AQ$2=1,SUM(AE4:AE21),SUM(AE4:AE21)-MIN(AE4:AE21)))</f>
        <v>785</v>
      </c>
      <c r="AF22" s="240">
        <f ca="1">IF($AQ$2=0,"",RANK(AH22,$BM22:$CT22,0))</f>
        <v>6</v>
      </c>
      <c r="AG22" s="238">
        <f ca="1">IF($AQ$2=0,"",SUM(AG4:AG21))</f>
        <v>108</v>
      </c>
      <c r="AH22" s="239">
        <f ca="1">IF($AQ$2=0,"",IF($AQ$2=1,SUM(AH4:AH21),SUM(AH4:AH21)-MIN(AH4:AH21)))</f>
        <v>951</v>
      </c>
      <c r="AI22" s="240">
        <f ca="1">IF($AQ$2=0,"",RANK(AK22,$BM22:$CT22,0))</f>
        <v>11</v>
      </c>
      <c r="AJ22" s="238">
        <f ca="1">IF($AQ$2=0,"",SUM(AJ4:AJ21))</f>
        <v>102</v>
      </c>
      <c r="AK22" s="239">
        <f ca="1">IF($AQ$2=0,"",IF($AQ$2=1,SUM(AK4:AK21),SUM(AK4:AK21)-MIN(AK4:AK21)))</f>
        <v>877</v>
      </c>
      <c r="AL22" s="240">
        <f ca="1">IF($AQ$2=0,"",RANK(AN22,$BM22:$CT22,0))</f>
        <v>3</v>
      </c>
      <c r="AM22" s="238">
        <f ca="1">IF($AQ$2=0,"",SUM(AM4:AM21))</f>
        <v>109</v>
      </c>
      <c r="AN22" s="241">
        <f ca="1">IF($AQ$2=0,"",IF($AQ$2=1,SUM(AN4:AN21),SUM(AN4:AN21)-MIN(AN4:AN21)))</f>
        <v>1010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990</v>
      </c>
      <c r="BN22" s="4"/>
      <c r="BO22" s="4"/>
      <c r="BP22" s="4">
        <f ca="1">J22</f>
        <v>883</v>
      </c>
      <c r="BQ22" s="4"/>
      <c r="BR22" s="4"/>
      <c r="BS22" s="4">
        <f ca="1">M22</f>
        <v>1034</v>
      </c>
      <c r="BT22" s="4"/>
      <c r="BU22" s="4"/>
      <c r="BV22" s="4">
        <f ca="1">P22</f>
        <v>1020</v>
      </c>
      <c r="BW22" s="4"/>
      <c r="BX22" s="4"/>
      <c r="BY22" s="4">
        <f ca="1">S22</f>
        <v>983</v>
      </c>
      <c r="BZ22" s="4"/>
      <c r="CA22" s="4"/>
      <c r="CB22" s="4">
        <f ca="1">V22</f>
        <v>892</v>
      </c>
      <c r="CC22" s="4"/>
      <c r="CD22" s="4"/>
      <c r="CE22" s="4">
        <f ca="1">Y22</f>
        <v>907</v>
      </c>
      <c r="CF22" s="4"/>
      <c r="CG22" s="4"/>
      <c r="CH22" s="4">
        <f ca="1">AB22</f>
        <v>937</v>
      </c>
      <c r="CI22" s="4"/>
      <c r="CJ22" s="4"/>
      <c r="CK22" s="4">
        <f ca="1">AE22</f>
        <v>785</v>
      </c>
      <c r="CL22" s="4"/>
      <c r="CM22" s="4"/>
      <c r="CN22" s="4">
        <f ca="1">AH22</f>
        <v>951</v>
      </c>
      <c r="CO22" s="4"/>
      <c r="CP22" s="4"/>
      <c r="CQ22" s="4">
        <f ca="1">AK22</f>
        <v>877</v>
      </c>
      <c r="CR22" s="4"/>
      <c r="CS22" s="4"/>
      <c r="CT22" s="4">
        <f ca="1">AN22</f>
        <v>1010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4.916666666666667</v>
      </c>
      <c r="F23" s="246">
        <f ca="1">IF($AQ$2=0,"",F22/(COUNTIF($D$4:OFFSET($D$4,$AQ$2-1,0),"&lt;&gt;""")))</f>
        <v>9.1666666666666661</v>
      </c>
      <c r="G23" s="247">
        <f ca="1">IF($AQ$2=0,"",IF($AQ$2=1,G22/((COUNTIF($D$4:OFFSET($D$4,$AQ$2-1,0),"&lt;&gt;"""))),G22/((COUNTIF($D$4:OFFSET($D$4,$AQ$2-1,0),"&lt;&gt;"""))-1)))</f>
        <v>90</v>
      </c>
      <c r="H23" s="248">
        <f ca="1">IF(COUNTIF(H4:H21,"&gt;0")&gt;0,SUM(H4:H21)/COUNTIF(H4:H21,"&gt;0"),"")</f>
        <v>7.666666666666667</v>
      </c>
      <c r="I23" s="246">
        <f ca="1">IF($AQ$2=0,"",I22/(COUNTIF($D$4:OFFSET($D$4,$AQ$2-1,0),"&lt;&gt;""")))</f>
        <v>8.5833333333333339</v>
      </c>
      <c r="J23" s="247">
        <f ca="1">IF($AQ$2=0,"",IF($AQ$2=1,J22/((COUNTIF($D$4:OFFSET($D$4,$AQ$2-1,0),"&lt;&gt;"""))),J22/((COUNTIF($D$4:OFFSET($D$4,$AQ$2-1,0),"&lt;&gt;"""))-1)))</f>
        <v>80.272727272727266</v>
      </c>
      <c r="K23" s="248">
        <f ca="1">IF(COUNTIF(K4:K21,"&gt;0")&gt;0,SUM(K4:K21)/COUNTIF(K4:K21,"&gt;0"),"")</f>
        <v>3.5</v>
      </c>
      <c r="L23" s="246">
        <f ca="1">IF($AQ$2=0,"",L22/(COUNTIF($D$4:OFFSET($D$4,$AQ$2-1,0),"&lt;&gt;""")))</f>
        <v>10</v>
      </c>
      <c r="M23" s="247">
        <f ca="1">IF($AQ$2=0,"",IF($AQ$2=1,M22/((COUNTIF($D$4:OFFSET($D$4,$AQ$2-1,0),"&lt;&gt;"""))),M22/((COUNTIF($D$4:OFFSET($D$4,$AQ$2-1,0),"&lt;&gt;"""))-1)))</f>
        <v>94</v>
      </c>
      <c r="N23" s="248">
        <f ca="1">IF(COUNTIF(N4:N21,"&gt;0")&gt;0,SUM(N4:N21)/COUNTIF(N4:N21,"&gt;0"),"")</f>
        <v>4.333333333333333</v>
      </c>
      <c r="O23" s="246">
        <f ca="1">IF($AQ$2=0,"",O22/(COUNTIF($D$4:OFFSET($D$4,$AQ$2-1,0),"&lt;&gt;""")))</f>
        <v>9.5833333333333339</v>
      </c>
      <c r="P23" s="247">
        <f ca="1">IF($AQ$2=0,"",IF($AQ$2=1,P22/((COUNTIF($D$4:OFFSET($D$4,$AQ$2-1,0),"&lt;&gt;"""))),P22/((COUNTIF($D$4:OFFSET($D$4,$AQ$2-1,0),"&lt;&gt;"""))-1)))</f>
        <v>92.727272727272734</v>
      </c>
      <c r="Q23" s="248">
        <f ca="1">IF(COUNTIF(Q4:Q21,"&gt;0")&gt;0,SUM(Q4:Q21)/COUNTIF(Q4:Q21,"&gt;0"),"")</f>
        <v>6</v>
      </c>
      <c r="R23" s="246">
        <f ca="1">IF($AQ$2=0,"",R22/(COUNTIF($D$4:OFFSET($D$4,$AQ$2-1,0),"&lt;&gt;""")))</f>
        <v>9.25</v>
      </c>
      <c r="S23" s="247">
        <f ca="1">IF($AQ$2=0,"",IF($AQ$2=1,S22/((COUNTIF($D$4:OFFSET($D$4,$AQ$2-1,0),"&lt;&gt;"""))),S22/((COUNTIF($D$4:OFFSET($D$4,$AQ$2-1,0),"&lt;&gt;"""))-1)))</f>
        <v>89.36363636363636</v>
      </c>
      <c r="T23" s="248">
        <f ca="1">IF(COUNTIF(T4:T21,"&gt;0")&gt;0,SUM(T4:T21)/COUNTIF(T4:T21,"&gt;0"),"")</f>
        <v>7.4545454545454541</v>
      </c>
      <c r="U23" s="246">
        <f ca="1">IF($AQ$2=0,"",U22/(COUNTIF($D$4:OFFSET($D$4,$AQ$2-1,0),"&lt;&gt;""")))</f>
        <v>8.0833333333333339</v>
      </c>
      <c r="V23" s="247">
        <f ca="1">IF($AQ$2=0,"",IF($AQ$2=1,V22/((COUNTIF($D$4:OFFSET($D$4,$AQ$2-1,0),"&lt;&gt;"""))),V22/((COUNTIF($D$4:OFFSET($D$4,$AQ$2-1,0),"&lt;&gt;"""))-1)))</f>
        <v>81.090909090909093</v>
      </c>
      <c r="W23" s="248">
        <f ca="1">IF(COUNTIF(W4:W21,"&gt;0")&gt;0,SUM(W4:W21)/COUNTIF(W4:W21,"&gt;0"),"")</f>
        <v>6.833333333333333</v>
      </c>
      <c r="X23" s="246">
        <f ca="1">IF($AQ$2=0,"",X22/(COUNTIF($D$4:OFFSET($D$4,$AQ$2-1,0),"&lt;&gt;""")))</f>
        <v>8.5833333333333339</v>
      </c>
      <c r="Y23" s="247">
        <f ca="1">IF($AQ$2=0,"",IF($AQ$2=1,Y22/((COUNTIF($D$4:OFFSET($D$4,$AQ$2-1,0),"&lt;&gt;"""))),Y22/((COUNTIF($D$4:OFFSET($D$4,$AQ$2-1,0),"&lt;&gt;"""))-1)))</f>
        <v>82.454545454545453</v>
      </c>
      <c r="Z23" s="248">
        <f ca="1">IF(COUNTIF(Z4:Z21,"&gt;0")&gt;0,SUM(Z4:Z21)/COUNTIF(Z4:Z21,"&gt;0"),"")</f>
        <v>7.25</v>
      </c>
      <c r="AA23" s="246">
        <f ca="1">IF($AQ$2=0,"",AA22/(COUNTIF($D$4:OFFSET($D$4,$AQ$2-1,0),"&lt;&gt;""")))</f>
        <v>8.5833333333333339</v>
      </c>
      <c r="AB23" s="247">
        <f ca="1">IF($AQ$2=0,"",IF($AQ$2=1,AB22/((COUNTIF($D$4:OFFSET($D$4,$AQ$2-1,0),"&lt;&gt;"""))),AB22/((COUNTIF($D$4:OFFSET($D$4,$AQ$2-1,0),"&lt;&gt;"""))-1)))</f>
        <v>85.181818181818187</v>
      </c>
      <c r="AC23" s="248">
        <f ca="1">IF(COUNTIF(AC4:AC21,"&gt;0")&gt;0,SUM(AC4:AC21)/COUNTIF(AC4:AC21,"&gt;0"),"")</f>
        <v>8.75</v>
      </c>
      <c r="AD23" s="246">
        <f ca="1">IF($AQ$2=0,"",AD22/(COUNTIF($D$4:OFFSET($D$4,$AQ$2-1,0),"&lt;&gt;""")))</f>
        <v>7.583333333333333</v>
      </c>
      <c r="AE23" s="247">
        <f ca="1">IF($AQ$2=0,"",IF($AQ$2=1,AE22/((COUNTIF($D$4:OFFSET($D$4,$AQ$2-1,0),"&lt;&gt;"""))),AE22/((COUNTIF($D$4:OFFSET($D$4,$AQ$2-1,0),"&lt;&gt;"""))-1)))</f>
        <v>71.36363636363636</v>
      </c>
      <c r="AF23" s="248">
        <f ca="1">IF(COUNTIF(AF4:AF21,"&gt;0")&gt;0,SUM(AF4:AF21)/COUNTIF(AF4:AF21,"&gt;0"),"")</f>
        <v>6</v>
      </c>
      <c r="AG23" s="246">
        <f ca="1">IF($AQ$2=0,"",AG22/(COUNTIF($D$4:OFFSET($D$4,$AQ$2-1,0),"&lt;&gt;""")))</f>
        <v>9</v>
      </c>
      <c r="AH23" s="247">
        <f ca="1">IF($AQ$2=0,"",IF($AQ$2=1,AH22/((COUNTIF($D$4:OFFSET($D$4,$AQ$2-1,0),"&lt;&gt;"""))),AH22/((COUNTIF($D$4:OFFSET($D$4,$AQ$2-1,0),"&lt;&gt;"""))-1)))</f>
        <v>86.454545454545453</v>
      </c>
      <c r="AI23" s="248">
        <f ca="1">IF(COUNTIF(AI4:AI21,"&gt;0")&gt;0,SUM(AI4:AI21)/COUNTIF(AI4:AI21,"&gt;0"),"")</f>
        <v>7.666666666666667</v>
      </c>
      <c r="AJ23" s="246">
        <f ca="1">IF($AQ$2=0,"",AJ22/(COUNTIF($D$4:OFFSET($D$4,$AQ$2-1,0),"&lt;&gt;""")))</f>
        <v>8.5</v>
      </c>
      <c r="AK23" s="247">
        <f ca="1">IF($AQ$2=0,"",IF($AQ$2=1,AK22/((COUNTIF($D$4:OFFSET($D$4,$AQ$2-1,0),"&lt;&gt;"""))),AK22/((COUNTIF($D$4:OFFSET($D$4,$AQ$2-1,0),"&lt;&gt;"""))-1)))</f>
        <v>79.727272727272734</v>
      </c>
      <c r="AL23" s="248">
        <f ca="1">IF(COUNTIF(AL4:AL21,"&gt;0")&gt;0,SUM(AL4:AL21)/COUNTIF(AL4:AL21,"&gt;0"),"")</f>
        <v>5.583333333333333</v>
      </c>
      <c r="AM23" s="246">
        <f ca="1">IF($AQ$2=0,"",AM22/(COUNTIF($D$4:OFFSET($D$4,$AQ$2-1,0),"&lt;&gt;""")))</f>
        <v>9.0833333333333339</v>
      </c>
      <c r="AN23" s="249">
        <f ca="1">IF($AQ$2=0,"",IF($AQ$2=1,AN22/((COUNTIF($D$4:OFFSET($D$4,$AQ$2-1,0),"&lt;&gt;"""))),AN22/((COUNTIF($D$4:OFFSET($D$4,$AQ$2-1,0),"&lt;&gt;"""))-1)))</f>
        <v>91.818181818181813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>
        <f ca="1">IF(COUNTIF(E4:E21,"=1")&gt;0,COUNTIF(E4:E21,"=1"),"")</f>
        <v>1</v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4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2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3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3</v>
      </c>
      <c r="L25" s="263"/>
      <c r="M25" s="264"/>
      <c r="N25" s="265">
        <f ca="1">IF(COUNTIF(N4:N21,"=2")&gt;0,COUNTIF(N4:N21,"=2"),"")</f>
        <v>2</v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2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>
        <f ca="1">IF(COUNTIF(AF4:AF21,"=2")&gt;0,COUNTIF(AF4:AF21,"=2"),"")</f>
        <v>2</v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>
        <f ca="1">IF(COUNTIF(N4:N21,"=3")&gt;0,COUNTIF(N4:N21,"=3"),"")</f>
        <v>1</v>
      </c>
      <c r="O26" s="263"/>
      <c r="P26" s="264"/>
      <c r="Q26" s="265">
        <f ca="1">IF(COUNTIF(Q4:Q21,"=3")&gt;0,COUNTIF(Q4:Q21,"=3"),"")</f>
        <v>1</v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3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3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2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5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>
        <f ca="1">IF(SUM(CR4:CR21)=0,"",SUM(CR4:CR21))</f>
        <v>1</v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>
        <f ca="1">IF($AQ$2=0,"",IF(COUNTIF(T4:OFFSET(T4,$AQ$2-1,0),"")&gt;0,COUNTIF(T4:OFFSET(T4,$AQ$2-1,0),""),""))</f>
        <v>1</v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14" t="str">
        <f>CONCATENATE($AR$13," Results")</f>
        <v>2021 Football Pool Results</v>
      </c>
      <c r="AU29" s="415"/>
      <c r="AV29" s="415"/>
      <c r="AW29" s="415"/>
      <c r="AX29" s="415"/>
      <c r="AY29" s="415"/>
      <c r="AZ29" s="415"/>
      <c r="BA29" s="415"/>
      <c r="BB29" s="415"/>
      <c r="BC29" s="415"/>
      <c r="BD29" s="415"/>
      <c r="BE29" s="415"/>
      <c r="BF29" s="415"/>
      <c r="BG29" s="415"/>
      <c r="BH29" s="415"/>
      <c r="BI29" s="416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21" t="s">
        <v>12</v>
      </c>
      <c r="AU30" s="424" t="s">
        <v>71</v>
      </c>
      <c r="AV30" s="427" t="s">
        <v>72</v>
      </c>
      <c r="AW30" s="428"/>
      <c r="AX30" s="428"/>
      <c r="AY30" s="428"/>
      <c r="AZ30" s="428"/>
      <c r="BA30" s="428"/>
      <c r="BB30" s="429"/>
      <c r="BC30" s="428" t="s">
        <v>73</v>
      </c>
      <c r="BD30" s="428"/>
      <c r="BE30" s="428"/>
      <c r="BF30" s="428"/>
      <c r="BG30" s="428"/>
      <c r="BH30" s="428"/>
      <c r="BI30" s="429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22"/>
      <c r="AU31" s="425"/>
      <c r="AV31" s="430" t="str">
        <f>CONCATENATE("Cost to Play ($",$AO$3," per week)")</f>
        <v>Cost to Play ($3 per week)</v>
      </c>
      <c r="AW31" s="432" t="s">
        <v>58</v>
      </c>
      <c r="AX31" s="432" t="s">
        <v>64</v>
      </c>
      <c r="AY31" s="432" t="s">
        <v>59</v>
      </c>
      <c r="AZ31" s="432"/>
      <c r="BA31" s="432" t="s">
        <v>60</v>
      </c>
      <c r="BB31" s="434"/>
      <c r="BC31" s="436" t="s">
        <v>61</v>
      </c>
      <c r="BD31" s="432" t="s">
        <v>58</v>
      </c>
      <c r="BE31" s="432"/>
      <c r="BF31" s="432" t="s">
        <v>62</v>
      </c>
      <c r="BG31" s="432"/>
      <c r="BH31" s="432" t="s">
        <v>63</v>
      </c>
      <c r="BI31" s="434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23"/>
      <c r="AU32" s="426"/>
      <c r="AV32" s="431"/>
      <c r="AW32" s="433"/>
      <c r="AX32" s="433"/>
      <c r="AY32" s="433"/>
      <c r="AZ32" s="433"/>
      <c r="BA32" s="433"/>
      <c r="BB32" s="435"/>
      <c r="BC32" s="437"/>
      <c r="BD32" s="433"/>
      <c r="BE32" s="433"/>
      <c r="BF32" s="433"/>
      <c r="BG32" s="433"/>
      <c r="BH32" s="433"/>
      <c r="BI32" s="435"/>
      <c r="BJ32" s="4"/>
      <c r="BK32" s="4"/>
      <c r="BL32" s="4">
        <f t="shared" ca="1" si="75"/>
        <v>8</v>
      </c>
      <c r="BM32" s="4"/>
      <c r="BN32" s="4"/>
      <c r="BO32" s="4">
        <f t="shared" ca="1" si="76"/>
        <v>8</v>
      </c>
      <c r="BP32" s="4"/>
      <c r="BQ32" s="4"/>
      <c r="BR32" s="4">
        <f t="shared" ca="1" si="77"/>
        <v>9</v>
      </c>
      <c r="BS32" s="4"/>
      <c r="BT32" s="4"/>
      <c r="BU32" s="4">
        <f t="shared" ca="1" si="78"/>
        <v>8</v>
      </c>
      <c r="BV32" s="4"/>
      <c r="BW32" s="4"/>
      <c r="BX32" s="4">
        <f t="shared" ca="1" si="79"/>
        <v>10</v>
      </c>
      <c r="BY32" s="4"/>
      <c r="BZ32" s="4"/>
      <c r="CA32" s="4">
        <f t="shared" ca="1" si="80"/>
        <v>8</v>
      </c>
      <c r="CB32" s="4"/>
      <c r="CC32" s="4"/>
      <c r="CD32" s="4">
        <f t="shared" ca="1" si="81"/>
        <v>6</v>
      </c>
      <c r="CE32" s="4"/>
      <c r="CF32" s="4"/>
      <c r="CG32" s="4">
        <f t="shared" ca="1" si="82"/>
        <v>8</v>
      </c>
      <c r="CH32" s="4"/>
      <c r="CI32" s="4"/>
      <c r="CJ32" s="4">
        <f t="shared" ca="1" si="83"/>
        <v>10</v>
      </c>
      <c r="CK32" s="4"/>
      <c r="CL32" s="4"/>
      <c r="CM32" s="4">
        <f t="shared" ca="1" si="84"/>
        <v>11</v>
      </c>
      <c r="CN32" s="4"/>
      <c r="CO32" s="4"/>
      <c r="CP32" s="4">
        <f t="shared" ca="1" si="85"/>
        <v>7</v>
      </c>
      <c r="CQ32" s="4"/>
      <c r="CR32" s="4"/>
      <c r="CS32" s="4">
        <f t="shared" ca="1" si="86"/>
        <v>10</v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124</v>
      </c>
      <c r="AV33" s="275">
        <f t="shared" ref="AV33:AV44" ca="1" si="88">$AQ$2*-$AO$3</f>
        <v>-36</v>
      </c>
      <c r="AW33" s="276">
        <f ca="1">IF($K$24&gt;0,$K$24,"")</f>
        <v>4</v>
      </c>
      <c r="AX33" s="277">
        <f t="shared" ref="AX33:AX44" ca="1" si="89">IF(AW33="","",AW33*$AO$6)</f>
        <v>124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36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>
        <f t="shared" ca="1" si="75"/>
        <v>8</v>
      </c>
      <c r="BM33" s="4"/>
      <c r="BN33" s="4"/>
      <c r="BO33" s="4">
        <f t="shared" ca="1" si="76"/>
        <v>5</v>
      </c>
      <c r="BP33" s="4"/>
      <c r="BQ33" s="4"/>
      <c r="BR33" s="4">
        <f t="shared" ca="1" si="77"/>
        <v>8</v>
      </c>
      <c r="BS33" s="4"/>
      <c r="BT33" s="4"/>
      <c r="BU33" s="4">
        <f t="shared" ca="1" si="78"/>
        <v>8</v>
      </c>
      <c r="BV33" s="4"/>
      <c r="BW33" s="4"/>
      <c r="BX33" s="4">
        <f t="shared" ca="1" si="79"/>
        <v>6</v>
      </c>
      <c r="BY33" s="4"/>
      <c r="BZ33" s="4"/>
      <c r="CA33" s="4">
        <f t="shared" ca="1" si="80"/>
        <v>0</v>
      </c>
      <c r="CB33" s="4"/>
      <c r="CC33" s="4"/>
      <c r="CD33" s="4">
        <f t="shared" ca="1" si="81"/>
        <v>8</v>
      </c>
      <c r="CE33" s="4"/>
      <c r="CF33" s="4"/>
      <c r="CG33" s="4">
        <f t="shared" ca="1" si="82"/>
        <v>7</v>
      </c>
      <c r="CH33" s="4"/>
      <c r="CI33" s="4"/>
      <c r="CJ33" s="4">
        <f t="shared" ca="1" si="83"/>
        <v>5</v>
      </c>
      <c r="CK33" s="4"/>
      <c r="CL33" s="4"/>
      <c r="CM33" s="4">
        <f t="shared" ca="1" si="84"/>
        <v>7</v>
      </c>
      <c r="CN33" s="4"/>
      <c r="CO33" s="4"/>
      <c r="CP33" s="4">
        <f t="shared" ca="1" si="85"/>
        <v>6</v>
      </c>
      <c r="CQ33" s="4"/>
      <c r="CR33" s="4"/>
      <c r="CS33" s="4">
        <f t="shared" ca="1" si="86"/>
        <v>8</v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$AL$2</f>
        <v>RR</v>
      </c>
      <c r="AU34" s="282">
        <f t="shared" ca="1" si="87"/>
        <v>26</v>
      </c>
      <c r="AV34" s="283">
        <f t="shared" ca="1" si="88"/>
        <v>-36</v>
      </c>
      <c r="AW34" s="284">
        <f ca="1">IF($AL$24&gt;0,$AL$24,"")</f>
        <v>2</v>
      </c>
      <c r="AX34" s="285">
        <f t="shared" ca="1" si="89"/>
        <v>62</v>
      </c>
      <c r="AY34" s="286" t="str">
        <f ca="1">IF($AL$22=1,"✓","")</f>
        <v/>
      </c>
      <c r="AZ34" s="285" t="str">
        <f t="shared" ca="1" si="90"/>
        <v/>
      </c>
      <c r="BA34" s="287" t="str">
        <f ca="1">IF($AL$22=2,"✓","")</f>
        <v/>
      </c>
      <c r="BB34" s="288" t="str">
        <f t="shared" ca="1" si="91"/>
        <v/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>
        <f t="shared" ca="1" si="75"/>
        <v>6</v>
      </c>
      <c r="BM34" s="4"/>
      <c r="BN34" s="4"/>
      <c r="BO34" s="4">
        <f t="shared" ca="1" si="76"/>
        <v>6</v>
      </c>
      <c r="BP34" s="4"/>
      <c r="BQ34" s="4"/>
      <c r="BR34" s="4">
        <f t="shared" ca="1" si="77"/>
        <v>8</v>
      </c>
      <c r="BS34" s="4"/>
      <c r="BT34" s="4"/>
      <c r="BU34" s="4">
        <f t="shared" ca="1" si="78"/>
        <v>7</v>
      </c>
      <c r="BV34" s="4"/>
      <c r="BW34" s="4"/>
      <c r="BX34" s="4">
        <f t="shared" ca="1" si="79"/>
        <v>6</v>
      </c>
      <c r="BY34" s="4"/>
      <c r="BZ34" s="4"/>
      <c r="CA34" s="4">
        <f t="shared" ca="1" si="80"/>
        <v>6</v>
      </c>
      <c r="CB34" s="4"/>
      <c r="CC34" s="4"/>
      <c r="CD34" s="4">
        <f t="shared" ca="1" si="81"/>
        <v>5</v>
      </c>
      <c r="CE34" s="4"/>
      <c r="CF34" s="4"/>
      <c r="CG34" s="4">
        <f t="shared" ca="1" si="82"/>
        <v>5</v>
      </c>
      <c r="CH34" s="4"/>
      <c r="CI34" s="4"/>
      <c r="CJ34" s="4">
        <f t="shared" ca="1" si="83"/>
        <v>7</v>
      </c>
      <c r="CK34" s="4"/>
      <c r="CL34" s="4"/>
      <c r="CM34" s="4">
        <f t="shared" ca="1" si="84"/>
        <v>6</v>
      </c>
      <c r="CN34" s="4"/>
      <c r="CO34" s="4"/>
      <c r="CP34" s="4">
        <f t="shared" ca="1" si="85"/>
        <v>5</v>
      </c>
      <c r="CQ34" s="4"/>
      <c r="CR34" s="4"/>
      <c r="CS34" s="4">
        <f t="shared" ca="1" si="86"/>
        <v>5</v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$N$2</f>
        <v>DC</v>
      </c>
      <c r="AU35" s="282">
        <f t="shared" ca="1" si="87"/>
        <v>19</v>
      </c>
      <c r="AV35" s="283">
        <f t="shared" ca="1" si="88"/>
        <v>-36</v>
      </c>
      <c r="AW35" s="284">
        <f ca="1">IF($N$24&gt;0,$N$24,"")</f>
        <v>1</v>
      </c>
      <c r="AX35" s="285">
        <f t="shared" ca="1" si="89"/>
        <v>31</v>
      </c>
      <c r="AY35" s="286" t="str">
        <f ca="1">IF($N$22=1,"✓","")</f>
        <v/>
      </c>
      <c r="AZ35" s="285" t="str">
        <f t="shared" ca="1" si="90"/>
        <v/>
      </c>
      <c r="BA35" s="287" t="str">
        <f ca="1">IF($N$22=2,"✓","")</f>
        <v>✓</v>
      </c>
      <c r="BB35" s="288">
        <f t="shared" ca="1" si="91"/>
        <v>24</v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>
        <f t="shared" ca="1" si="75"/>
        <v>11</v>
      </c>
      <c r="BM35" s="4"/>
      <c r="BN35" s="4"/>
      <c r="BO35" s="4">
        <f t="shared" ca="1" si="76"/>
        <v>8</v>
      </c>
      <c r="BP35" s="4"/>
      <c r="BQ35" s="4"/>
      <c r="BR35" s="4">
        <f t="shared" ca="1" si="77"/>
        <v>11</v>
      </c>
      <c r="BS35" s="4"/>
      <c r="BT35" s="4"/>
      <c r="BU35" s="4">
        <f t="shared" ca="1" si="78"/>
        <v>11</v>
      </c>
      <c r="BV35" s="4"/>
      <c r="BW35" s="4"/>
      <c r="BX35" s="4">
        <f t="shared" ca="1" si="79"/>
        <v>10</v>
      </c>
      <c r="BY35" s="4"/>
      <c r="BZ35" s="4"/>
      <c r="CA35" s="4">
        <f t="shared" ca="1" si="80"/>
        <v>10</v>
      </c>
      <c r="CB35" s="4"/>
      <c r="CC35" s="4"/>
      <c r="CD35" s="4">
        <f t="shared" ca="1" si="81"/>
        <v>10</v>
      </c>
      <c r="CE35" s="4"/>
      <c r="CF35" s="4"/>
      <c r="CG35" s="4">
        <f t="shared" ca="1" si="82"/>
        <v>9</v>
      </c>
      <c r="CH35" s="4"/>
      <c r="CI35" s="4"/>
      <c r="CJ35" s="4">
        <f t="shared" ca="1" si="83"/>
        <v>5</v>
      </c>
      <c r="CK35" s="4"/>
      <c r="CL35" s="4"/>
      <c r="CM35" s="4">
        <f t="shared" ca="1" si="84"/>
        <v>9</v>
      </c>
      <c r="CN35" s="4"/>
      <c r="CO35" s="4"/>
      <c r="CP35" s="4">
        <f t="shared" ca="1" si="85"/>
        <v>11</v>
      </c>
      <c r="CQ35" s="4"/>
      <c r="CR35" s="4"/>
      <c r="CS35" s="4">
        <f t="shared" ca="1" si="86"/>
        <v>6</v>
      </c>
      <c r="CT35" s="4"/>
      <c r="CU35" s="4"/>
      <c r="CV35" s="306"/>
    </row>
    <row r="36" spans="46:100" ht="15" customHeight="1" x14ac:dyDescent="0.2">
      <c r="AT36" s="233" t="str">
        <f>$E$2</f>
        <v>BM</v>
      </c>
      <c r="AU36" s="282">
        <f t="shared" ca="1" si="87"/>
        <v>-5</v>
      </c>
      <c r="AV36" s="283">
        <f t="shared" ca="1" si="88"/>
        <v>-36</v>
      </c>
      <c r="AW36" s="284">
        <f ca="1">IF($E$24&gt;0,$E$24,"")</f>
        <v>1</v>
      </c>
      <c r="AX36" s="285">
        <f t="shared" ca="1" si="89"/>
        <v>31</v>
      </c>
      <c r="AY36" s="286" t="str">
        <f ca="1">IF($E$22=1,"✓","")</f>
        <v/>
      </c>
      <c r="AZ36" s="285" t="str">
        <f t="shared" ca="1" si="90"/>
        <v/>
      </c>
      <c r="BA36" s="287" t="str">
        <f ca="1">IF($E$22=2,"✓","")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>
        <f t="shared" ca="1" si="75"/>
        <v>9</v>
      </c>
      <c r="BM36" s="4"/>
      <c r="BN36" s="4"/>
      <c r="BO36" s="4">
        <f t="shared" ca="1" si="76"/>
        <v>6</v>
      </c>
      <c r="BP36" s="4"/>
      <c r="BQ36" s="4"/>
      <c r="BR36" s="4">
        <f t="shared" ca="1" si="77"/>
        <v>10</v>
      </c>
      <c r="BS36" s="4"/>
      <c r="BT36" s="4"/>
      <c r="BU36" s="4">
        <f t="shared" ca="1" si="78"/>
        <v>9</v>
      </c>
      <c r="BV36" s="4"/>
      <c r="BW36" s="4"/>
      <c r="BX36" s="4">
        <f t="shared" ca="1" si="79"/>
        <v>8</v>
      </c>
      <c r="BY36" s="4"/>
      <c r="BZ36" s="4"/>
      <c r="CA36" s="4">
        <f t="shared" ca="1" si="80"/>
        <v>8</v>
      </c>
      <c r="CB36" s="4"/>
      <c r="CC36" s="4"/>
      <c r="CD36" s="4">
        <f t="shared" ca="1" si="81"/>
        <v>7</v>
      </c>
      <c r="CE36" s="4"/>
      <c r="CF36" s="4"/>
      <c r="CG36" s="4">
        <f t="shared" ca="1" si="82"/>
        <v>7</v>
      </c>
      <c r="CH36" s="4"/>
      <c r="CI36" s="4"/>
      <c r="CJ36" s="4">
        <f t="shared" ca="1" si="83"/>
        <v>9</v>
      </c>
      <c r="CK36" s="4"/>
      <c r="CL36" s="4"/>
      <c r="CM36" s="4">
        <f t="shared" ca="1" si="84"/>
        <v>7</v>
      </c>
      <c r="CN36" s="4"/>
      <c r="CO36" s="4"/>
      <c r="CP36" s="4">
        <f t="shared" ca="1" si="85"/>
        <v>6</v>
      </c>
      <c r="CQ36" s="4"/>
      <c r="CR36" s="4"/>
      <c r="CS36" s="4">
        <f t="shared" ca="1" si="86"/>
        <v>10</v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$H$2</f>
        <v>CK</v>
      </c>
      <c r="AU37" s="282">
        <f t="shared" ca="1" si="87"/>
        <v>-5</v>
      </c>
      <c r="AV37" s="283">
        <f t="shared" ca="1" si="88"/>
        <v>-36</v>
      </c>
      <c r="AW37" s="284">
        <f ca="1">IF($H$24&gt;0,$H$24,"")</f>
        <v>1</v>
      </c>
      <c r="AX37" s="285">
        <f t="shared" ca="1" si="89"/>
        <v>31</v>
      </c>
      <c r="AY37" s="286" t="str">
        <f ca="1">IF($H$22=1,"✓","")</f>
        <v/>
      </c>
      <c r="AZ37" s="285" t="str">
        <f t="shared" ca="1" si="90"/>
        <v/>
      </c>
      <c r="BA37" s="287" t="str">
        <f ca="1">IF($H$22=2,"✓","")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$Q$2</f>
        <v>DH</v>
      </c>
      <c r="AU38" s="282">
        <f t="shared" ca="1" si="87"/>
        <v>-5</v>
      </c>
      <c r="AV38" s="283">
        <f t="shared" ca="1" si="88"/>
        <v>-36</v>
      </c>
      <c r="AW38" s="284">
        <f ca="1">IF($Q$24&gt;0,$Q$24,"")</f>
        <v>1</v>
      </c>
      <c r="AX38" s="285">
        <f t="shared" ca="1" si="89"/>
        <v>31</v>
      </c>
      <c r="AY38" s="286" t="str">
        <f ca="1">IF($Q$22=1,"✓","")</f>
        <v/>
      </c>
      <c r="AZ38" s="285" t="str">
        <f t="shared" ca="1" si="90"/>
        <v/>
      </c>
      <c r="BA38" s="287" t="str">
        <f ca="1">IF($Q$22=2,"✓","")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$W$2</f>
        <v>JH</v>
      </c>
      <c r="AU39" s="282">
        <f t="shared" ca="1" si="87"/>
        <v>-5</v>
      </c>
      <c r="AV39" s="283">
        <f t="shared" ca="1" si="88"/>
        <v>-36</v>
      </c>
      <c r="AW39" s="284">
        <f ca="1">IF($W$24&gt;0,$W$24,"")</f>
        <v>1</v>
      </c>
      <c r="AX39" s="285">
        <f t="shared" ca="1" si="89"/>
        <v>31</v>
      </c>
      <c r="AY39" s="286" t="str">
        <f ca="1">IF($W$22=1,"✓","")</f>
        <v/>
      </c>
      <c r="AZ39" s="285" t="str">
        <f t="shared" ca="1" si="90"/>
        <v/>
      </c>
      <c r="BA39" s="287" t="str">
        <f ca="1">IF($W$22=2,"✓","")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$AC$2</f>
        <v>KC</v>
      </c>
      <c r="AU40" s="282">
        <f t="shared" ca="1" si="87"/>
        <v>-5</v>
      </c>
      <c r="AV40" s="283">
        <f t="shared" ca="1" si="88"/>
        <v>-36</v>
      </c>
      <c r="AW40" s="284">
        <f ca="1">IF($AC$24&gt;0,$AC$24,"")</f>
        <v>1</v>
      </c>
      <c r="AX40" s="285">
        <f t="shared" ca="1" si="89"/>
        <v>31</v>
      </c>
      <c r="AY40" s="286" t="str">
        <f ca="1">IF($AC$22=1,"✓","")</f>
        <v/>
      </c>
      <c r="AZ40" s="285" t="str">
        <f t="shared" ca="1" si="90"/>
        <v/>
      </c>
      <c r="BA40" s="287" t="str">
        <f ca="1">IF($AC$22=2,"✓","")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-36</v>
      </c>
      <c r="AV41" s="283">
        <f t="shared" ca="1" si="88"/>
        <v>-36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-36</v>
      </c>
      <c r="AV42" s="283">
        <f t="shared" ca="1" si="88"/>
        <v>-36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110</v>
      </c>
      <c r="BM42" s="4"/>
      <c r="BN42" s="4"/>
      <c r="BO42" s="4">
        <f ca="1">I22</f>
        <v>103</v>
      </c>
      <c r="BP42" s="4"/>
      <c r="BQ42" s="4"/>
      <c r="BR42" s="4">
        <f ca="1">L22</f>
        <v>120</v>
      </c>
      <c r="BS42" s="4"/>
      <c r="BT42" s="4"/>
      <c r="BU42" s="4">
        <f ca="1">O22</f>
        <v>115</v>
      </c>
      <c r="BV42" s="4"/>
      <c r="BW42" s="4"/>
      <c r="BX42" s="4">
        <f ca="1">R22</f>
        <v>111</v>
      </c>
      <c r="BY42" s="4"/>
      <c r="BZ42" s="4"/>
      <c r="CA42" s="4">
        <f ca="1">U22</f>
        <v>97</v>
      </c>
      <c r="CB42" s="4"/>
      <c r="CC42" s="4"/>
      <c r="CD42" s="4">
        <f ca="1">X22</f>
        <v>103</v>
      </c>
      <c r="CE42" s="4"/>
      <c r="CF42" s="4"/>
      <c r="CG42" s="4">
        <f ca="1">AA22</f>
        <v>103</v>
      </c>
      <c r="CH42" s="4"/>
      <c r="CI42" s="4"/>
      <c r="CJ42" s="4">
        <f ca="1">AD22</f>
        <v>91</v>
      </c>
      <c r="CK42" s="4"/>
      <c r="CL42" s="4"/>
      <c r="CM42" s="4">
        <f ca="1">AG22</f>
        <v>108</v>
      </c>
      <c r="CN42" s="4"/>
      <c r="CO42" s="4"/>
      <c r="CP42" s="4">
        <f ca="1">AJ22</f>
        <v>102</v>
      </c>
      <c r="CQ42" s="4"/>
      <c r="CR42" s="4"/>
      <c r="CS42" s="4">
        <f ca="1">AM22</f>
        <v>109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-36</v>
      </c>
      <c r="AV43" s="283">
        <f t="shared" ca="1" si="88"/>
        <v>-36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4.916666666666667</v>
      </c>
      <c r="BL43" s="32"/>
      <c r="BM43" s="32"/>
      <c r="BN43" s="32">
        <f ca="1">H23</f>
        <v>7.666666666666667</v>
      </c>
      <c r="BO43" s="32"/>
      <c r="BP43" s="32"/>
      <c r="BQ43" s="32">
        <f ca="1">K23</f>
        <v>3.5</v>
      </c>
      <c r="BR43" s="32"/>
      <c r="BS43" s="32"/>
      <c r="BT43" s="32">
        <f ca="1">N23</f>
        <v>4.333333333333333</v>
      </c>
      <c r="BU43" s="32"/>
      <c r="BV43" s="32"/>
      <c r="BW43" s="32">
        <f ca="1">Q23</f>
        <v>6</v>
      </c>
      <c r="BX43" s="32"/>
      <c r="BY43" s="32"/>
      <c r="BZ43" s="32">
        <f ca="1">T23</f>
        <v>7.4545454545454541</v>
      </c>
      <c r="CA43" s="32"/>
      <c r="CB43" s="32"/>
      <c r="CC43" s="32">
        <f ca="1">W23</f>
        <v>6.833333333333333</v>
      </c>
      <c r="CD43" s="32"/>
      <c r="CE43" s="32"/>
      <c r="CF43" s="32">
        <f ca="1">Z23</f>
        <v>7.25</v>
      </c>
      <c r="CG43" s="32"/>
      <c r="CH43" s="32"/>
      <c r="CI43" s="32">
        <f ca="1">AC23</f>
        <v>8.75</v>
      </c>
      <c r="CJ43" s="32"/>
      <c r="CK43" s="32"/>
      <c r="CL43" s="32">
        <f ca="1">AF23</f>
        <v>6</v>
      </c>
      <c r="CM43" s="32"/>
      <c r="CN43" s="32"/>
      <c r="CO43" s="32">
        <f ca="1">AI23</f>
        <v>7.666666666666667</v>
      </c>
      <c r="CP43" s="32"/>
      <c r="CQ43" s="32"/>
      <c r="CR43" s="32">
        <f ca="1">AL23</f>
        <v>5.583333333333333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-36</v>
      </c>
      <c r="AV44" s="291">
        <f t="shared" ca="1" si="88"/>
        <v>-36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["H","H","H","V","H","V","V","H","V","H","H","H","V","V","H"];</v>
      </c>
    </row>
    <row r="205" spans="100:100" x14ac:dyDescent="0.2">
      <c r="CV205" s="306" t="str">
        <f ca="1">'Week 8'!BY5</f>
        <v xml:space="preserve">   var w8_p2_picks         = ["H","H","H","H","H","H","V","V","V","V","H","V","H","V","H"];</v>
      </c>
    </row>
    <row r="206" spans="100:100" x14ac:dyDescent="0.2">
      <c r="CV206" s="306" t="str">
        <f ca="1">'Week 8'!BY6</f>
        <v xml:space="preserve">   var w8_p3_picks         = ["H","H","H","V","V","V","V","H","V","H","H","H","V","V","H"];</v>
      </c>
    </row>
    <row r="207" spans="100:100" x14ac:dyDescent="0.2">
      <c r="CV207" s="306" t="str">
        <f ca="1">'Week 8'!BY7</f>
        <v xml:space="preserve">   var w8_p4_picks         = ["H","H","H","V","H","V","V","H","V","H","H","H","V","V","H"];</v>
      </c>
    </row>
    <row r="208" spans="100:100" x14ac:dyDescent="0.2">
      <c r="CV208" s="306" t="str">
        <f ca="1">'Week 8'!BY8</f>
        <v xml:space="preserve">   var w8_p5_picks         = ["H","H","H","V","V","V","V","V","V","H","H","H","V","V","H"];</v>
      </c>
    </row>
    <row r="209" spans="100:100" x14ac:dyDescent="0.2">
      <c r="CV209" s="306" t="str">
        <f ca="1">'Week 8'!BY9</f>
        <v xml:space="preserve">   var w8_p6_picks         = ["H","H","H","V","V","H","V","V","V","H","H","V","V","V","H"];</v>
      </c>
    </row>
    <row r="210" spans="100:100" x14ac:dyDescent="0.2">
      <c r="CV210" s="306" t="str">
        <f ca="1">'Week 8'!BY10</f>
        <v xml:space="preserve">   var w8_p7_picks         = ["H","H","H","H","H","H","V","H","V","H","H","H","V","V","H"];</v>
      </c>
    </row>
    <row r="211" spans="100:100" x14ac:dyDescent="0.2">
      <c r="CV211" s="306" t="str">
        <f ca="1">'Week 8'!BY11</f>
        <v xml:space="preserve">   var w8_p8_picks         = ["V","H","H","H","H","H","V","V","V","H","H","H","V","V","H"];</v>
      </c>
    </row>
    <row r="212" spans="100:100" x14ac:dyDescent="0.2">
      <c r="CV212" s="306" t="str">
        <f ca="1">'Week 8'!BY12</f>
        <v xml:space="preserve">   var w8_p9_picks         = ["H","V","H","V","H","V","H","H","V","V","H","H","H","V","H"];</v>
      </c>
    </row>
    <row r="213" spans="100:100" x14ac:dyDescent="0.2">
      <c r="CV213" s="306" t="str">
        <f ca="1">'Week 8'!BY13</f>
        <v xml:space="preserve">   var w8_p10_picks        = ["V","V","H","V","H","V","V","V","V","H","H","H","V","V","H"];</v>
      </c>
    </row>
    <row r="214" spans="100:100" x14ac:dyDescent="0.2">
      <c r="CV214" s="306" t="str">
        <f ca="1">'Week 8'!BY14</f>
        <v xml:space="preserve">   var w8_p11_picks        = ["H","H","H","H","H","H","V","V","V","H","H","H","V","V","H"];</v>
      </c>
    </row>
    <row r="215" spans="100:100" x14ac:dyDescent="0.2">
      <c r="CV215" s="306" t="str">
        <f ca="1">'Week 8'!BY15</f>
        <v xml:space="preserve">   var w8_p12_picks        = ["H","H","H","V","V","V","V","H","H","H","H","H","V","V","H"];</v>
      </c>
    </row>
    <row r="216" spans="100:100" x14ac:dyDescent="0.2">
      <c r="CV216" s="306" t="str">
        <f ca="1">'Week 8'!BY16</f>
        <v xml:space="preserve">   var w8_p1_weights       = ["12","4","15","9","8","7","16","2","14","10","5","6","11","3","13"];</v>
      </c>
    </row>
    <row r="217" spans="100:100" x14ac:dyDescent="0.2">
      <c r="CV217" s="306" t="str">
        <f ca="1">'Week 8'!BY17</f>
        <v xml:space="preserve">   var w8_p2_weights       = ["3","12","16","9","8","11","14","10","15","6","13","2","5","7","4"];</v>
      </c>
    </row>
    <row r="218" spans="100:100" x14ac:dyDescent="0.2">
      <c r="CV218" s="306" t="str">
        <f ca="1">'Week 8'!BY18</f>
        <v xml:space="preserve">   var w8_p3_weights       = ["12","4","15","9","7","8","16","2","14","10","6","5","11","3","13"];</v>
      </c>
    </row>
    <row r="219" spans="100:100" x14ac:dyDescent="0.2">
      <c r="CV219" s="306" t="str">
        <f ca="1">'Week 8'!BY19</f>
        <v xml:space="preserve">   var w8_p4_weights       = ["12","4","16","8","6","9","15","2","14","11","5","7","10","3","13"];</v>
      </c>
    </row>
    <row r="220" spans="100:100" x14ac:dyDescent="0.2">
      <c r="CV220" s="306" t="str">
        <f ca="1">'Week 8'!BY20</f>
        <v xml:space="preserve">   var w8_p5_weights       = ["6","8","14","9","2","10","15","5","16","11","13","7","3","4","12"];</v>
      </c>
    </row>
    <row r="221" spans="100:100" x14ac:dyDescent="0.2">
      <c r="CV221" s="306" t="str">
        <f ca="1">'Week 8'!BY21</f>
        <v xml:space="preserve">   var w8_p6_weights       = ["6","3","14","8","16","7","15","12","13","10","9","2","11","4","5"];</v>
      </c>
    </row>
    <row r="222" spans="100:100" x14ac:dyDescent="0.2">
      <c r="CV222" s="306" t="str">
        <f ca="1">'Week 8'!BY22</f>
        <v xml:space="preserve">   var w8_p7_weights       = ["13","6","16","3","10","4","15","5","14","12","11","8","9","7","2"];</v>
      </c>
    </row>
    <row r="223" spans="100:100" x14ac:dyDescent="0.2">
      <c r="CV223" s="306" t="str">
        <f ca="1">'Week 8'!BY23</f>
        <v xml:space="preserve">   var w8_p8_weights       = ["2","7","15","3","9","4","16","5","14","13","10","6","12","8","11"];</v>
      </c>
    </row>
    <row r="224" spans="100:100" x14ac:dyDescent="0.2">
      <c r="CV224" s="306" t="str">
        <f ca="1">'Week 8'!BY24</f>
        <v xml:space="preserve">   var w8_p9_weights       = ["12","6","15","7","11","14","13","5","4","3","2","9","8","16","10"];</v>
      </c>
    </row>
    <row r="225" spans="100:100" x14ac:dyDescent="0.2">
      <c r="CV225" s="306" t="str">
        <f ca="1">'Week 8'!BY25</f>
        <v xml:space="preserve">   var w8_p10_weights      = ["5","3","14","8","9","6","15","2","13","11","7","12","10","4","16"];</v>
      </c>
    </row>
    <row r="226" spans="100:100" x14ac:dyDescent="0.2">
      <c r="CV226" s="306" t="str">
        <f ca="1">'Week 8'!BY26</f>
        <v xml:space="preserve">   var w8_p11_weights      = ["9","10","11","3","12","2","16","7","15","5","6","4","14","8","13"];</v>
      </c>
    </row>
    <row r="227" spans="100:100" x14ac:dyDescent="0.2">
      <c r="CV227" s="306" t="str">
        <f ca="1">'Week 8'!BY27</f>
        <v xml:space="preserve">   var w8_p12_weights      = ["2","7","16","5","6","8","15","12","14","4","9","3","10","13","11"];</v>
      </c>
    </row>
    <row r="228" spans="100:100" x14ac:dyDescent="0.2">
      <c r="CV228" s="306" t="str">
        <f ca="1">'Week 8'!BY28</f>
        <v xml:space="preserve">   var w8_winners          = ["V","V","H","V","V","V","V","V","H","V","H","H","H","V","H"];</v>
      </c>
    </row>
    <row r="229" spans="100:100" x14ac:dyDescent="0.2">
      <c r="CV229" s="306" t="str">
        <f ca="1">'Week 8'!BY29</f>
        <v xml:space="preserve">   var w8_mn_points        = ["51","74","52","42","47","38","40","47","35","54","42","24"];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["H","H","V","H","H","V","H","H","V","V","H","V","H","H"];</v>
      </c>
    </row>
    <row r="233" spans="100:100" x14ac:dyDescent="0.2">
      <c r="CV233" s="306" t="str">
        <f ca="1">'Week 9'!BY5</f>
        <v xml:space="preserve">   var w9_p2_picks         = ["H","H","H","H","H","V","H","H","V","H","V","V","H","H"];</v>
      </c>
    </row>
    <row r="234" spans="100:100" x14ac:dyDescent="0.2">
      <c r="CV234" s="306" t="str">
        <f ca="1">'Week 9'!BY6</f>
        <v xml:space="preserve">   var w9_p3_picks         = ["H","H","V","H","H","V","H","H","V","V","H","V","H","H"];</v>
      </c>
    </row>
    <row r="235" spans="100:100" x14ac:dyDescent="0.2">
      <c r="CV235" s="306" t="str">
        <f ca="1">'Week 9'!BY7</f>
        <v xml:space="preserve">   var w9_p4_picks         = ["H","H","V","H","H","V","H","H","V","V","H","V","H","H"];</v>
      </c>
    </row>
    <row r="236" spans="100:100" x14ac:dyDescent="0.2">
      <c r="CV236" s="306" t="str">
        <f ca="1">'Week 9'!BY8</f>
        <v xml:space="preserve">   var w9_p5_picks         = ["H","H","V","H","H","V","H","H","V","V","V","H","H","H"];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["H","H","V","H","H","V","H","H","V","V","H","V","H","H"];</v>
      </c>
    </row>
    <row r="239" spans="100:100" x14ac:dyDescent="0.2">
      <c r="CV239" s="306" t="str">
        <f ca="1">'Week 9'!BY11</f>
        <v xml:space="preserve">   var w9_p8_picks         = ["H","H","H","V","H","V","H","H","V","V","V","V","H","H"];</v>
      </c>
    </row>
    <row r="240" spans="100:100" x14ac:dyDescent="0.2">
      <c r="CV240" s="306" t="str">
        <f ca="1">'Week 9'!BY12</f>
        <v xml:space="preserve">   var w9_p9_picks         = ["V","H","H","H","V","V","V","V","V","H","H","H","H","H"];</v>
      </c>
    </row>
    <row r="241" spans="100:100" x14ac:dyDescent="0.2">
      <c r="CV241" s="306" t="str">
        <f ca="1">'Week 9'!BY13</f>
        <v xml:space="preserve">   var w9_p10_picks        = ["H","H","H","V","H","V","H","H","V","V","H","H","H","H"];</v>
      </c>
    </row>
    <row r="242" spans="100:100" x14ac:dyDescent="0.2">
      <c r="CV242" s="306" t="str">
        <f ca="1">'Week 9'!BY14</f>
        <v xml:space="preserve">   var w9_p11_picks        = ["V","V","V","V","H","V","H","H","V","V","V","V","H","H"];</v>
      </c>
    </row>
    <row r="243" spans="100:100" x14ac:dyDescent="0.2">
      <c r="CV243" s="306" t="str">
        <f ca="1">'Week 9'!BY15</f>
        <v xml:space="preserve">   var w9_p12_picks        = ["H","H","V","H","H","V","V","V","V","V","H","V","H","H"];</v>
      </c>
    </row>
    <row r="244" spans="100:100" x14ac:dyDescent="0.2">
      <c r="CV244" s="306" t="str">
        <f ca="1">'Week 9'!BY16</f>
        <v xml:space="preserve">   var w9_p1_weights       = ["15","8","13","5","14","16","11","6","9","3","7","4","12","10"];</v>
      </c>
    </row>
    <row r="245" spans="100:100" x14ac:dyDescent="0.2">
      <c r="CV245" s="306" t="str">
        <f ca="1">'Week 9'!BY17</f>
        <v xml:space="preserve">   var w9_p2_weights       = ["11","12","10","13","14","15","5","4","3","6","9","7","16","8"];</v>
      </c>
    </row>
    <row r="246" spans="100:100" x14ac:dyDescent="0.2">
      <c r="CV246" s="306" t="str">
        <f ca="1">'Week 9'!BY18</f>
        <v xml:space="preserve">   var w9_p3_weights       = ["15","8","7","5","14","16","11","9","6","4","12","3","13","10"];</v>
      </c>
    </row>
    <row r="247" spans="100:100" x14ac:dyDescent="0.2">
      <c r="CV247" s="306" t="str">
        <f ca="1">'Week 9'!BY19</f>
        <v xml:space="preserve">   var w9_p4_weights       = ["15","8","7","4","14","16","10","11","6","3","12","5","13","9"];</v>
      </c>
    </row>
    <row r="248" spans="100:100" x14ac:dyDescent="0.2">
      <c r="CV248" s="306" t="str">
        <f ca="1">'Week 9'!BY20</f>
        <v xml:space="preserve">   var w9_p5_weights       = ["14","12","8","7","15","16","10","6","11","5","4","3","9","13"];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["15","10","9","3","12","16","14","13","8","5","7","6","11","4"];</v>
      </c>
    </row>
    <row r="251" spans="100:100" x14ac:dyDescent="0.2">
      <c r="CV251" s="306" t="str">
        <f ca="1">'Week 9'!BY23</f>
        <v xml:space="preserve">   var w9_p8_weights       = ["15","13","4","3","14","16","5","12","8","6","9","10","7","11"];</v>
      </c>
    </row>
    <row r="252" spans="100:100" x14ac:dyDescent="0.2">
      <c r="CV252" s="306" t="str">
        <f ca="1">'Week 9'!BY24</f>
        <v xml:space="preserve">   var w9_p9_weights       = ["7","12","10","13","15","4","11","8","5","6","9","16","14","3"];</v>
      </c>
    </row>
    <row r="253" spans="100:100" x14ac:dyDescent="0.2">
      <c r="CV253" s="306" t="str">
        <f ca="1">'Week 9'!BY25</f>
        <v xml:space="preserve">   var w9_p10_weights      = ["13","9","12","6","5","15","8","10","7","4","16","3","14","11"];</v>
      </c>
    </row>
    <row r="254" spans="100:100" x14ac:dyDescent="0.2">
      <c r="CV254" s="306" t="str">
        <f ca="1">'Week 9'!BY26</f>
        <v xml:space="preserve">   var w9_p11_weights      = ["4","6","5","9","12","13","8","16","10","3","11","15","14","7"];</v>
      </c>
    </row>
    <row r="255" spans="100:100" x14ac:dyDescent="0.2">
      <c r="CV255" s="306" t="str">
        <f ca="1">'Week 9'!BY27</f>
        <v xml:space="preserve">   var w9_p12_weights      = ["11","13","7","10","14","15","6","4","9","12","8","3","16","5"];</v>
      </c>
    </row>
    <row r="256" spans="100:100" x14ac:dyDescent="0.2">
      <c r="CV256" s="306" t="str">
        <f ca="1">'Week 9'!BY28</f>
        <v xml:space="preserve">   var w9_winners          = ["H","H","V","V","V","H","H","V","H","V","H","V","V","H"];</v>
      </c>
    </row>
    <row r="257" spans="100:100" x14ac:dyDescent="0.2">
      <c r="CV257" s="306" t="str">
        <f ca="1">'Week 9'!BY29</f>
        <v xml:space="preserve">   var w9_mn_points        = ["42","45","40","42","44","","33","46","82","40","37","32"];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["V","H","H","V","V","H","H","V","H","H","H","H","V","V"];</v>
      </c>
    </row>
    <row r="261" spans="100:100" x14ac:dyDescent="0.2">
      <c r="CV261" s="306" t="str">
        <f ca="1">'Week 10'!BY5</f>
        <v xml:space="preserve">   var w10_p2_picks         = ["V","H","H","H","V","H","H","V","H","H","H","H","H","V"];</v>
      </c>
    </row>
    <row r="262" spans="100:100" x14ac:dyDescent="0.2">
      <c r="CV262" s="306" t="str">
        <f ca="1">'Week 10'!BY6</f>
        <v xml:space="preserve">   var w10_p3_picks         = ["V","H","H","H","V","H","H","V","H","H","V","H","V","V"];</v>
      </c>
    </row>
    <row r="263" spans="100:100" x14ac:dyDescent="0.2">
      <c r="CV263" s="306" t="str">
        <f ca="1">'Week 10'!BY7</f>
        <v xml:space="preserve">   var w10_p4_picks         = ["V","H","H","H","V","H","H","V","H","H","H","H","V","V"];</v>
      </c>
    </row>
    <row r="264" spans="100:100" x14ac:dyDescent="0.2">
      <c r="CV264" s="306" t="str">
        <f ca="1">'Week 10'!BY8</f>
        <v xml:space="preserve">   var w10_p5_picks         = ["V","H","H","V","V","H","H","V","H","H","H","H","V","V"];</v>
      </c>
    </row>
    <row r="265" spans="100:100" x14ac:dyDescent="0.2">
      <c r="CV265" s="306" t="str">
        <f ca="1">'Week 10'!BY9</f>
        <v xml:space="preserve">   var w10_p6_picks         = ["V","H","H","H","V","H","H","V","H","H","H","H","H","V"];</v>
      </c>
    </row>
    <row r="266" spans="100:100" x14ac:dyDescent="0.2">
      <c r="CV266" s="306" t="str">
        <f ca="1">'Week 10'!BY10</f>
        <v xml:space="preserve">   var w10_p7_picks         = ["V","H","H","V","V","H","H","V","H","H","H","H","H","V"];</v>
      </c>
    </row>
    <row r="267" spans="100:100" x14ac:dyDescent="0.2">
      <c r="CV267" s="306" t="str">
        <f ca="1">'Week 10'!BY11</f>
        <v xml:space="preserve">   var w10_p8_picks         = ["V","H","H","V","V","H","H","V","H","H","H","H","H","V"];</v>
      </c>
    </row>
    <row r="268" spans="100:100" x14ac:dyDescent="0.2">
      <c r="CV268" s="306" t="str">
        <f ca="1">'Week 10'!BY12</f>
        <v xml:space="preserve">   var w10_p9_picks         = ["V","H","H","H","V","H","H","V","H","H","H","H","V","V"];</v>
      </c>
    </row>
    <row r="269" spans="100:100" x14ac:dyDescent="0.2">
      <c r="CV269" s="306" t="str">
        <f ca="1">'Week 10'!BY13</f>
        <v xml:space="preserve">   var w10_p10_picks        = ["V","H","V","H","V","H","H","V","H","H","H","H","V","V"];</v>
      </c>
    </row>
    <row r="270" spans="100:100" x14ac:dyDescent="0.2">
      <c r="CV270" s="306" t="str">
        <f ca="1">'Week 10'!BY14</f>
        <v xml:space="preserve">   var w10_p11_picks        = ["V","H","H","V","V","H","H","V","H","H","H","H","H","V"];</v>
      </c>
    </row>
    <row r="271" spans="100:100" x14ac:dyDescent="0.2">
      <c r="CV271" s="306" t="str">
        <f ca="1">'Week 10'!BY15</f>
        <v xml:space="preserve">   var w10_p12_picks        = ["V","H","H","H","V","H","H","V","H","H","H","V","H","V"];</v>
      </c>
    </row>
    <row r="272" spans="100:100" x14ac:dyDescent="0.2">
      <c r="CV272" s="306" t="str">
        <f ca="1">'Week 10'!BY16</f>
        <v xml:space="preserve">   var w10_p1_weights       = ["10","11","14","3","16","12","9","13","15","5","4","7","8","6"];</v>
      </c>
    </row>
    <row r="273" spans="100:100" x14ac:dyDescent="0.2">
      <c r="CV273" s="306" t="str">
        <f ca="1">'Week 10'!BY17</f>
        <v xml:space="preserve">   var w10_p2_weights       = ["16","15","9","7","13","12","11","10","14","5","6","8","3","4"];</v>
      </c>
    </row>
    <row r="274" spans="100:100" x14ac:dyDescent="0.2">
      <c r="CV274" s="306" t="str">
        <f ca="1">'Week 10'!BY18</f>
        <v xml:space="preserve">   var w10_p3_weights       = ["10","12","15","3","16","11","7","13","14","6","4","8","5","9"];</v>
      </c>
    </row>
    <row r="275" spans="100:100" x14ac:dyDescent="0.2">
      <c r="CV275" s="306" t="str">
        <f ca="1">'Week 10'!BY19</f>
        <v xml:space="preserve">   var w10_p4_weights       = ["10","11","15","3","16","12","8","13","14","4","6","5","7","9"];</v>
      </c>
    </row>
    <row r="276" spans="100:100" x14ac:dyDescent="0.2">
      <c r="CV276" s="306" t="str">
        <f ca="1">'Week 10'!BY20</f>
        <v xml:space="preserve">   var w10_p5_weights       = ["14","15","16","6","13","12","7","11","10","8","9","5","4","3"];</v>
      </c>
    </row>
    <row r="277" spans="100:100" x14ac:dyDescent="0.2">
      <c r="CV277" s="306" t="str">
        <f ca="1">'Week 10'!BY21</f>
        <v xml:space="preserve">   var w10_p6_weights       = ["13","9","8","5","12","16","7","11","10","6","4","15","3","14"];</v>
      </c>
    </row>
    <row r="278" spans="100:100" x14ac:dyDescent="0.2">
      <c r="CV278" s="306" t="str">
        <f ca="1">'Week 10'!BY22</f>
        <v xml:space="preserve">   var w10_p7_weights       = ["11","10","14","3","16","15","4","12","13","9","7","8","5","6"];</v>
      </c>
    </row>
    <row r="279" spans="100:100" x14ac:dyDescent="0.2">
      <c r="CV279" s="306" t="str">
        <f ca="1">'Week 10'!BY23</f>
        <v xml:space="preserve">   var w10_p8_weights       = ["11","7","12","4","15","13","10","14","16","6","8","5","3","9"];</v>
      </c>
    </row>
    <row r="280" spans="100:100" x14ac:dyDescent="0.2">
      <c r="CV280" s="306" t="str">
        <f ca="1">'Week 10'!BY24</f>
        <v xml:space="preserve">   var w10_p9_weights       = ["10","12","14","3","16","11","7","13","15","6","5","8","4","9"];</v>
      </c>
    </row>
    <row r="281" spans="100:100" x14ac:dyDescent="0.2">
      <c r="CV281" s="306" t="str">
        <f ca="1">'Week 10'!BY25</f>
        <v xml:space="preserve">   var w10_p10_weights      = ["10","12","4","3","15","7","11","13","14","6","5","8","16","9"];</v>
      </c>
    </row>
    <row r="282" spans="100:100" x14ac:dyDescent="0.2">
      <c r="CV282" s="306" t="str">
        <f ca="1">'Week 10'!BY26</f>
        <v xml:space="preserve">   var w10_p11_weights      = ["10","11","15","4","16","12","8","13","14","7","5","9","3","6"];</v>
      </c>
    </row>
    <row r="283" spans="100:100" x14ac:dyDescent="0.2">
      <c r="CV283" s="306" t="str">
        <f ca="1">'Week 10'!BY27</f>
        <v xml:space="preserve">   var w10_p12_weights      = ["16","14","11","5","12","8","6","13","9","7","10","4","3","15"];</v>
      </c>
    </row>
    <row r="284" spans="100:100" x14ac:dyDescent="0.2">
      <c r="CV284" s="306" t="str">
        <f ca="1">'Week 10'!BY28</f>
        <v xml:space="preserve">   var w10_winners          = ["H","H","H","H","V","Tie","H","H","V","V","V","H","V","H"];</v>
      </c>
    </row>
    <row r="285" spans="100:100" x14ac:dyDescent="0.2">
      <c r="CV285" s="306" t="str">
        <f ca="1">'Week 10'!BY29</f>
        <v xml:space="preserve">   var w10_mn_points        = ["49","49","49","42","42","38","35","55","49","49","52","48"];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["V","H","H","V","H","V","V","V","H","H","V","H","V","H","H"];</v>
      </c>
    </row>
    <row r="289" spans="100:100" x14ac:dyDescent="0.2">
      <c r="CV289" s="306" t="str">
        <f ca="1">'Week 11'!BY5</f>
        <v xml:space="preserve">   var w11_p2_picks         = ["V","H","H","V","H","V","V","H","H","H","H","H","H","H","H"];</v>
      </c>
    </row>
    <row r="290" spans="100:100" x14ac:dyDescent="0.2">
      <c r="CV290" s="306" t="str">
        <f ca="1">'Week 11'!BY6</f>
        <v xml:space="preserve">   var w11_p3_picks         = ["V","H","H","V","H","V","V","V","H","H","V","H","V","H","H"];</v>
      </c>
    </row>
    <row r="291" spans="100:100" x14ac:dyDescent="0.2">
      <c r="CV291" s="306" t="str">
        <f ca="1">'Week 11'!BY7</f>
        <v xml:space="preserve">   var w11_p4_picks         = ["V","H","H","V","H","V","V","V","H","H","V","H","V","H","H"];</v>
      </c>
    </row>
    <row r="292" spans="100:100" x14ac:dyDescent="0.2">
      <c r="CV292" s="306" t="str">
        <f ca="1">'Week 11'!BY8</f>
        <v xml:space="preserve">   var w11_p5_picks         = ["V","H","H","V","H","V","H","V","V","H","H","H","V","H","H"];</v>
      </c>
    </row>
    <row r="293" spans="100:100" x14ac:dyDescent="0.2">
      <c r="CV293" s="306" t="str">
        <f ca="1">'Week 11'!BY9</f>
        <v xml:space="preserve">   var w11_p6_picks         = ["V","H","V","V","H","V","V","V","H","H","H","H","V","V","H"];</v>
      </c>
    </row>
    <row r="294" spans="100:100" x14ac:dyDescent="0.2">
      <c r="CV294" s="306" t="str">
        <f ca="1">'Week 11'!BY10</f>
        <v xml:space="preserve">   var w11_p7_picks         = ["V","H","H","V","H","V","V","V","V","H","V","H","V","H","H"];</v>
      </c>
    </row>
    <row r="295" spans="100:100" x14ac:dyDescent="0.2">
      <c r="CV295" s="306" t="str">
        <f ca="1">'Week 11'!BY11</f>
        <v xml:space="preserve">   var w11_p8_picks         = ["V","H","H","V","H","V","V","V","H","H","H","H","H","H","H"];</v>
      </c>
    </row>
    <row r="296" spans="100:100" x14ac:dyDescent="0.2">
      <c r="CV296" s="306" t="str">
        <f ca="1">'Week 11'!BY12</f>
        <v xml:space="preserve">   var w11_p9_picks         = ["H","V","H","H","V","V","V","H","V","H","H","H","V","H","V"];</v>
      </c>
    </row>
    <row r="297" spans="100:100" x14ac:dyDescent="0.2">
      <c r="CV297" s="306" t="str">
        <f ca="1">'Week 11'!BY13</f>
        <v xml:space="preserve">   var w11_p10_picks        = ["V","H","H","V","H","H","V","V","H","H","H","H","V","H","H"];</v>
      </c>
    </row>
    <row r="298" spans="100:100" x14ac:dyDescent="0.2">
      <c r="CV298" s="306" t="str">
        <f ca="1">'Week 11'!BY14</f>
        <v xml:space="preserve">   var w11_p11_picks        = ["V","H","H","V","H","V","V","V","H","H","V","H","V","H","H"];</v>
      </c>
    </row>
    <row r="299" spans="100:100" x14ac:dyDescent="0.2">
      <c r="CV299" s="306" t="str">
        <f ca="1">'Week 11'!BY15</f>
        <v xml:space="preserve">   var w11_p12_picks        = ["H","H","H","V","H","V","V","H","V","H","H","H","H","H","H"];</v>
      </c>
    </row>
    <row r="300" spans="100:100" x14ac:dyDescent="0.2">
      <c r="CV300" s="306" t="str">
        <f ca="1">'Week 11'!BY16</f>
        <v xml:space="preserve">   var w11_p1_weights       = ["13","12","8","9","16","11","6","7","4","15","2","3","5","10","14"];</v>
      </c>
    </row>
    <row r="301" spans="100:100" x14ac:dyDescent="0.2">
      <c r="CV301" s="306" t="str">
        <f ca="1">'Week 11'!BY17</f>
        <v xml:space="preserve">   var w11_p2_weights       = ["5","11","13","15","16","9","7","4","10","14","12","3","6","8","2"];</v>
      </c>
    </row>
    <row r="302" spans="100:100" x14ac:dyDescent="0.2">
      <c r="CV302" s="306" t="str">
        <f ca="1">'Week 11'!BY18</f>
        <v xml:space="preserve">   var w11_p3_weights       = ["12","13","8","9","16","11","4","7","3","14","2","6","5","10","15"];</v>
      </c>
    </row>
    <row r="303" spans="100:100" x14ac:dyDescent="0.2">
      <c r="CV303" s="306" t="str">
        <f ca="1">'Week 11'!BY19</f>
        <v xml:space="preserve">   var w11_p4_weights       = ["12","14","9","11","15","10","6","7","2","13","3","4","5","8","16"];</v>
      </c>
    </row>
    <row r="304" spans="100:100" x14ac:dyDescent="0.2">
      <c r="CV304" s="306" t="str">
        <f ca="1">'Week 11'!BY20</f>
        <v xml:space="preserve">   var w11_p5_weights       = ["15","14","10","9","11","13","2","6","8","12","5","3","7","4","16"];</v>
      </c>
    </row>
    <row r="305" spans="100:100" x14ac:dyDescent="0.2">
      <c r="CV305" s="306" t="str">
        <f ca="1">'Week 11'!BY21</f>
        <v xml:space="preserve">   var w11_p6_weights       = ["10","11","9","8","7","13","12","6","2","15","5","3","4","16","14"];</v>
      </c>
    </row>
    <row r="306" spans="100:100" x14ac:dyDescent="0.2">
      <c r="CV306" s="306" t="str">
        <f ca="1">'Week 11'!BY22</f>
        <v xml:space="preserve">   var w11_p7_weights       = ["13","12","8","9","16","11","5","4","3","15","2","7","6","10","14"];</v>
      </c>
    </row>
    <row r="307" spans="100:100" x14ac:dyDescent="0.2">
      <c r="CV307" s="306" t="str">
        <f ca="1">'Week 11'!BY23</f>
        <v xml:space="preserve">   var w11_p8_weights       = ["11","12","10","14","13","15","4","8","5","16","2","3","7","6","9"];</v>
      </c>
    </row>
    <row r="308" spans="100:100" x14ac:dyDescent="0.2">
      <c r="CV308" s="306" t="str">
        <f ca="1">'Week 11'!BY24</f>
        <v xml:space="preserve">   var w11_p9_weights       = ["15","6","3","13","8","10","12","4","11","2","16","9","7","5","14"];</v>
      </c>
    </row>
    <row r="309" spans="100:100" x14ac:dyDescent="0.2">
      <c r="CV309" s="306" t="str">
        <f ca="1">'Week 11'!BY25</f>
        <v xml:space="preserve">   var w11_p10_weights      = ["12","13","8","9","2","11","5","7","4","14","3","16","6","10","15"];</v>
      </c>
    </row>
    <row r="310" spans="100:100" x14ac:dyDescent="0.2">
      <c r="CV310" s="306" t="str">
        <f ca="1">'Week 11'!BY26</f>
        <v xml:space="preserve">   var w11_p11_weights      = ["13","14","8","12","15","11","6","9","4","16","3","5","7","10","2"];</v>
      </c>
    </row>
    <row r="311" spans="100:100" x14ac:dyDescent="0.2">
      <c r="CV311" s="306" t="str">
        <f ca="1">'Week 11'!BY27</f>
        <v xml:space="preserve">   var w11_p12_weights      = ["7","15","11","14","13","12","10","5","6","9","8","3","2","4","16"];</v>
      </c>
    </row>
    <row r="312" spans="100:100" x14ac:dyDescent="0.2">
      <c r="CV312" s="306" t="str">
        <f ca="1">'Week 11'!BY28</f>
        <v xml:space="preserve">   var w11_winners          = ["V","V","V","V","H","V","H","V","H","V","V","H","V","H","H"];</v>
      </c>
    </row>
    <row r="313" spans="100:100" x14ac:dyDescent="0.2">
      <c r="CV313" s="306" t="str">
        <f ca="1">'Week 11'!BY29</f>
        <v xml:space="preserve">   var w11_mn_points        = ["48","47","49","42","54","38","43","51","95","52","63","38"];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["V","H","V","H","H","V","V","V","H","V","V","H","H","H","V"];</v>
      </c>
    </row>
    <row r="317" spans="100:100" x14ac:dyDescent="0.2">
      <c r="CV317" s="306" t="str">
        <f ca="1">'Week 12'!BY5</f>
        <v xml:space="preserve">   var w12_p2_picks         = ["H","H","V","H","H","V","H","H","H","V","V","V","V","H","V"];</v>
      </c>
    </row>
    <row r="318" spans="100:100" x14ac:dyDescent="0.2">
      <c r="CV318" s="306" t="str">
        <f ca="1">'Week 12'!BY6</f>
        <v xml:space="preserve">   var w12_p3_picks         = ["V","H","V","H","H","V","V","V","H","V","V","H","H","H","H"];</v>
      </c>
    </row>
    <row r="319" spans="100:100" x14ac:dyDescent="0.2">
      <c r="CV319" s="306" t="str">
        <f ca="1">'Week 12'!BY7</f>
        <v xml:space="preserve">   var w12_p4_picks         = ["V","H","V","H","H","V","H","V","H","V","V","H","H","H","H"];</v>
      </c>
    </row>
    <row r="320" spans="100:100" x14ac:dyDescent="0.2">
      <c r="CV320" s="306" t="str">
        <f ca="1">'Week 12'!BY8</f>
        <v xml:space="preserve">   var w12_p5_picks         = ["H","H","V","H","H","V","H","H","H","V","V","V","H","H","H"];</v>
      </c>
    </row>
    <row r="321" spans="100:100" x14ac:dyDescent="0.2">
      <c r="CV321" s="306" t="str">
        <f ca="1">'Week 12'!BY9</f>
        <v xml:space="preserve">   var w12_p6_picks         = ["H","H","V","V","H","V","V","H","H","V","V","V","H","H","H"];</v>
      </c>
    </row>
    <row r="322" spans="100:100" x14ac:dyDescent="0.2">
      <c r="CV322" s="306" t="str">
        <f ca="1">'Week 12'!BY10</f>
        <v xml:space="preserve">   var w12_p7_picks         = ["V","H","V","H","H","H","H","H","V","V","V","H","H","V","H"];</v>
      </c>
    </row>
    <row r="323" spans="100:100" x14ac:dyDescent="0.2">
      <c r="CV323" s="306" t="str">
        <f ca="1">'Week 12'!BY11</f>
        <v xml:space="preserve">   var w12_p8_picks         = ["V","H","V","V","H","H","V","V","H","V","V","H","V","H","H"];</v>
      </c>
    </row>
    <row r="324" spans="100:100" x14ac:dyDescent="0.2">
      <c r="CV324" s="306" t="str">
        <f ca="1">'Week 12'!BY12</f>
        <v xml:space="preserve">   var w12_p9_picks         = ["V","H","V","H","H","V","V","V","H","V","V","V","H","H","H"];</v>
      </c>
    </row>
    <row r="325" spans="100:100" x14ac:dyDescent="0.2">
      <c r="CV325" s="306" t="str">
        <f ca="1">'Week 12'!BY13</f>
        <v xml:space="preserve">   var w12_p10_picks        = ["V","H","V","H","H","V","H","V","H","V","V","V","H","H","V"];</v>
      </c>
    </row>
    <row r="326" spans="100:100" x14ac:dyDescent="0.2">
      <c r="CV326" s="306" t="str">
        <f ca="1">'Week 12'!BY14</f>
        <v xml:space="preserve">   var w12_p11_picks        = ["H","H","H","V","H","H","V","H","H","H","V","V","H","H","V"];</v>
      </c>
    </row>
    <row r="327" spans="100:100" x14ac:dyDescent="0.2">
      <c r="CV327" s="306" t="str">
        <f ca="1">'Week 12'!BY15</f>
        <v xml:space="preserve">   var w12_p12_picks        = ["V","H","V","H","H","V","V","V","H","V","H","H","H","H","V"];</v>
      </c>
    </row>
    <row r="328" spans="100:100" x14ac:dyDescent="0.2">
      <c r="CV328" s="306" t="str">
        <f ca="1">'Week 12'!BY16</f>
        <v xml:space="preserve">   var w12_p1_weights       = ["5","16","14","13","6","7","9","4","15","11","8","3","10","12","2"];</v>
      </c>
    </row>
    <row r="329" spans="100:100" x14ac:dyDescent="0.2">
      <c r="CV329" s="306" t="str">
        <f ca="1">'Week 12'!BY17</f>
        <v xml:space="preserve">   var w12_p2_weights       = ["2","15","10","9","14","11","4","3","5","12","13","7","8","6","16"];</v>
      </c>
    </row>
    <row r="330" spans="100:100" x14ac:dyDescent="0.2">
      <c r="CV330" s="306" t="str">
        <f ca="1">'Week 12'!BY18</f>
        <v xml:space="preserve">   var w12_p3_weights       = ["8","16","14","13","6","9","7","4","15","11","5","2","10","12","3"];</v>
      </c>
    </row>
    <row r="331" spans="100:100" x14ac:dyDescent="0.2">
      <c r="CV331" s="306" t="str">
        <f ca="1">'Week 12'!BY19</f>
        <v xml:space="preserve">   var w12_p4_weights       = ["9","16","14","12","6","11","2","4","15","8","7","3","10","13","5"];</v>
      </c>
    </row>
    <row r="332" spans="100:100" x14ac:dyDescent="0.2">
      <c r="CV332" s="306" t="str">
        <f ca="1">'Week 12'!BY20</f>
        <v xml:space="preserve">   var w12_p5_weights       = ["6","15","11","5","7","4","9","8","14","16","12","2","3","13","10"];</v>
      </c>
    </row>
    <row r="333" spans="100:100" x14ac:dyDescent="0.2">
      <c r="CV333" s="306" t="str">
        <f ca="1">'Week 12'!BY21</f>
        <v xml:space="preserve">   var w12_p6_weights       = ["4","5","7","16","6","15","3","13","12","9","14","11","10","8","2"];</v>
      </c>
    </row>
    <row r="334" spans="100:100" x14ac:dyDescent="0.2">
      <c r="CV334" s="306" t="str">
        <f ca="1">'Week 12'!BY22</f>
        <v xml:space="preserve">   var w12_p7_weights       = ["9","16","15","14","13","10","3","8","4","12","6","7","11","2","5"];</v>
      </c>
    </row>
    <row r="335" spans="100:100" x14ac:dyDescent="0.2">
      <c r="CV335" s="306" t="str">
        <f ca="1">'Week 12'!BY23</f>
        <v xml:space="preserve">   var w12_p8_weights       = ["12","16","13","2","10","4","5","8","15","11","9","6","3","14","7"];</v>
      </c>
    </row>
    <row r="336" spans="100:100" x14ac:dyDescent="0.2">
      <c r="CV336" s="306" t="str">
        <f ca="1">'Week 12'!BY24</f>
        <v xml:space="preserve">   var w12_p9_weights       = ["10","16","14","13","7","8","5","4","15","11","6","3","9","12","2"];</v>
      </c>
    </row>
    <row r="337" spans="100:100" x14ac:dyDescent="0.2">
      <c r="CV337" s="306" t="str">
        <f ca="1">'Week 12'!BY25</f>
        <v xml:space="preserve">   var w12_p10_weights      = ["16","15","14","11","8","6","4","5","10","12","7","3","9","13","2"];</v>
      </c>
    </row>
    <row r="338" spans="100:100" x14ac:dyDescent="0.2">
      <c r="CV338" s="306" t="str">
        <f ca="1">'Week 12'!BY26</f>
        <v xml:space="preserve">   var w12_p11_weights      = ["2","15","5","3","14","13","12","6","16","7","8","11","10","9","4"];</v>
      </c>
    </row>
    <row r="339" spans="100:100" x14ac:dyDescent="0.2">
      <c r="CV339" s="306" t="str">
        <f ca="1">'Week 12'!BY27</f>
        <v xml:space="preserve">   var w12_p12_weights      = ["13","14","9","5","8","16","15","11","6","7","10","2","3","12","4"];</v>
      </c>
    </row>
    <row r="340" spans="100:100" x14ac:dyDescent="0.2">
      <c r="CV340" s="306" t="str">
        <f ca="1">'Week 12'!BY28</f>
        <v xml:space="preserve">   var w12_winners          = ["V","V","V","H","V","V","V","H","H","H","H","H","H","H","H"];</v>
      </c>
    </row>
    <row r="341" spans="100:100" x14ac:dyDescent="0.2">
      <c r="CV341" s="306" t="str">
        <f ca="1">'Week 12'!BY29</f>
        <v xml:space="preserve">   var w12_mn_points        = ["41","49","47","42","47","38","37","46","47","52","39","24"];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2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8" t="str">
        <f ca="1">IF(J1&lt;&gt;0,"SCHEDULE ERROR","")</f>
        <v/>
      </c>
      <c r="F1" s="438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3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4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5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6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7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8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7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7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-24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7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-24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7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-24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-24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8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8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361" t="s">
        <v>39</v>
      </c>
      <c r="F4" s="209" t="s">
        <v>38</v>
      </c>
      <c r="G4" s="178">
        <v>12</v>
      </c>
      <c r="H4" s="174">
        <f>IF(G4&gt;0,IF(ISTEXT($E4),IF($E4&lt;&gt;F4,G4-2*G4,""),""),"")</f>
        <v>-12</v>
      </c>
      <c r="I4" s="212" t="s">
        <v>38</v>
      </c>
      <c r="J4" s="178">
        <v>3</v>
      </c>
      <c r="K4" s="174">
        <f t="shared" ref="K4:K19" si="0">IF(J4&gt;0,IF(ISTEXT($E4),IF($E4&lt;&gt;I4,J4-2*J4,""),""),"")</f>
        <v>-3</v>
      </c>
      <c r="L4" s="212" t="s">
        <v>38</v>
      </c>
      <c r="M4" s="178">
        <v>12</v>
      </c>
      <c r="N4" s="174">
        <f t="shared" ref="N4:N19" si="1">IF(M4&gt;0,IF(ISTEXT($E4),IF($E4&lt;&gt;L4,M4-2*M4,""),""),"")</f>
        <v>-12</v>
      </c>
      <c r="O4" s="212" t="s">
        <v>38</v>
      </c>
      <c r="P4" s="178">
        <v>12</v>
      </c>
      <c r="Q4" s="174">
        <f t="shared" ref="Q4:Q19" si="2">IF(P4&gt;0,IF(ISTEXT($E4),IF($E4&lt;&gt;O4,P4-2*P4,""),""),"")</f>
        <v>-12</v>
      </c>
      <c r="R4" s="212" t="s">
        <v>38</v>
      </c>
      <c r="S4" s="178">
        <v>6</v>
      </c>
      <c r="T4" s="174">
        <f t="shared" ref="T4:T19" si="3">IF(S4&gt;0,IF(ISTEXT($E4),IF($E4&lt;&gt;R4,S4-2*S4,""),""),"")</f>
        <v>-6</v>
      </c>
      <c r="U4" s="212" t="s">
        <v>38</v>
      </c>
      <c r="V4" s="178">
        <v>6</v>
      </c>
      <c r="W4" s="174">
        <f t="shared" ref="W4:W19" si="4">IF(V4&gt;0,IF(ISTEXT($E4),IF($E4&lt;&gt;U4,V4-2*V4,""),""),"")</f>
        <v>-6</v>
      </c>
      <c r="X4" s="212" t="s">
        <v>38</v>
      </c>
      <c r="Y4" s="178">
        <v>13</v>
      </c>
      <c r="Z4" s="174">
        <f t="shared" ref="Z4:Z19" si="5">IF(Y4&gt;0,IF(ISTEXT($E4),IF($E4&lt;&gt;X4,Y4-2*Y4,""),""),"")</f>
        <v>-13</v>
      </c>
      <c r="AA4" s="212" t="s">
        <v>39</v>
      </c>
      <c r="AB4" s="178">
        <v>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12</v>
      </c>
      <c r="AF4" s="174">
        <f t="shared" ref="AF4:AF19" si="7">IF(AE4&gt;0,IF(ISTEXT($E4),IF($E4&lt;&gt;AD4,AE4-2*AE4,""),""),"")</f>
        <v>-12</v>
      </c>
      <c r="AG4" s="212" t="s">
        <v>39</v>
      </c>
      <c r="AH4" s="178">
        <v>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9</v>
      </c>
      <c r="AL4" s="174">
        <f t="shared" ref="AL4:AL19" si="9">IF(AK4&gt;0,IF(ISTEXT($E4),IF($E4&lt;&gt;AJ4,AK4-2*AK4,""),""),"")</f>
        <v>-9</v>
      </c>
      <c r="AM4" s="212" t="s">
        <v>38</v>
      </c>
      <c r="AN4" s="178">
        <v>2</v>
      </c>
      <c r="AO4" s="176">
        <f t="shared" ref="AO4:AO19" si="10">IF(AN4&gt;0,IF(ISTEXT($E4),IF($E4&lt;&gt;AM4,AN4-2*AN4,""),""),"")</f>
        <v>-2</v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8</v>
      </c>
      <c r="AV4" s="176">
        <f t="shared" ref="AV4:AV19" ca="1" si="13">IF(AU4&gt;0,IF(ISTEXT($E4),IF($E4&lt;&gt;AT4,AU4-2*AU4,""),""),"")</f>
        <v>-8</v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80</v>
      </c>
      <c r="AY4" s="4">
        <f ca="1">ABS(AX4)+IF($B4="",-0.1,0)</f>
        <v>80</v>
      </c>
      <c r="AZ4" s="4">
        <f t="shared" ref="AZ4:AZ19" ca="1" si="15">AY4+IF(AT4="H",IF(BC4&gt;1,0.1*BC4-0.1,0),0)</f>
        <v>80</v>
      </c>
      <c r="BA4" s="4">
        <f t="shared" ref="BA4:BA19" ca="1" si="16">AZ4+IF(AT4="V",IF(BC4&gt;1,0.1*BC4-0.1,0),0)</f>
        <v>80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100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101.85714285714286</v>
      </c>
      <c r="BL4" s="74">
        <f ca="1">$AO$23</f>
        <v>713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-24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24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["H","H","H","V","H","V","V","H","V","H","H","H","V","V","H"];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4</v>
      </c>
      <c r="H5" s="185">
        <f>IF(G5&gt;0,IF(ISTEXT($E5),IF($E5&lt;&gt;F5,G5-2*G5,""),""),"")</f>
        <v>-4</v>
      </c>
      <c r="I5" s="221" t="s">
        <v>38</v>
      </c>
      <c r="J5" s="189">
        <v>12</v>
      </c>
      <c r="K5" s="185">
        <f>IF(J5&gt;0,IF(ISTEXT($E5),IF($E5&lt;&gt;I5,J5-2*J5,""),""),"")</f>
        <v>-12</v>
      </c>
      <c r="L5" s="221" t="s">
        <v>38</v>
      </c>
      <c r="M5" s="189">
        <v>4</v>
      </c>
      <c r="N5" s="185">
        <f>IF(M5&gt;0,IF(ISTEXT($E5),IF($E5&lt;&gt;L5,M5-2*M5,""),""),"")</f>
        <v>-4</v>
      </c>
      <c r="O5" s="221" t="s">
        <v>38</v>
      </c>
      <c r="P5" s="189">
        <v>4</v>
      </c>
      <c r="Q5" s="185">
        <f>IF(P5&gt;0,IF(ISTEXT($E5),IF($E5&lt;&gt;O5,P5-2*P5,""),""),"")</f>
        <v>-4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38</v>
      </c>
      <c r="V5" s="189">
        <v>3</v>
      </c>
      <c r="W5" s="185">
        <f>IF(V5&gt;0,IF(ISTEXT($E5),IF($E5&lt;&gt;U5,V5-2*V5,""),""),"")</f>
        <v>-3</v>
      </c>
      <c r="X5" s="221" t="s">
        <v>38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7</v>
      </c>
      <c r="AC5" s="185">
        <f>IF(AB5&gt;0,IF(ISTEXT($E5),IF($E5&lt;&gt;AA5,AB5-2*AB5,""),""),"")</f>
        <v>-7</v>
      </c>
      <c r="AD5" s="221" t="s">
        <v>39</v>
      </c>
      <c r="AE5" s="189">
        <v>6</v>
      </c>
      <c r="AF5" s="185" t="str">
        <f>IF(AE5&gt;0,IF(ISTEXT($E5),IF($E5&lt;&gt;AD5,AE5-2*AE5,""),""),"")</f>
        <v/>
      </c>
      <c r="AG5" s="221" t="s">
        <v>39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10</v>
      </c>
      <c r="AL5" s="185">
        <f>IF(AK5&gt;0,IF(ISTEXT($E5),IF($E5&lt;&gt;AJ5,AK5-2*AK5,""),""),"")</f>
        <v>-10</v>
      </c>
      <c r="AM5" s="221" t="s">
        <v>38</v>
      </c>
      <c r="AN5" s="189">
        <v>7</v>
      </c>
      <c r="AO5" s="187">
        <f>IF(AN5&gt;0,IF(ISTEXT($E5),IF($E5&lt;&gt;AM5,AN5-2*AN5,""),""),"")</f>
        <v>-7</v>
      </c>
      <c r="AR5" s="8"/>
      <c r="AS5" s="342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56</v>
      </c>
      <c r="AY5" s="4">
        <f t="shared" ref="AY5:AY19" ca="1" si="22">ABS(AX5)+IF($B5="",-0.1,0)</f>
        <v>56</v>
      </c>
      <c r="AZ5" s="4">
        <f ca="1">AY5+IF(AT5="H",IF(BC5&gt;1,0.1*BC5-0.1,0),0)</f>
        <v>56</v>
      </c>
      <c r="BA5" s="4">
        <f ca="1">AZ5+IF(AT5="V",IF(BC5&gt;1,0.1*BC5-0.1,0),0)</f>
        <v>56</v>
      </c>
      <c r="BB5" s="4">
        <v>2</v>
      </c>
      <c r="BC5" s="4">
        <f ca="1">COUNTIF($AY$4:OFFSET($AY$4,0,0,BB5,1),AY5)</f>
        <v>1</v>
      </c>
      <c r="BE5" s="343">
        <f ca="1">$AH$21</f>
        <v>2</v>
      </c>
      <c r="BF5" s="81" t="str">
        <f>$AG$2</f>
        <v>KK</v>
      </c>
      <c r="BG5" s="82">
        <f ca="1">$AI$21</f>
        <v>92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100.71428571428571</v>
      </c>
      <c r="BL5" s="76">
        <f ca="1">$N$23</f>
        <v>705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23</v>
      </c>
      <c r="BQ5" s="346">
        <f ca="1">-$AR$3*'Season Summary'!$AO$3</f>
        <v>-24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16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["H","H","H","H","H","H","V","V","V","V","H","V","H","V","H"];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15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15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14</v>
      </c>
      <c r="T6" s="185" t="str">
        <f t="shared" si="3"/>
        <v/>
      </c>
      <c r="U6" s="221" t="s">
        <v>38</v>
      </c>
      <c r="V6" s="189">
        <v>14</v>
      </c>
      <c r="W6" s="185" t="str">
        <f t="shared" si="4"/>
        <v/>
      </c>
      <c r="X6" s="221" t="s">
        <v>38</v>
      </c>
      <c r="Y6" s="189">
        <v>16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15</v>
      </c>
      <c r="AF6" s="185" t="str">
        <f t="shared" si="7"/>
        <v/>
      </c>
      <c r="AG6" s="221" t="s">
        <v>38</v>
      </c>
      <c r="AH6" s="189">
        <v>14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177</v>
      </c>
      <c r="AY6" s="4">
        <f t="shared" ca="1" si="22"/>
        <v>177</v>
      </c>
      <c r="AZ6" s="4">
        <f t="shared" ca="1" si="15"/>
        <v>177</v>
      </c>
      <c r="BA6" s="4">
        <f t="shared" ca="1" si="16"/>
        <v>177</v>
      </c>
      <c r="BB6" s="4">
        <v>3</v>
      </c>
      <c r="BC6" s="4">
        <f ca="1">COUNTIF($AY$4:OFFSET($AY$4,0,0,BB6,1),AY6)</f>
        <v>1</v>
      </c>
      <c r="BE6" s="343">
        <f ca="1">$S$21</f>
        <v>3</v>
      </c>
      <c r="BF6" s="81" t="str">
        <f>$R$2</f>
        <v>DH</v>
      </c>
      <c r="BG6" s="82">
        <f ca="1">$T$21</f>
        <v>91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100.57142857142857</v>
      </c>
      <c r="BL6" s="76">
        <f ca="1">$T$23</f>
        <v>704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7</v>
      </c>
      <c r="BQ6" s="346">
        <f ca="1">-$AR$3*'Season Summary'!$AO$3</f>
        <v>-24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["H","H","H","V","V","V","V","H","V","H","H","H","V","V","H"];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39</v>
      </c>
      <c r="F7" s="218" t="s">
        <v>39</v>
      </c>
      <c r="G7" s="189">
        <v>9</v>
      </c>
      <c r="H7" s="185" t="str">
        <f t="shared" si="23"/>
        <v/>
      </c>
      <c r="I7" s="221" t="s">
        <v>38</v>
      </c>
      <c r="J7" s="189">
        <v>9</v>
      </c>
      <c r="K7" s="185">
        <f t="shared" si="0"/>
        <v>-9</v>
      </c>
      <c r="L7" s="221" t="s">
        <v>39</v>
      </c>
      <c r="M7" s="189">
        <v>9</v>
      </c>
      <c r="N7" s="185" t="str">
        <f t="shared" si="1"/>
        <v/>
      </c>
      <c r="O7" s="221" t="s">
        <v>39</v>
      </c>
      <c r="P7" s="189">
        <v>8</v>
      </c>
      <c r="Q7" s="185" t="str">
        <f t="shared" si="2"/>
        <v/>
      </c>
      <c r="R7" s="221" t="s">
        <v>39</v>
      </c>
      <c r="S7" s="189">
        <v>9</v>
      </c>
      <c r="T7" s="185" t="str">
        <f t="shared" si="3"/>
        <v/>
      </c>
      <c r="U7" s="221" t="s">
        <v>39</v>
      </c>
      <c r="V7" s="189">
        <v>8</v>
      </c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3</v>
      </c>
      <c r="AC7" s="185">
        <f t="shared" si="6"/>
        <v>-3</v>
      </c>
      <c r="AD7" s="221" t="s">
        <v>39</v>
      </c>
      <c r="AE7" s="189">
        <v>7</v>
      </c>
      <c r="AF7" s="185" t="str">
        <f t="shared" si="7"/>
        <v/>
      </c>
      <c r="AG7" s="221" t="s">
        <v>39</v>
      </c>
      <c r="AH7" s="189">
        <v>8</v>
      </c>
      <c r="AI7" s="185" t="str">
        <f t="shared" si="8"/>
        <v/>
      </c>
      <c r="AJ7" s="221" t="s">
        <v>38</v>
      </c>
      <c r="AK7" s="189">
        <v>3</v>
      </c>
      <c r="AL7" s="185">
        <f t="shared" si="9"/>
        <v>-3</v>
      </c>
      <c r="AM7" s="221" t="s">
        <v>39</v>
      </c>
      <c r="AN7" s="189">
        <v>5</v>
      </c>
      <c r="AO7" s="187" t="str">
        <f t="shared" si="10"/>
        <v/>
      </c>
      <c r="AS7" s="342" t="str">
        <f ca="1">"week_"&amp;$AS$6&amp;"_schedule"</f>
        <v>week_8_schedule</v>
      </c>
      <c r="AT7" s="188" t="str">
        <f t="shared" ca="1" si="11"/>
        <v>V</v>
      </c>
      <c r="AU7" s="189">
        <f t="shared" ca="1" si="12"/>
        <v>5</v>
      </c>
      <c r="AV7" s="187" t="str">
        <f t="shared" ca="1" si="13"/>
        <v/>
      </c>
      <c r="AX7" s="4">
        <f t="shared" si="14"/>
        <v>-45</v>
      </c>
      <c r="AY7" s="4">
        <f t="shared" ca="1" si="22"/>
        <v>45</v>
      </c>
      <c r="AZ7" s="4">
        <f t="shared" ca="1" si="15"/>
        <v>45</v>
      </c>
      <c r="BA7" s="4">
        <f t="shared" ca="1" si="16"/>
        <v>45</v>
      </c>
      <c r="BB7" s="4">
        <v>4</v>
      </c>
      <c r="BC7" s="4">
        <f ca="1">COUNTIF($AY$4:OFFSET($AY$4,0,0,BB7,1),AY7)</f>
        <v>1</v>
      </c>
      <c r="BE7" s="343">
        <f ca="1">$AE$21</f>
        <v>4</v>
      </c>
      <c r="BF7" s="81" t="str">
        <f>$AD$2</f>
        <v>KC</v>
      </c>
      <c r="BG7" s="82">
        <f ca="1">$AF$21</f>
        <v>90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98.571428571428569</v>
      </c>
      <c r="BL7" s="76">
        <f ca="1">$Q$23</f>
        <v>690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7</v>
      </c>
      <c r="BQ7" s="346">
        <f ca="1">-$AR$3*'Season Summary'!$AO$3</f>
        <v>-24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["H","H","H","V","H","V","V","H","V","H","H","H","V","V","H"];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362" t="s">
        <v>39</v>
      </c>
      <c r="F8" s="218" t="s">
        <v>38</v>
      </c>
      <c r="G8" s="189">
        <v>8</v>
      </c>
      <c r="H8" s="185">
        <f t="shared" si="23"/>
        <v>-8</v>
      </c>
      <c r="I8" s="221" t="s">
        <v>38</v>
      </c>
      <c r="J8" s="189">
        <v>8</v>
      </c>
      <c r="K8" s="185">
        <f t="shared" si="0"/>
        <v>-8</v>
      </c>
      <c r="L8" s="221" t="s">
        <v>39</v>
      </c>
      <c r="M8" s="189">
        <v>7</v>
      </c>
      <c r="N8" s="185" t="str">
        <f t="shared" si="1"/>
        <v/>
      </c>
      <c r="O8" s="221" t="s">
        <v>38</v>
      </c>
      <c r="P8" s="189">
        <v>6</v>
      </c>
      <c r="Q8" s="185">
        <f t="shared" si="2"/>
        <v>-6</v>
      </c>
      <c r="R8" s="221" t="s">
        <v>39</v>
      </c>
      <c r="S8" s="189">
        <v>2</v>
      </c>
      <c r="T8" s="185" t="str">
        <f t="shared" si="3"/>
        <v/>
      </c>
      <c r="U8" s="221" t="s">
        <v>39</v>
      </c>
      <c r="V8" s="189">
        <v>16</v>
      </c>
      <c r="W8" s="185" t="str">
        <f t="shared" si="4"/>
        <v/>
      </c>
      <c r="X8" s="221" t="s">
        <v>38</v>
      </c>
      <c r="Y8" s="189">
        <v>10</v>
      </c>
      <c r="Z8" s="185">
        <f t="shared" si="5"/>
        <v>-10</v>
      </c>
      <c r="AA8" s="221" t="s">
        <v>38</v>
      </c>
      <c r="AB8" s="189">
        <v>9</v>
      </c>
      <c r="AC8" s="185">
        <f t="shared" si="6"/>
        <v>-9</v>
      </c>
      <c r="AD8" s="221" t="s">
        <v>38</v>
      </c>
      <c r="AE8" s="189">
        <v>11</v>
      </c>
      <c r="AF8" s="185">
        <f t="shared" si="7"/>
        <v>-11</v>
      </c>
      <c r="AG8" s="221" t="s">
        <v>38</v>
      </c>
      <c r="AH8" s="189">
        <v>9</v>
      </c>
      <c r="AI8" s="185">
        <f t="shared" si="8"/>
        <v>-9</v>
      </c>
      <c r="AJ8" s="221" t="s">
        <v>38</v>
      </c>
      <c r="AK8" s="189">
        <v>12</v>
      </c>
      <c r="AL8" s="185">
        <f t="shared" si="9"/>
        <v>-12</v>
      </c>
      <c r="AM8" s="221" t="s">
        <v>39</v>
      </c>
      <c r="AN8" s="189">
        <v>6</v>
      </c>
      <c r="AO8" s="187" t="str">
        <f t="shared" si="10"/>
        <v/>
      </c>
      <c r="AS8" s="342" t="str">
        <f ca="1">"week_"&amp;$AS$6&amp;"_byes"</f>
        <v>week_8_byes</v>
      </c>
      <c r="AT8" s="188" t="str">
        <f t="shared" ca="1" si="11"/>
        <v>H</v>
      </c>
      <c r="AU8" s="189">
        <f t="shared" ca="1" si="12"/>
        <v>4</v>
      </c>
      <c r="AV8" s="187">
        <f t="shared" ca="1" si="13"/>
        <v>-4</v>
      </c>
      <c r="AX8" s="4">
        <f t="shared" si="14"/>
        <v>42</v>
      </c>
      <c r="AY8" s="4">
        <f t="shared" ca="1" si="22"/>
        <v>42</v>
      </c>
      <c r="AZ8" s="4">
        <f t="shared" ca="1" si="15"/>
        <v>42</v>
      </c>
      <c r="BA8" s="4">
        <f t="shared" ca="1" si="16"/>
        <v>42</v>
      </c>
      <c r="BB8" s="4">
        <v>5</v>
      </c>
      <c r="BC8" s="4">
        <f ca="1">COUNTIF($AY$4:OFFSET($AY$4,0,0,BB8,1),AY8)</f>
        <v>1</v>
      </c>
      <c r="BE8" s="343">
        <f ca="1">$V$21</f>
        <v>5</v>
      </c>
      <c r="BF8" s="81" t="str">
        <f>$U$2</f>
        <v>JG</v>
      </c>
      <c r="BG8" s="82">
        <f ca="1">$W$21</f>
        <v>83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96</v>
      </c>
      <c r="BL8" s="76">
        <f ca="1">$H$23</f>
        <v>672</v>
      </c>
      <c r="BM8" s="154"/>
      <c r="BN8" s="344">
        <f t="shared" ca="1" si="18"/>
        <v>3</v>
      </c>
      <c r="BO8" s="66" t="str">
        <f>$R$2</f>
        <v>DH</v>
      </c>
      <c r="BP8" s="345">
        <f t="shared" ca="1" si="19"/>
        <v>7</v>
      </c>
      <c r="BQ8" s="346">
        <f ca="1">-$AR$3*'Season Summary'!$AO$3</f>
        <v>-24</v>
      </c>
      <c r="BR8" s="347">
        <f ca="1">IF(COUNTIF('Season Summary'!Q$3:OFFSET('Season Summary'!Q$3,$C$2+$AR$2,0),"=1")&gt;0,COUNTIF('Season Summary'!Q$3:OFFSET('Season Summary'!Q$3,$C$2+$AR$2,0),"=1"),"")</f>
        <v>1</v>
      </c>
      <c r="BS8" s="348">
        <f ca="1">IF(BR8="","",BR8*'Season Summary'!$AO$6)</f>
        <v>31</v>
      </c>
      <c r="BT8" s="349" t="str">
        <f ca="1">IF($S$22=1,"✓","")</f>
        <v/>
      </c>
      <c r="BU8" s="348" t="str">
        <f t="shared" ca="1" si="20"/>
        <v/>
      </c>
      <c r="BV8" s="349" t="str">
        <f ca="1">IF($S$22=2,"✓","")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["H","H","H","V","V","V","V","V","V","H","H","H","V","V","H"];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38</v>
      </c>
      <c r="J9" s="189">
        <v>11</v>
      </c>
      <c r="K9" s="185">
        <f t="shared" si="0"/>
        <v>-11</v>
      </c>
      <c r="L9" s="221" t="s">
        <v>39</v>
      </c>
      <c r="M9" s="189">
        <v>8</v>
      </c>
      <c r="N9" s="185" t="str">
        <f t="shared" si="1"/>
        <v/>
      </c>
      <c r="O9" s="221" t="s">
        <v>39</v>
      </c>
      <c r="P9" s="189">
        <v>9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38</v>
      </c>
      <c r="V9" s="189">
        <v>7</v>
      </c>
      <c r="W9" s="185">
        <f t="shared" si="4"/>
        <v>-7</v>
      </c>
      <c r="X9" s="221" t="s">
        <v>38</v>
      </c>
      <c r="Y9" s="189">
        <v>4</v>
      </c>
      <c r="Z9" s="185">
        <f t="shared" si="5"/>
        <v>-4</v>
      </c>
      <c r="AA9" s="221" t="s">
        <v>38</v>
      </c>
      <c r="AB9" s="189">
        <v>4</v>
      </c>
      <c r="AC9" s="185">
        <f t="shared" si="6"/>
        <v>-4</v>
      </c>
      <c r="AD9" s="221" t="s">
        <v>39</v>
      </c>
      <c r="AE9" s="189">
        <v>14</v>
      </c>
      <c r="AF9" s="185" t="str">
        <f t="shared" si="7"/>
        <v/>
      </c>
      <c r="AG9" s="221" t="s">
        <v>39</v>
      </c>
      <c r="AH9" s="189">
        <v>6</v>
      </c>
      <c r="AI9" s="185" t="str">
        <f t="shared" si="8"/>
        <v/>
      </c>
      <c r="AJ9" s="221" t="s">
        <v>38</v>
      </c>
      <c r="AK9" s="189">
        <v>2</v>
      </c>
      <c r="AL9" s="185">
        <f t="shared" si="9"/>
        <v>-2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3</v>
      </c>
      <c r="AV9" s="187" t="str">
        <f t="shared" ca="1" si="13"/>
        <v/>
      </c>
      <c r="AX9" s="4">
        <f t="shared" si="14"/>
        <v>-34</v>
      </c>
      <c r="AY9" s="4">
        <f t="shared" ca="1" si="22"/>
        <v>34</v>
      </c>
      <c r="AZ9" s="4">
        <f t="shared" ca="1" si="15"/>
        <v>34</v>
      </c>
      <c r="BA9" s="4">
        <f t="shared" ca="1" si="16"/>
        <v>34</v>
      </c>
      <c r="BB9" s="4">
        <v>6</v>
      </c>
      <c r="BC9" s="4">
        <f ca="1">COUNTIF($AY$4:OFFSET($AY$4,0,0,BB9,1),AY9)</f>
        <v>1</v>
      </c>
      <c r="BE9" s="343">
        <f ca="1">$M$21</f>
        <v>6</v>
      </c>
      <c r="BF9" s="81" t="str">
        <f>$L$2</f>
        <v>CP</v>
      </c>
      <c r="BG9" s="82">
        <f ca="1">$N$21</f>
        <v>82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92.571428571428569</v>
      </c>
      <c r="BL9" s="76">
        <f ca="1">$K$23</f>
        <v>648</v>
      </c>
      <c r="BM9" s="154"/>
      <c r="BN9" s="344">
        <f t="shared" ca="1" si="18"/>
        <v>3</v>
      </c>
      <c r="BO9" s="66" t="str">
        <f>$X$2</f>
        <v>JH</v>
      </c>
      <c r="BP9" s="345">
        <f t="shared" ca="1" si="19"/>
        <v>7</v>
      </c>
      <c r="BQ9" s="346">
        <f ca="1">-$AR$3*'Season Summary'!$AO$3</f>
        <v>-24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["H","H","H","V","V","H","V","V","V","H","H","V","V","V","H"];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39</v>
      </c>
      <c r="F10" s="218" t="s">
        <v>39</v>
      </c>
      <c r="G10" s="189">
        <v>16</v>
      </c>
      <c r="H10" s="185" t="str">
        <f t="shared" si="23"/>
        <v/>
      </c>
      <c r="I10" s="221" t="s">
        <v>39</v>
      </c>
      <c r="J10" s="189">
        <v>14</v>
      </c>
      <c r="K10" s="185" t="str">
        <f t="shared" si="0"/>
        <v/>
      </c>
      <c r="L10" s="221" t="s">
        <v>39</v>
      </c>
      <c r="M10" s="189">
        <v>16</v>
      </c>
      <c r="N10" s="185" t="str">
        <f t="shared" si="1"/>
        <v/>
      </c>
      <c r="O10" s="221" t="s">
        <v>39</v>
      </c>
      <c r="P10" s="189">
        <v>15</v>
      </c>
      <c r="Q10" s="185" t="str">
        <f t="shared" si="2"/>
        <v/>
      </c>
      <c r="R10" s="221" t="s">
        <v>39</v>
      </c>
      <c r="S10" s="189">
        <v>15</v>
      </c>
      <c r="T10" s="185" t="str">
        <f t="shared" si="3"/>
        <v/>
      </c>
      <c r="U10" s="221" t="s">
        <v>39</v>
      </c>
      <c r="V10" s="189">
        <v>15</v>
      </c>
      <c r="W10" s="185" t="str">
        <f t="shared" si="4"/>
        <v/>
      </c>
      <c r="X10" s="221" t="s">
        <v>39</v>
      </c>
      <c r="Y10" s="189">
        <v>15</v>
      </c>
      <c r="Z10" s="185" t="str">
        <f t="shared" si="5"/>
        <v/>
      </c>
      <c r="AA10" s="221" t="s">
        <v>39</v>
      </c>
      <c r="AB10" s="189">
        <v>16</v>
      </c>
      <c r="AC10" s="185" t="str">
        <f t="shared" si="6"/>
        <v/>
      </c>
      <c r="AD10" s="221" t="s">
        <v>38</v>
      </c>
      <c r="AE10" s="189">
        <v>13</v>
      </c>
      <c r="AF10" s="185">
        <f t="shared" si="7"/>
        <v>-13</v>
      </c>
      <c r="AG10" s="221" t="s">
        <v>39</v>
      </c>
      <c r="AH10" s="189">
        <v>15</v>
      </c>
      <c r="AI10" s="185" t="str">
        <f t="shared" si="8"/>
        <v/>
      </c>
      <c r="AJ10" s="221" t="s">
        <v>39</v>
      </c>
      <c r="AK10" s="189">
        <v>16</v>
      </c>
      <c r="AL10" s="185" t="str">
        <f t="shared" si="9"/>
        <v/>
      </c>
      <c r="AM10" s="221" t="s">
        <v>39</v>
      </c>
      <c r="AN10" s="189">
        <v>15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15</v>
      </c>
      <c r="AV10" s="187" t="str">
        <f t="shared" ca="1" si="13"/>
        <v/>
      </c>
      <c r="AX10" s="4">
        <f t="shared" si="14"/>
        <v>-155</v>
      </c>
      <c r="AY10" s="4">
        <f t="shared" ca="1" si="22"/>
        <v>155</v>
      </c>
      <c r="AZ10" s="4">
        <f t="shared" ca="1" si="15"/>
        <v>155</v>
      </c>
      <c r="BA10" s="4">
        <f t="shared" ca="1" si="16"/>
        <v>155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76</v>
      </c>
      <c r="BH10" s="157"/>
      <c r="BI10" s="344">
        <f t="shared" ca="1" si="17"/>
        <v>6</v>
      </c>
      <c r="BJ10" s="66" t="str">
        <f>$AG$2</f>
        <v>KK</v>
      </c>
      <c r="BK10" s="75">
        <f ca="1">$AI$22</f>
        <v>92.571428571428569</v>
      </c>
      <c r="BL10" s="76">
        <f ca="1">$AI$23</f>
        <v>648</v>
      </c>
      <c r="BM10" s="154"/>
      <c r="BN10" s="344">
        <f t="shared" ca="1" si="18"/>
        <v>3</v>
      </c>
      <c r="BO10" s="66" t="str">
        <f>$AD$2</f>
        <v>KC</v>
      </c>
      <c r="BP10" s="345">
        <f t="shared" ca="1" si="19"/>
        <v>7</v>
      </c>
      <c r="BQ10" s="346">
        <f ca="1">-$AR$3*'Season Summary'!$AO$3</f>
        <v>-24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["H","H","H","H","H","H","V","H","V","H","H","H","V","V","H"];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2</v>
      </c>
      <c r="H11" s="185">
        <f t="shared" si="23"/>
        <v>-2</v>
      </c>
      <c r="I11" s="221" t="s">
        <v>39</v>
      </c>
      <c r="J11" s="189">
        <v>10</v>
      </c>
      <c r="K11" s="185" t="str">
        <f t="shared" si="0"/>
        <v/>
      </c>
      <c r="L11" s="221" t="s">
        <v>38</v>
      </c>
      <c r="M11" s="189">
        <v>2</v>
      </c>
      <c r="N11" s="185">
        <f t="shared" si="1"/>
        <v>-2</v>
      </c>
      <c r="O11" s="221" t="s">
        <v>38</v>
      </c>
      <c r="P11" s="189">
        <v>2</v>
      </c>
      <c r="Q11" s="185">
        <f t="shared" si="2"/>
        <v>-2</v>
      </c>
      <c r="R11" s="221" t="s">
        <v>39</v>
      </c>
      <c r="S11" s="189">
        <v>5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38</v>
      </c>
      <c r="Y11" s="189">
        <v>5</v>
      </c>
      <c r="Z11" s="185">
        <f t="shared" si="5"/>
        <v>-5</v>
      </c>
      <c r="AA11" s="221" t="s">
        <v>39</v>
      </c>
      <c r="AB11" s="189">
        <v>5</v>
      </c>
      <c r="AC11" s="185" t="str">
        <f t="shared" si="6"/>
        <v/>
      </c>
      <c r="AD11" s="221" t="s">
        <v>38</v>
      </c>
      <c r="AE11" s="189">
        <v>5</v>
      </c>
      <c r="AF11" s="185">
        <f t="shared" si="7"/>
        <v>-5</v>
      </c>
      <c r="AG11" s="221" t="s">
        <v>39</v>
      </c>
      <c r="AH11" s="189">
        <v>2</v>
      </c>
      <c r="AI11" s="185" t="str">
        <f t="shared" si="8"/>
        <v/>
      </c>
      <c r="AJ11" s="221" t="s">
        <v>39</v>
      </c>
      <c r="AK11" s="189">
        <v>7</v>
      </c>
      <c r="AL11" s="185" t="str">
        <f t="shared" si="9"/>
        <v/>
      </c>
      <c r="AM11" s="221" t="s">
        <v>38</v>
      </c>
      <c r="AN11" s="189">
        <v>12</v>
      </c>
      <c r="AO11" s="187">
        <f t="shared" si="10"/>
        <v>-12</v>
      </c>
      <c r="AT11" s="188" t="str">
        <f t="shared" ca="1" si="11"/>
        <v>V</v>
      </c>
      <c r="AU11" s="189">
        <f t="shared" ca="1" si="12"/>
        <v>2</v>
      </c>
      <c r="AV11" s="187" t="str">
        <f t="shared" ca="1" si="13"/>
        <v/>
      </c>
      <c r="AX11" s="4">
        <f t="shared" si="14"/>
        <v>-13</v>
      </c>
      <c r="AY11" s="4">
        <f t="shared" ca="1" si="22"/>
        <v>13</v>
      </c>
      <c r="AZ11" s="4">
        <f t="shared" ca="1" si="15"/>
        <v>13</v>
      </c>
      <c r="BA11" s="4">
        <f t="shared" ca="1" si="16"/>
        <v>13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75</v>
      </c>
      <c r="BH11" s="157"/>
      <c r="BI11" s="344">
        <f t="shared" ca="1" si="17"/>
        <v>8</v>
      </c>
      <c r="BJ11" s="66" t="str">
        <f>$AA$2</f>
        <v>JL</v>
      </c>
      <c r="BK11" s="75">
        <f ca="1">$AC$22</f>
        <v>92.142857142857139</v>
      </c>
      <c r="BL11" s="76">
        <f ca="1">$AC$23</f>
        <v>645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-24</v>
      </c>
      <c r="BQ11" s="346">
        <f ca="1">-$AR$3*'Season Summary'!$AO$3</f>
        <v>-24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["V","H","H","H","H","H","V","V","V","H","H","H","V","V","H"];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14</v>
      </c>
      <c r="H12" s="185">
        <f t="shared" si="23"/>
        <v>-14</v>
      </c>
      <c r="I12" s="221" t="s">
        <v>39</v>
      </c>
      <c r="J12" s="189">
        <v>15</v>
      </c>
      <c r="K12" s="185">
        <f t="shared" si="0"/>
        <v>-15</v>
      </c>
      <c r="L12" s="221" t="s">
        <v>39</v>
      </c>
      <c r="M12" s="189">
        <v>14</v>
      </c>
      <c r="N12" s="185">
        <f t="shared" si="1"/>
        <v>-14</v>
      </c>
      <c r="O12" s="221" t="s">
        <v>39</v>
      </c>
      <c r="P12" s="189">
        <v>14</v>
      </c>
      <c r="Q12" s="185">
        <f t="shared" si="2"/>
        <v>-14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13</v>
      </c>
      <c r="W12" s="185">
        <f t="shared" si="4"/>
        <v>-13</v>
      </c>
      <c r="X12" s="221" t="s">
        <v>39</v>
      </c>
      <c r="Y12" s="189">
        <v>14</v>
      </c>
      <c r="Z12" s="185">
        <f t="shared" si="5"/>
        <v>-14</v>
      </c>
      <c r="AA12" s="221" t="s">
        <v>39</v>
      </c>
      <c r="AB12" s="189">
        <v>14</v>
      </c>
      <c r="AC12" s="185">
        <f t="shared" si="6"/>
        <v>-14</v>
      </c>
      <c r="AD12" s="221" t="s">
        <v>39</v>
      </c>
      <c r="AE12" s="189">
        <v>4</v>
      </c>
      <c r="AF12" s="185">
        <f t="shared" si="7"/>
        <v>-4</v>
      </c>
      <c r="AG12" s="221" t="s">
        <v>39</v>
      </c>
      <c r="AH12" s="189">
        <v>13</v>
      </c>
      <c r="AI12" s="185">
        <f t="shared" si="8"/>
        <v>-13</v>
      </c>
      <c r="AJ12" s="221" t="s">
        <v>39</v>
      </c>
      <c r="AK12" s="189">
        <v>15</v>
      </c>
      <c r="AL12" s="185">
        <f t="shared" si="9"/>
        <v>-15</v>
      </c>
      <c r="AM12" s="221" t="s">
        <v>38</v>
      </c>
      <c r="AN12" s="189">
        <v>14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14</v>
      </c>
      <c r="AV12" s="187">
        <f t="shared" ca="1" si="13"/>
        <v>-14</v>
      </c>
      <c r="AX12" s="4">
        <f t="shared" si="14"/>
        <v>-132</v>
      </c>
      <c r="AY12" s="4">
        <f t="shared" ca="1" si="22"/>
        <v>132</v>
      </c>
      <c r="AZ12" s="4">
        <f t="shared" ca="1" si="15"/>
        <v>132</v>
      </c>
      <c r="BA12" s="4">
        <f t="shared" ca="1" si="16"/>
        <v>132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74</v>
      </c>
      <c r="BH12" s="157"/>
      <c r="BI12" s="344">
        <f t="shared" ca="1" si="17"/>
        <v>9</v>
      </c>
      <c r="BJ12" s="66" t="str">
        <f>$U$2</f>
        <v>JG</v>
      </c>
      <c r="BK12" s="75">
        <f ca="1">$W$22</f>
        <v>89.285714285714292</v>
      </c>
      <c r="BL12" s="76">
        <f ca="1">$W$23</f>
        <v>625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-24</v>
      </c>
      <c r="BQ12" s="346">
        <f ca="1">-$AR$3*'Season Summary'!$AO$3</f>
        <v>-24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["H","V","H","V","H","V","H","H","V","V","H","H","H","V","H"];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39</v>
      </c>
      <c r="J13" s="189">
        <v>6</v>
      </c>
      <c r="K13" s="185" t="str">
        <f t="shared" si="0"/>
        <v/>
      </c>
      <c r="L13" s="221" t="s">
        <v>38</v>
      </c>
      <c r="M13" s="189">
        <v>10</v>
      </c>
      <c r="N13" s="185">
        <f t="shared" si="1"/>
        <v>-10</v>
      </c>
      <c r="O13" s="221" t="s">
        <v>38</v>
      </c>
      <c r="P13" s="189">
        <v>11</v>
      </c>
      <c r="Q13" s="185">
        <f t="shared" si="2"/>
        <v>-11</v>
      </c>
      <c r="R13" s="221" t="s">
        <v>38</v>
      </c>
      <c r="S13" s="189">
        <v>11</v>
      </c>
      <c r="T13" s="185">
        <f t="shared" si="3"/>
        <v>-11</v>
      </c>
      <c r="U13" s="221" t="s">
        <v>38</v>
      </c>
      <c r="V13" s="189">
        <v>10</v>
      </c>
      <c r="W13" s="185">
        <f t="shared" si="4"/>
        <v>-10</v>
      </c>
      <c r="X13" s="221" t="s">
        <v>38</v>
      </c>
      <c r="Y13" s="189">
        <v>12</v>
      </c>
      <c r="Z13" s="185">
        <f t="shared" si="5"/>
        <v>-12</v>
      </c>
      <c r="AA13" s="221" t="s">
        <v>38</v>
      </c>
      <c r="AB13" s="189">
        <v>13</v>
      </c>
      <c r="AC13" s="185">
        <f t="shared" si="6"/>
        <v>-13</v>
      </c>
      <c r="AD13" s="221" t="s">
        <v>39</v>
      </c>
      <c r="AE13" s="189">
        <v>3</v>
      </c>
      <c r="AF13" s="185" t="str">
        <f t="shared" si="7"/>
        <v/>
      </c>
      <c r="AG13" s="221" t="s">
        <v>38</v>
      </c>
      <c r="AH13" s="189">
        <v>11</v>
      </c>
      <c r="AI13" s="185">
        <f t="shared" si="8"/>
        <v>-11</v>
      </c>
      <c r="AJ13" s="221" t="s">
        <v>38</v>
      </c>
      <c r="AK13" s="189">
        <v>5</v>
      </c>
      <c r="AL13" s="185">
        <f t="shared" si="9"/>
        <v>-5</v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10</v>
      </c>
      <c r="AV13" s="187">
        <f t="shared" ca="1" si="13"/>
        <v>-10</v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73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89.142857142857139</v>
      </c>
      <c r="BL13" s="76">
        <f ca="1">$Z$23</f>
        <v>624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-24</v>
      </c>
      <c r="BQ13" s="346">
        <f ca="1">-$AR$3*'Season Summary'!$AO$3</f>
        <v>-24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["V","V","H","V","H","V","V","V","V","H","H","H","V","V","H"];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362" t="s">
        <v>38</v>
      </c>
      <c r="F14" s="218" t="s">
        <v>38</v>
      </c>
      <c r="G14" s="189">
        <v>5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6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9</v>
      </c>
      <c r="W14" s="185" t="str">
        <f t="shared" si="4"/>
        <v/>
      </c>
      <c r="X14" s="221" t="s">
        <v>38</v>
      </c>
      <c r="Y14" s="189">
        <v>11</v>
      </c>
      <c r="Z14" s="185" t="str">
        <f t="shared" si="5"/>
        <v/>
      </c>
      <c r="AA14" s="221" t="s">
        <v>38</v>
      </c>
      <c r="AB14" s="189">
        <v>10</v>
      </c>
      <c r="AC14" s="185" t="str">
        <f t="shared" si="6"/>
        <v/>
      </c>
      <c r="AD14" s="221" t="s">
        <v>38</v>
      </c>
      <c r="AE14" s="189">
        <v>2</v>
      </c>
      <c r="AF14" s="185" t="str">
        <f t="shared" si="7"/>
        <v/>
      </c>
      <c r="AG14" s="221" t="s">
        <v>38</v>
      </c>
      <c r="AH14" s="189">
        <v>7</v>
      </c>
      <c r="AI14" s="185" t="str">
        <f t="shared" si="8"/>
        <v/>
      </c>
      <c r="AJ14" s="221" t="s">
        <v>38</v>
      </c>
      <c r="AK14" s="189">
        <v>6</v>
      </c>
      <c r="AL14" s="185" t="str">
        <f t="shared" si="9"/>
        <v/>
      </c>
      <c r="AM14" s="221" t="s">
        <v>38</v>
      </c>
      <c r="AN14" s="189">
        <v>9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96</v>
      </c>
      <c r="AY14" s="4">
        <f t="shared" ca="1" si="22"/>
        <v>96</v>
      </c>
      <c r="AZ14" s="4">
        <f t="shared" ca="1" si="15"/>
        <v>96</v>
      </c>
      <c r="BA14" s="4">
        <f t="shared" ca="1" si="16"/>
        <v>96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65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86</v>
      </c>
      <c r="BL14" s="76">
        <f ca="1">$AL$23</f>
        <v>602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-24</v>
      </c>
      <c r="BQ14" s="346">
        <f ca="1">-$AR$3*'Season Summary'!$AO$3</f>
        <v>-24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["H","H","H","H","H","H","V","V","V","H","H","H","V","V","H"];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362" t="s">
        <v>38</v>
      </c>
      <c r="F15" s="218" t="s">
        <v>38</v>
      </c>
      <c r="G15" s="189">
        <v>6</v>
      </c>
      <c r="H15" s="185" t="str">
        <f t="shared" si="23"/>
        <v/>
      </c>
      <c r="I15" s="221" t="s">
        <v>39</v>
      </c>
      <c r="J15" s="189">
        <v>2</v>
      </c>
      <c r="K15" s="185">
        <f t="shared" si="0"/>
        <v>-2</v>
      </c>
      <c r="L15" s="221" t="s">
        <v>38</v>
      </c>
      <c r="M15" s="189">
        <v>5</v>
      </c>
      <c r="N15" s="185" t="str">
        <f t="shared" si="1"/>
        <v/>
      </c>
      <c r="O15" s="221" t="s">
        <v>38</v>
      </c>
      <c r="P15" s="189">
        <v>7</v>
      </c>
      <c r="Q15" s="185" t="str">
        <f t="shared" si="2"/>
        <v/>
      </c>
      <c r="R15" s="221" t="s">
        <v>38</v>
      </c>
      <c r="S15" s="189">
        <v>7</v>
      </c>
      <c r="T15" s="185" t="str">
        <f t="shared" si="3"/>
        <v/>
      </c>
      <c r="U15" s="221" t="s">
        <v>39</v>
      </c>
      <c r="V15" s="189">
        <v>2</v>
      </c>
      <c r="W15" s="185">
        <f t="shared" si="4"/>
        <v>-2</v>
      </c>
      <c r="X15" s="221" t="s">
        <v>38</v>
      </c>
      <c r="Y15" s="189">
        <v>8</v>
      </c>
      <c r="Z15" s="185" t="str">
        <f t="shared" si="5"/>
        <v/>
      </c>
      <c r="AA15" s="221" t="s">
        <v>38</v>
      </c>
      <c r="AB15" s="189">
        <v>6</v>
      </c>
      <c r="AC15" s="185" t="str">
        <f t="shared" si="6"/>
        <v/>
      </c>
      <c r="AD15" s="221" t="s">
        <v>38</v>
      </c>
      <c r="AE15" s="189">
        <v>9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4</v>
      </c>
      <c r="AL15" s="185" t="str">
        <f t="shared" si="9"/>
        <v/>
      </c>
      <c r="AM15" s="221" t="s">
        <v>38</v>
      </c>
      <c r="AN15" s="189">
        <v>3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7</v>
      </c>
      <c r="AV15" s="187" t="str">
        <f t="shared" ca="1" si="13"/>
        <v/>
      </c>
      <c r="AX15" s="4">
        <f t="shared" si="14"/>
        <v>63</v>
      </c>
      <c r="AY15" s="4">
        <f t="shared" ca="1" si="22"/>
        <v>63</v>
      </c>
      <c r="AZ15" s="4">
        <f t="shared" ca="1" si="15"/>
        <v>63</v>
      </c>
      <c r="BA15" s="4">
        <f t="shared" ca="1" si="16"/>
        <v>63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59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76.857142857142861</v>
      </c>
      <c r="BL15" s="78">
        <f ca="1">$AF$23</f>
        <v>538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-24</v>
      </c>
      <c r="BQ15" s="354">
        <f ca="1">-$AR$3*'Season Summary'!$AO$3</f>
        <v>-24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["H","H","H","V","V","V","V","H","H","H","H","H","V","V","H"];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11</v>
      </c>
      <c r="H16" s="185">
        <f t="shared" si="23"/>
        <v>-11</v>
      </c>
      <c r="I16" s="221" t="s">
        <v>38</v>
      </c>
      <c r="J16" s="189">
        <v>5</v>
      </c>
      <c r="K16" s="185" t="str">
        <f t="shared" si="0"/>
        <v/>
      </c>
      <c r="L16" s="221" t="s">
        <v>39</v>
      </c>
      <c r="M16" s="189">
        <v>11</v>
      </c>
      <c r="N16" s="185">
        <f t="shared" si="1"/>
        <v>-11</v>
      </c>
      <c r="O16" s="221" t="s">
        <v>39</v>
      </c>
      <c r="P16" s="189">
        <v>10</v>
      </c>
      <c r="Q16" s="185">
        <f t="shared" si="2"/>
        <v>-10</v>
      </c>
      <c r="R16" s="221" t="s">
        <v>39</v>
      </c>
      <c r="S16" s="189">
        <v>3</v>
      </c>
      <c r="T16" s="185">
        <f t="shared" si="3"/>
        <v>-3</v>
      </c>
      <c r="U16" s="221" t="s">
        <v>39</v>
      </c>
      <c r="V16" s="189">
        <v>11</v>
      </c>
      <c r="W16" s="185">
        <f t="shared" si="4"/>
        <v>-11</v>
      </c>
      <c r="X16" s="221" t="s">
        <v>39</v>
      </c>
      <c r="Y16" s="189">
        <v>9</v>
      </c>
      <c r="Z16" s="185">
        <f t="shared" si="5"/>
        <v>-9</v>
      </c>
      <c r="AA16" s="221" t="s">
        <v>39</v>
      </c>
      <c r="AB16" s="189">
        <v>12</v>
      </c>
      <c r="AC16" s="185">
        <f t="shared" si="6"/>
        <v>-12</v>
      </c>
      <c r="AD16" s="221" t="s">
        <v>38</v>
      </c>
      <c r="AE16" s="189">
        <v>8</v>
      </c>
      <c r="AF16" s="185" t="str">
        <f t="shared" si="7"/>
        <v/>
      </c>
      <c r="AG16" s="221" t="s">
        <v>39</v>
      </c>
      <c r="AH16" s="189">
        <v>10</v>
      </c>
      <c r="AI16" s="185">
        <f t="shared" si="8"/>
        <v>-10</v>
      </c>
      <c r="AJ16" s="221" t="s">
        <v>39</v>
      </c>
      <c r="AK16" s="189">
        <v>14</v>
      </c>
      <c r="AL16" s="185">
        <f t="shared" si="9"/>
        <v>-14</v>
      </c>
      <c r="AM16" s="221" t="s">
        <v>39</v>
      </c>
      <c r="AN16" s="189">
        <v>10</v>
      </c>
      <c r="AO16" s="187">
        <f t="shared" si="10"/>
        <v>-10</v>
      </c>
      <c r="AT16" s="188" t="str">
        <f t="shared" ca="1" si="11"/>
        <v>V</v>
      </c>
      <c r="AU16" s="189">
        <f t="shared" ca="1" si="12"/>
        <v>11</v>
      </c>
      <c r="AV16" s="187">
        <f t="shared" ca="1" si="13"/>
        <v>-11</v>
      </c>
      <c r="AX16" s="4">
        <f t="shared" si="14"/>
        <v>-88</v>
      </c>
      <c r="AY16" s="4">
        <f t="shared" ca="1" si="22"/>
        <v>88</v>
      </c>
      <c r="AZ16" s="4">
        <f t="shared" ca="1" si="15"/>
        <v>88</v>
      </c>
      <c r="BA16" s="4">
        <f t="shared" ca="1" si="16"/>
        <v>88.1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["12","4","15","9","8","7","16","2","14","10","5","6","11","3","13"];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39</v>
      </c>
      <c r="F17" s="218" t="s">
        <v>39</v>
      </c>
      <c r="G17" s="189">
        <v>3</v>
      </c>
      <c r="H17" s="185" t="str">
        <f t="shared" si="23"/>
        <v/>
      </c>
      <c r="I17" s="221" t="s">
        <v>39</v>
      </c>
      <c r="J17" s="189">
        <v>7</v>
      </c>
      <c r="K17" s="185" t="str">
        <f t="shared" si="0"/>
        <v/>
      </c>
      <c r="L17" s="221" t="s">
        <v>39</v>
      </c>
      <c r="M17" s="189">
        <v>3</v>
      </c>
      <c r="N17" s="185" t="str">
        <f t="shared" si="1"/>
        <v/>
      </c>
      <c r="O17" s="221" t="s">
        <v>39</v>
      </c>
      <c r="P17" s="189">
        <v>3</v>
      </c>
      <c r="Q17" s="185" t="str">
        <f t="shared" si="2"/>
        <v/>
      </c>
      <c r="R17" s="221" t="s">
        <v>39</v>
      </c>
      <c r="S17" s="189">
        <v>4</v>
      </c>
      <c r="T17" s="185" t="str">
        <f t="shared" si="3"/>
        <v/>
      </c>
      <c r="U17" s="221" t="s">
        <v>39</v>
      </c>
      <c r="V17" s="189">
        <v>4</v>
      </c>
      <c r="W17" s="185" t="str">
        <f t="shared" si="4"/>
        <v/>
      </c>
      <c r="X17" s="221" t="s">
        <v>39</v>
      </c>
      <c r="Y17" s="189">
        <v>7</v>
      </c>
      <c r="Z17" s="185" t="str">
        <f t="shared" si="5"/>
        <v/>
      </c>
      <c r="AA17" s="221" t="s">
        <v>39</v>
      </c>
      <c r="AB17" s="189">
        <v>8</v>
      </c>
      <c r="AC17" s="185" t="str">
        <f t="shared" si="6"/>
        <v/>
      </c>
      <c r="AD17" s="221" t="s">
        <v>39</v>
      </c>
      <c r="AE17" s="189">
        <v>16</v>
      </c>
      <c r="AF17" s="185" t="str">
        <f t="shared" si="7"/>
        <v/>
      </c>
      <c r="AG17" s="221" t="s">
        <v>39</v>
      </c>
      <c r="AH17" s="189">
        <v>4</v>
      </c>
      <c r="AI17" s="185" t="str">
        <f t="shared" si="8"/>
        <v/>
      </c>
      <c r="AJ17" s="221" t="s">
        <v>39</v>
      </c>
      <c r="AK17" s="189">
        <v>8</v>
      </c>
      <c r="AL17" s="185" t="str">
        <f t="shared" si="9"/>
        <v/>
      </c>
      <c r="AM17" s="221" t="s">
        <v>39</v>
      </c>
      <c r="AN17" s="189">
        <v>13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9</v>
      </c>
      <c r="AV17" s="187" t="str">
        <f t="shared" ca="1" si="13"/>
        <v/>
      </c>
      <c r="AX17" s="4">
        <f t="shared" si="14"/>
        <v>-80</v>
      </c>
      <c r="AY17" s="4">
        <f t="shared" ca="1" si="22"/>
        <v>80</v>
      </c>
      <c r="AZ17" s="4">
        <f t="shared" ca="1" si="15"/>
        <v>80</v>
      </c>
      <c r="BA17" s="4">
        <f t="shared" ca="1" si="16"/>
        <v>80.099999999999994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["3","12","16","9","8","11","14","10","15","6","13","2","5","7","4"];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["12","4","15","9","7","8","16","2","14","10","6","5","11","3","13"];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4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12</v>
      </c>
      <c r="T19" s="185" t="str">
        <f t="shared" si="3"/>
        <v/>
      </c>
      <c r="U19" s="221" t="s">
        <v>38</v>
      </c>
      <c r="V19" s="189">
        <v>5</v>
      </c>
      <c r="W19" s="185" t="str">
        <f t="shared" si="4"/>
        <v/>
      </c>
      <c r="X19" s="221" t="s">
        <v>38</v>
      </c>
      <c r="Y19" s="189">
        <v>2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10</v>
      </c>
      <c r="AF19" s="185" t="str">
        <f t="shared" si="7"/>
        <v/>
      </c>
      <c r="AG19" s="221" t="s">
        <v>38</v>
      </c>
      <c r="AH19" s="189">
        <v>16</v>
      </c>
      <c r="AI19" s="185" t="str">
        <f t="shared" si="8"/>
        <v/>
      </c>
      <c r="AJ19" s="221" t="s">
        <v>38</v>
      </c>
      <c r="AK19" s="189">
        <v>13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13</v>
      </c>
      <c r="AV19" s="187" t="str">
        <f t="shared" ca="1" si="13"/>
        <v/>
      </c>
      <c r="AX19" s="4">
        <f t="shared" si="14"/>
        <v>123</v>
      </c>
      <c r="AY19" s="4">
        <f t="shared" ca="1" si="22"/>
        <v>123</v>
      </c>
      <c r="AZ19" s="4">
        <f t="shared" ca="1" si="15"/>
        <v>123</v>
      </c>
      <c r="BA19" s="4">
        <f t="shared" ca="1" si="16"/>
        <v>123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["12","4","16","8","6","9","15","2","14","11","5","7","10","3","13"];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74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52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47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40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35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24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["6","8","14","9","2","10","15","5","16","11","13","7","3","4","12"];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74</v>
      </c>
      <c r="I21" s="199"/>
      <c r="J21" s="197">
        <f ca="1">RANK(K21,$H34:$AO34,0)+J52</f>
        <v>8</v>
      </c>
      <c r="K21" s="198">
        <f ca="1">IF(SUM(J4:J19)&gt;0,SUM(K4:K19)+$F$31,0)</f>
        <v>75</v>
      </c>
      <c r="L21" s="199"/>
      <c r="M21" s="197">
        <f ca="1">RANK(N21,$H34:$AO34,0)+M52</f>
        <v>6</v>
      </c>
      <c r="N21" s="198">
        <f ca="1">IF(SUM(M4:M19)&gt;0,SUM(N4:N19)+$F$31,0)</f>
        <v>82</v>
      </c>
      <c r="O21" s="199"/>
      <c r="P21" s="197">
        <f ca="1">RANK(Q21,$H34:$AO34,0)+P52</f>
        <v>7</v>
      </c>
      <c r="Q21" s="198">
        <f ca="1">IF(SUM(P4:P19)&gt;0,SUM(Q4:Q19)+$F$31,0)</f>
        <v>76</v>
      </c>
      <c r="R21" s="199"/>
      <c r="S21" s="197">
        <f ca="1">RANK(T21,$H34:$AO34,0)+S52</f>
        <v>3</v>
      </c>
      <c r="T21" s="198">
        <f ca="1">IF(SUM(S4:S19)&gt;0,SUM(T4:T19)+$F$31,0)</f>
        <v>91</v>
      </c>
      <c r="U21" s="199"/>
      <c r="V21" s="197">
        <f ca="1">RANK(W21,$H34:$AO34,0)+V52</f>
        <v>5</v>
      </c>
      <c r="W21" s="198">
        <f ca="1">IF(SUM(V4:V19)&gt;0,SUM(W4:W19)+$F$31,0)</f>
        <v>83</v>
      </c>
      <c r="X21" s="199"/>
      <c r="Y21" s="197">
        <f ca="1">RANK(Z21,$H34:$AO34,0)+Y52</f>
        <v>12</v>
      </c>
      <c r="Z21" s="198">
        <f ca="1">IF(SUM(Y4:Y19)&gt;0,SUM(Z4:Z19)+$F$31,0)</f>
        <v>59</v>
      </c>
      <c r="AA21" s="199"/>
      <c r="AB21" s="197">
        <f ca="1">RANK(AC21,$H34:$AO34,0)+AB52</f>
        <v>10</v>
      </c>
      <c r="AC21" s="198">
        <f ca="1">IF(SUM(AB4:AB19)&gt;0,SUM(AC4:AC19)+$F$31,0)</f>
        <v>73</v>
      </c>
      <c r="AD21" s="199"/>
      <c r="AE21" s="197">
        <f ca="1">RANK(AF21,$H34:$AO34,0)+AE52</f>
        <v>4</v>
      </c>
      <c r="AF21" s="198">
        <f ca="1">IF(SUM(AE4:AE19)&gt;0,SUM(AF4:AF19)+$F$31,0)</f>
        <v>90</v>
      </c>
      <c r="AG21" s="199"/>
      <c r="AH21" s="197">
        <f ca="1">RANK(AI21,$H34:$AO34,0)+AH52</f>
        <v>2</v>
      </c>
      <c r="AI21" s="198">
        <f ca="1">IF(SUM(AH4:AH19)&gt;0,SUM(AI4:AI19)+$F$31,0)</f>
        <v>92</v>
      </c>
      <c r="AJ21" s="199"/>
      <c r="AK21" s="197">
        <f ca="1">RANK(AL21,$H34:$AO34,0)+AK52</f>
        <v>11</v>
      </c>
      <c r="AL21" s="198">
        <f ca="1">IF(SUM(AK4:AK19)&gt;0,SUM(AL4:AL19)+$F$31,0)</f>
        <v>65</v>
      </c>
      <c r="AM21" s="199"/>
      <c r="AN21" s="197">
        <f ca="1">RANK(AO21,$H34:$AO34,0)+AN52</f>
        <v>1</v>
      </c>
      <c r="AO21" s="200">
        <f ca="1">IF(SUM(AN4:AN19)&gt;0,SUM(AO4:AO19)+$F$31,0)</f>
        <v>100</v>
      </c>
      <c r="AP21" s="3"/>
      <c r="AT21" s="201"/>
      <c r="AU21" s="202">
        <f ca="1">RANK(AV34,$H34:$AV34,0)</f>
        <v>6</v>
      </c>
      <c r="AV21" s="203">
        <f ca="1">IF(SUM(AU4:AU19)&gt;0,SUM(AV4:AV19)+$F$31,0)</f>
        <v>82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["6","3","14","8","16","7","15","12","13","10","9","2","11","4","5"];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96</v>
      </c>
      <c r="I22" s="135"/>
      <c r="J22" s="133">
        <f ca="1">RANK(K35,($H35:$AO35),0)</f>
        <v>6</v>
      </c>
      <c r="K22" s="134">
        <f ca="1">IF($AR$3&lt;3,K23,K23/($AR$3-1))</f>
        <v>92.571428571428569</v>
      </c>
      <c r="L22" s="135"/>
      <c r="M22" s="133">
        <f ca="1">RANK(N35,($H35:$AO35),0)</f>
        <v>2</v>
      </c>
      <c r="N22" s="134">
        <f ca="1">IF($AR$3&lt;3,N23,N23/($AR$3-1))</f>
        <v>100.71428571428571</v>
      </c>
      <c r="O22" s="135"/>
      <c r="P22" s="133">
        <f ca="1">RANK(Q35,($H35:$AO35),0)</f>
        <v>4</v>
      </c>
      <c r="Q22" s="134">
        <f ca="1">IF($AR$3&lt;3,Q23,Q23/($AR$3-1))</f>
        <v>98.571428571428569</v>
      </c>
      <c r="R22" s="135"/>
      <c r="S22" s="133">
        <f ca="1">RANK(T35,($H35:$AO35),0)</f>
        <v>3</v>
      </c>
      <c r="T22" s="134">
        <f ca="1">IF($AR$3&lt;3,T23,T23/($AR$3-1))</f>
        <v>100.57142857142857</v>
      </c>
      <c r="U22" s="135"/>
      <c r="V22" s="133">
        <f ca="1">RANK(W35,($H35:$AO35),0)</f>
        <v>9</v>
      </c>
      <c r="W22" s="134">
        <f ca="1">IF($AR$3&lt;3,W23,W23/($AR$3-1))</f>
        <v>89.285714285714292</v>
      </c>
      <c r="X22" s="135"/>
      <c r="Y22" s="133">
        <f ca="1">RANK(Z35,($H35:$AO35),0)</f>
        <v>10</v>
      </c>
      <c r="Z22" s="134">
        <f ca="1">IF($AR$3&lt;3,Z23,Z23/($AR$3-1))</f>
        <v>89.142857142857139</v>
      </c>
      <c r="AA22" s="135"/>
      <c r="AB22" s="133">
        <f ca="1">RANK(AC35,($H35:$AO35),0)</f>
        <v>8</v>
      </c>
      <c r="AC22" s="134">
        <f ca="1">IF($AR$3&lt;3,AC23,AC23/($AR$3-1))</f>
        <v>92.142857142857139</v>
      </c>
      <c r="AD22" s="135"/>
      <c r="AE22" s="133">
        <f ca="1">RANK(AF35,($H35:$AO35),0)</f>
        <v>12</v>
      </c>
      <c r="AF22" s="134">
        <f ca="1">IF($AR$3&lt;3,AF23,AF23/($AR$3-1))</f>
        <v>76.857142857142861</v>
      </c>
      <c r="AG22" s="135"/>
      <c r="AH22" s="133">
        <f ca="1">RANK(AI35,($H35:$AO35),0)</f>
        <v>6</v>
      </c>
      <c r="AI22" s="134">
        <f ca="1">IF($AR$3&lt;3,AI23,AI23/($AR$3-1))</f>
        <v>92.571428571428569</v>
      </c>
      <c r="AJ22" s="135"/>
      <c r="AK22" s="133">
        <f ca="1">RANK(AL35,($H35:$AO35),0)</f>
        <v>11</v>
      </c>
      <c r="AL22" s="134">
        <f ca="1">IF($AR$3&lt;3,AL23,AL23/($AR$3-1))</f>
        <v>86</v>
      </c>
      <c r="AM22" s="135"/>
      <c r="AN22" s="133">
        <f ca="1">RANK(AO35,($H35:$AO35),0)</f>
        <v>1</v>
      </c>
      <c r="AO22" s="136">
        <f ca="1">IF($AR$3&lt;3,AO23,AO23/($AR$3-1))</f>
        <v>101.85714285714286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["13","6","16","3","10","4","15","5","14","12","11","8","9","7","2"];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672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648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705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690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704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625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624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645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538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648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602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["2","7","15","3","9","4","16","5","14","13","10","6","12","8","11"];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76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73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65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["12","6","15","7","11","14","13","5","4","3","2","9","8","16","10"];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0.53333333333333333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0.53333333333333333</v>
      </c>
      <c r="K25" s="142">
        <f>IF(SUM(J4:J19)&gt;0,COUNTBLANK(K4:K19)-COUNTBLANK($E4:$E19),0)</f>
        <v>8</v>
      </c>
      <c r="L25" s="143"/>
      <c r="M25" s="145">
        <f ca="1">IF($AR$2=0,N25/OFFSET('Season Summary'!$D$3,$C$2,0),0)</f>
        <v>0.6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0.53333333333333333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0.66666666666666663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0.53333333333333333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</v>
      </c>
      <c r="Z25" s="142">
        <f>IF(SUM(Y4:Y19)&gt;0,COUNTBLANK(Z4:Z19)-COUNTBLANK($E4:$E19),0)</f>
        <v>6</v>
      </c>
      <c r="AA25" s="143"/>
      <c r="AB25" s="145">
        <f ca="1">IF($AR$2=0,AC25/OFFSET('Season Summary'!$D$3,$C$2,0),0)</f>
        <v>0.53333333333333333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0.66666666666666663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0.73333333333333328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0.46666666666666667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0.66666666666666663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["5","3","14","8","9","6","15","2","13","11","7","12","10","4","16"];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0.62295081967213117</v>
      </c>
      <c r="H26" s="151">
        <f ca="1">SUM('Season Summary'!F3:OFFSET('Season Summary'!F3,$C$2+$AR$2,0))</f>
        <v>76</v>
      </c>
      <c r="I26" s="152"/>
      <c r="J26" s="150">
        <f ca="1">IF($AR$3=0,0,K26/SUM('Season Summary'!$D3:OFFSET('Season Summary'!$D3,$C$2+$AR$2,0)))</f>
        <v>0.63934426229508201</v>
      </c>
      <c r="K26" s="151">
        <f ca="1">SUM('Season Summary'!I3:OFFSET('Season Summary'!I3,$C$2+$AR$2,0))</f>
        <v>78</v>
      </c>
      <c r="L26" s="152"/>
      <c r="M26" s="150">
        <f ca="1">IF($AR$3=0,0,N26/SUM('Season Summary'!$D3:OFFSET('Season Summary'!$D3,$C$2+$AR$2,0)))</f>
        <v>0.68032786885245899</v>
      </c>
      <c r="N26" s="151">
        <f ca="1">SUM('Season Summary'!L3:OFFSET('Season Summary'!L3,$C$2+$AR$2,0))</f>
        <v>83</v>
      </c>
      <c r="O26" s="152"/>
      <c r="P26" s="150">
        <f ca="1">IF($AR$3=0,0,Q26/SUM('Season Summary'!$D3:OFFSET('Season Summary'!$D3,$C$2+$AR$2,0)))</f>
        <v>0.65573770491803274</v>
      </c>
      <c r="Q26" s="151">
        <f ca="1">SUM('Season Summary'!O3:OFFSET('Season Summary'!O3,$C$2+$AR$2,0))</f>
        <v>80</v>
      </c>
      <c r="R26" s="152"/>
      <c r="S26" s="150">
        <f ca="1">IF($AR$3=0,0,T26/SUM('Season Summary'!$D3:OFFSET('Season Summary'!$D3,$C$2+$AR$2,0)))</f>
        <v>0.66393442622950816</v>
      </c>
      <c r="T26" s="151">
        <f ca="1">SUM('Season Summary'!R3:OFFSET('Season Summary'!R3,$C$2+$AR$2,0))</f>
        <v>81</v>
      </c>
      <c r="U26" s="152"/>
      <c r="V26" s="150">
        <f ca="1">IF($AR$3=0,0,W26/SUM('Season Summary'!$D3:OFFSET('Season Summary'!$D3,$C$2+$AR$2,0)))</f>
        <v>0.59836065573770492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0.59836065573770492</v>
      </c>
      <c r="Z26" s="151">
        <f ca="1">SUM('Season Summary'!X3:OFFSET('Season Summary'!X3,$C$2+$AR$2,0))</f>
        <v>73</v>
      </c>
      <c r="AA26" s="152"/>
      <c r="AB26" s="150">
        <f ca="1">IF($AR$3=0,0,AC26/SUM('Season Summary'!$D3:OFFSET('Season Summary'!$D3,$C$2+$AR$2,0)))</f>
        <v>0.61475409836065575</v>
      </c>
      <c r="AC26" s="151">
        <f ca="1">SUM('Season Summary'!AA3:OFFSET('Season Summary'!AA3,$C$2+$AR$2,0))</f>
        <v>75</v>
      </c>
      <c r="AD26" s="152"/>
      <c r="AE26" s="150">
        <f ca="1">IF($AR$3=0,0,AF26/SUM('Season Summary'!$D3:OFFSET('Season Summary'!$D3,$C$2+$AR$2,0)))</f>
        <v>0.53278688524590168</v>
      </c>
      <c r="AF26" s="151">
        <f ca="1">SUM('Season Summary'!AD3:OFFSET('Season Summary'!AD3,$C$2+$AR$2,0))</f>
        <v>65</v>
      </c>
      <c r="AG26" s="152"/>
      <c r="AH26" s="150">
        <f ca="1">IF($AR$3=0,0,AI26/SUM('Season Summary'!$D3:OFFSET('Season Summary'!$D3,$C$2+$AR$2,0)))</f>
        <v>0.64754098360655743</v>
      </c>
      <c r="AI26" s="151">
        <f ca="1">SUM('Season Summary'!AG3:OFFSET('Season Summary'!AG3,$C$2+$AR$2,0))</f>
        <v>79</v>
      </c>
      <c r="AJ26" s="152"/>
      <c r="AK26" s="150">
        <f ca="1">IF($AR$3=0,0,AL26/SUM('Season Summary'!$D3:OFFSET('Season Summary'!$D3,$C$2+$AR$2,0)))</f>
        <v>0.60655737704918034</v>
      </c>
      <c r="AL26" s="151">
        <f ca="1">SUM('Season Summary'!AJ3:OFFSET('Season Summary'!AJ3,$C$2+$AR$2,0))</f>
        <v>74</v>
      </c>
      <c r="AM26" s="152"/>
      <c r="AN26" s="150">
        <f ca="1">IF($AR$3=0,0,AO26/SUM('Season Summary'!$D3:OFFSET('Season Summary'!$D3,$C$2+$AR$2,0)))</f>
        <v>0.65573770491803274</v>
      </c>
      <c r="AO26" s="153">
        <f ca="1">SUM('Season Summary'!AM3:OFFSET('Season Summary'!AM3,$C$2+$AR$2,0))</f>
        <v>80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["9","10","11","3","12","2","16","7","15","5","6","4","14","8","13"];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122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24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["2","7","16","5","6","8","15","12","14","4","9","3","10","13","11"];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["V","V","H","V","V","V","V","V","H","V","H","H","H","V","H"];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Raiders, Ravens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["51","74","52","42","47","38","40","47","35","54","42","24"];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w8_actual_mn_points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135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135</v>
      </c>
      <c r="J32" s="5">
        <f>SUM(J4:J19)</f>
        <v>135</v>
      </c>
      <c r="M32" s="5">
        <f>SUM(M4:M19)</f>
        <v>135</v>
      </c>
      <c r="P32" s="5">
        <f>SUM(P4:P19)</f>
        <v>135</v>
      </c>
      <c r="S32" s="5">
        <f>SUM(S4:S19)</f>
        <v>135</v>
      </c>
      <c r="V32" s="5">
        <f>SUM(V4:V19)</f>
        <v>135</v>
      </c>
      <c r="Y32" s="5">
        <f>SUM(Y4:Y19)</f>
        <v>135</v>
      </c>
      <c r="AB32" s="5">
        <f>SUM(AB4:AB19)</f>
        <v>135</v>
      </c>
      <c r="AE32" s="5">
        <f>SUM(AE4:AE19)</f>
        <v>135</v>
      </c>
      <c r="AH32" s="5">
        <f>SUM(AH4:AH19)</f>
        <v>135</v>
      </c>
      <c r="AK32" s="5">
        <f>SUM(AK4:AK19)</f>
        <v>135</v>
      </c>
      <c r="AN32" s="5">
        <f>SUM(AN4:AN19)</f>
        <v>135</v>
      </c>
      <c r="AP32" s="160"/>
      <c r="AU32" s="5">
        <f ca="1">SUM(AU4:AU19)</f>
        <v>135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74</v>
      </c>
      <c r="K34" s="41">
        <f t="shared" ref="K34:K39" ca="1" si="25">K21</f>
        <v>75</v>
      </c>
      <c r="N34" s="41">
        <f t="shared" ref="N34:N39" ca="1" si="26">N21</f>
        <v>82</v>
      </c>
      <c r="Q34" s="41">
        <f t="shared" ref="Q34:Q39" ca="1" si="27">Q21</f>
        <v>76</v>
      </c>
      <c r="T34" s="41">
        <f t="shared" ref="T34:T39" ca="1" si="28">T21</f>
        <v>91</v>
      </c>
      <c r="W34" s="41">
        <f t="shared" ref="W34:W39" ca="1" si="29">W21</f>
        <v>83</v>
      </c>
      <c r="Z34" s="41">
        <f t="shared" ref="Z34:Z39" ca="1" si="30">Z21</f>
        <v>59</v>
      </c>
      <c r="AC34" s="41">
        <f t="shared" ref="AC34:AC39" ca="1" si="31">AC21</f>
        <v>73</v>
      </c>
      <c r="AF34" s="41">
        <f t="shared" ref="AF34:AF39" ca="1" si="32">AF21</f>
        <v>90</v>
      </c>
      <c r="AI34" s="41">
        <f t="shared" ref="AI34:AI39" ca="1" si="33">AI21</f>
        <v>92</v>
      </c>
      <c r="AL34" s="41">
        <f t="shared" ref="AL34:AL39" ca="1" si="34">AL21</f>
        <v>65</v>
      </c>
      <c r="AO34" s="41">
        <f t="shared" ref="AO34:AO39" ca="1" si="35">AO21</f>
        <v>100</v>
      </c>
      <c r="AP34" s="160"/>
      <c r="AV34" s="41">
        <f ca="1">AV21</f>
        <v>82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96</v>
      </c>
      <c r="I35" s="160"/>
      <c r="J35" s="160"/>
      <c r="K35" s="388">
        <f t="shared" ca="1" si="25"/>
        <v>92.571428571428569</v>
      </c>
      <c r="L35" s="160"/>
      <c r="M35" s="160"/>
      <c r="N35" s="388">
        <f t="shared" ca="1" si="26"/>
        <v>100.71428571428571</v>
      </c>
      <c r="Q35" s="388">
        <f t="shared" ca="1" si="27"/>
        <v>98.571428571428569</v>
      </c>
      <c r="T35" s="388">
        <f t="shared" ca="1" si="28"/>
        <v>100.57142857142857</v>
      </c>
      <c r="W35" s="388">
        <f t="shared" ca="1" si="29"/>
        <v>89.285714285714292</v>
      </c>
      <c r="Z35" s="388">
        <f t="shared" ca="1" si="30"/>
        <v>89.142857142857139</v>
      </c>
      <c r="AC35" s="388">
        <f t="shared" ca="1" si="31"/>
        <v>92.142857142857139</v>
      </c>
      <c r="AF35" s="388">
        <f t="shared" ca="1" si="32"/>
        <v>76.857142857142861</v>
      </c>
      <c r="AI35" s="388">
        <f t="shared" ca="1" si="33"/>
        <v>92.571428571428569</v>
      </c>
      <c r="AL35" s="388">
        <f t="shared" ca="1" si="34"/>
        <v>86</v>
      </c>
      <c r="AO35" s="388">
        <f t="shared" ca="1" si="35"/>
        <v>101.85714285714286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672</v>
      </c>
      <c r="I36" s="160"/>
      <c r="J36" s="160"/>
      <c r="K36" s="388">
        <f t="shared" ca="1" si="25"/>
        <v>648</v>
      </c>
      <c r="L36" s="160"/>
      <c r="M36" s="160"/>
      <c r="N36" s="388">
        <f t="shared" ca="1" si="26"/>
        <v>705</v>
      </c>
      <c r="Q36" s="388">
        <f t="shared" ca="1" si="27"/>
        <v>690</v>
      </c>
      <c r="T36" s="388">
        <f t="shared" ca="1" si="28"/>
        <v>704</v>
      </c>
      <c r="W36" s="388">
        <f t="shared" ca="1" si="29"/>
        <v>625</v>
      </c>
      <c r="Z36" s="388">
        <f t="shared" ca="1" si="30"/>
        <v>624</v>
      </c>
      <c r="AC36" s="388">
        <f t="shared" ca="1" si="31"/>
        <v>645</v>
      </c>
      <c r="AF36" s="388">
        <f t="shared" ca="1" si="32"/>
        <v>538</v>
      </c>
      <c r="AI36" s="388">
        <f t="shared" ca="1" si="33"/>
        <v>648</v>
      </c>
      <c r="AL36" s="388">
        <f t="shared" ca="1" si="34"/>
        <v>602</v>
      </c>
      <c r="AO36" s="388">
        <f t="shared" ca="1" si="35"/>
        <v>713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76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73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65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8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10</v>
      </c>
      <c r="W38" s="388">
        <f t="shared" si="29"/>
        <v>8</v>
      </c>
      <c r="Z38" s="388">
        <f t="shared" si="30"/>
        <v>6</v>
      </c>
      <c r="AC38" s="388">
        <f t="shared" si="31"/>
        <v>8</v>
      </c>
      <c r="AF38" s="388">
        <f t="shared" si="32"/>
        <v>10</v>
      </c>
      <c r="AI38" s="388">
        <f t="shared" si="33"/>
        <v>11</v>
      </c>
      <c r="AL38" s="388">
        <f t="shared" si="34"/>
        <v>7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76</v>
      </c>
      <c r="I39" s="160"/>
      <c r="J39" s="160"/>
      <c r="K39" s="388">
        <f t="shared" ca="1" si="25"/>
        <v>78</v>
      </c>
      <c r="L39" s="160"/>
      <c r="M39" s="160"/>
      <c r="N39" s="388">
        <f t="shared" ca="1" si="26"/>
        <v>83</v>
      </c>
      <c r="Q39" s="388">
        <f t="shared" ca="1" si="27"/>
        <v>80</v>
      </c>
      <c r="T39" s="388">
        <f t="shared" ca="1" si="28"/>
        <v>81</v>
      </c>
      <c r="W39" s="388">
        <f t="shared" ca="1" si="29"/>
        <v>73</v>
      </c>
      <c r="Z39" s="388">
        <f t="shared" ca="1" si="30"/>
        <v>73</v>
      </c>
      <c r="AC39" s="388">
        <f t="shared" ca="1" si="31"/>
        <v>75</v>
      </c>
      <c r="AF39" s="388">
        <f t="shared" ca="1" si="32"/>
        <v>65</v>
      </c>
      <c r="AI39" s="388">
        <f t="shared" ca="1" si="33"/>
        <v>79</v>
      </c>
      <c r="AL39" s="388">
        <f t="shared" ca="1" si="34"/>
        <v>74</v>
      </c>
      <c r="AO39" s="388">
        <f t="shared" ca="1" si="35"/>
        <v>80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9</v>
      </c>
      <c r="W40" s="388"/>
      <c r="Y40" s="387">
        <f ca="1">Y22</f>
        <v>10</v>
      </c>
      <c r="Z40" s="388"/>
      <c r="AB40" s="387">
        <f ca="1">AB22</f>
        <v>8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0.53333333333333333</v>
      </c>
      <c r="H41" s="160"/>
      <c r="I41" s="160"/>
      <c r="J41" s="387">
        <f ca="1">J25</f>
        <v>0.53333333333333333</v>
      </c>
      <c r="K41" s="160"/>
      <c r="L41" s="160"/>
      <c r="M41" s="387">
        <f ca="1">M25</f>
        <v>0.6</v>
      </c>
      <c r="P41" s="387">
        <f ca="1">P25</f>
        <v>0.53333333333333333</v>
      </c>
      <c r="S41" s="387">
        <f ca="1">S25</f>
        <v>0.66666666666666663</v>
      </c>
      <c r="V41" s="387">
        <f ca="1">V25</f>
        <v>0.53333333333333333</v>
      </c>
      <c r="Y41" s="387">
        <f ca="1">Y25</f>
        <v>0.4</v>
      </c>
      <c r="AB41" s="387">
        <f ca="1">AB25</f>
        <v>0.53333333333333333</v>
      </c>
      <c r="AE41" s="387">
        <f ca="1">AE25</f>
        <v>0.66666666666666663</v>
      </c>
      <c r="AH41" s="387">
        <f ca="1">AH25</f>
        <v>0.73333333333333328</v>
      </c>
      <c r="AK41" s="387">
        <f ca="1">AK25</f>
        <v>0.46666666666666667</v>
      </c>
      <c r="AN41" s="387">
        <f ca="1">AN25</f>
        <v>0.66666666666666663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0.62295081967213117</v>
      </c>
      <c r="H42" s="160"/>
      <c r="I42" s="160"/>
      <c r="J42" s="387">
        <f ca="1">J26</f>
        <v>0.63934426229508201</v>
      </c>
      <c r="K42" s="160"/>
      <c r="L42" s="160"/>
      <c r="M42" s="387">
        <f ca="1">M26</f>
        <v>0.68032786885245899</v>
      </c>
      <c r="P42" s="387">
        <f ca="1">P26</f>
        <v>0.65573770491803274</v>
      </c>
      <c r="S42" s="387">
        <f ca="1">S26</f>
        <v>0.66393442622950816</v>
      </c>
      <c r="V42" s="387">
        <f ca="1">V26</f>
        <v>0.59836065573770492</v>
      </c>
      <c r="Y42" s="387">
        <f ca="1">Y26</f>
        <v>0.59836065573770492</v>
      </c>
      <c r="AB42" s="387">
        <f ca="1">AB26</f>
        <v>0.61475409836065575</v>
      </c>
      <c r="AE42" s="387">
        <f ca="1">AE26</f>
        <v>0.53278688524590168</v>
      </c>
      <c r="AH42" s="387">
        <f ca="1">AH26</f>
        <v>0.64754098360655743</v>
      </c>
      <c r="AK42" s="387">
        <f ca="1">AK26</f>
        <v>0.60655737704918034</v>
      </c>
      <c r="AN42" s="387">
        <f ca="1">AN26</f>
        <v>0.65573770491803274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"Giants at Chiefs"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15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$C$60:$Q$60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9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4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4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4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4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-27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4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-27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4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-27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-27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62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8" t="s">
        <v>11</v>
      </c>
      <c r="AU2" s="409" t="s">
        <v>11</v>
      </c>
      <c r="AV2" s="410"/>
      <c r="AW2" s="3"/>
      <c r="BE2" s="405" t="str">
        <f ca="1">CONCATENATE("Week ",$C$2," Scores")</f>
        <v>Week 9 Scores</v>
      </c>
      <c r="BF2" s="406"/>
      <c r="BG2" s="407"/>
      <c r="BH2" s="324"/>
      <c r="BI2" s="405" t="s">
        <v>65</v>
      </c>
      <c r="BJ2" s="406"/>
      <c r="BK2" s="406"/>
      <c r="BL2" s="407"/>
      <c r="BM2" s="154"/>
      <c r="BN2" s="405" t="s">
        <v>74</v>
      </c>
      <c r="BO2" s="406"/>
      <c r="BP2" s="407"/>
      <c r="BQ2" s="405" t="s">
        <v>70</v>
      </c>
      <c r="BR2" s="406"/>
      <c r="BS2" s="406"/>
      <c r="BT2" s="406"/>
      <c r="BU2" s="406"/>
      <c r="BV2" s="406"/>
      <c r="BW2" s="407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9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403" t="s">
        <v>67</v>
      </c>
      <c r="BS3" s="411"/>
      <c r="BT3" s="403" t="s">
        <v>68</v>
      </c>
      <c r="BU3" s="411"/>
      <c r="BV3" s="403" t="s">
        <v>69</v>
      </c>
      <c r="BW3" s="404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11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15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/>
      <c r="V4" s="178"/>
      <c r="W4" s="174" t="str">
        <f t="shared" ref="W4:W19" si="4">IF(V4&gt;0,IF(ISTEXT($E4),IF($E4&lt;&gt;U4,V4-2*V4,""),""),"")</f>
        <v/>
      </c>
      <c r="X4" s="212" t="s">
        <v>38</v>
      </c>
      <c r="Y4" s="178">
        <v>15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38</v>
      </c>
      <c r="AH4" s="178">
        <v>13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4</v>
      </c>
      <c r="AL4" s="174">
        <f t="shared" ref="AL4:AL19" si="9">IF(AK4&gt;0,IF(ISTEXT($E4),IF($E4&lt;&gt;AJ4,AK4-2*AK4,""),""),"")</f>
        <v>-4</v>
      </c>
      <c r="AM4" s="212" t="s">
        <v>38</v>
      </c>
      <c r="AN4" s="178">
        <v>11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113</v>
      </c>
      <c r="AY4" s="4">
        <f ca="1">ABS(AX4)+IF($B4="",-0.1,0)</f>
        <v>113</v>
      </c>
      <c r="AZ4" s="4">
        <f t="shared" ref="AZ4:AZ19" ca="1" si="15">AY4+IF(AT4="H",IF(BC4&gt;1,0.1*BC4-0.1,0),0)</f>
        <v>113</v>
      </c>
      <c r="BA4" s="4">
        <f t="shared" ref="BA4:BA19" ca="1" si="16">AZ4+IF(AT4="V",IF(BC4&gt;1,0.1*BC4-0.1,0),0)</f>
        <v>113</v>
      </c>
      <c r="BB4" s="4">
        <v>1</v>
      </c>
      <c r="BC4" s="4">
        <f ca="1">COUNTIF($AY$4:OFFSET($AY$4,0,0,BB4,1),AY4)</f>
        <v>1</v>
      </c>
      <c r="BE4" s="333">
        <f ca="1">$G$21</f>
        <v>1</v>
      </c>
      <c r="BF4" s="79" t="str">
        <f>$F$2</f>
        <v>BM</v>
      </c>
      <c r="BG4" s="80">
        <f ca="1">$H$21</f>
        <v>71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99.25</v>
      </c>
      <c r="BL4" s="74">
        <f ca="1">$AO$23</f>
        <v>794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62</v>
      </c>
      <c r="BQ4" s="337">
        <f ca="1">-$AR$3*'Season Summary'!$AO$3</f>
        <v>-27</v>
      </c>
      <c r="BR4" s="338">
        <f ca="1">IF(COUNTIF('Season Summary'!AL$3:OFFSET('Season Summary'!AL$3,$C$2+$AR$2,0),"=1")&gt;0,COUNTIF('Season Summary'!AL$3:OFFSET('Season Summary'!AL$3,$C$2+$AR$2,0),"=1"),"")</f>
        <v>2</v>
      </c>
      <c r="BS4" s="339">
        <f ca="1">IF(BR4="","",BR4*'Season Summary'!$AO$6)</f>
        <v>62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27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["H","H","V","H","H","V","H","H","V","V","H","V","H","H"];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38</v>
      </c>
      <c r="F5" s="218" t="s">
        <v>38</v>
      </c>
      <c r="G5" s="189">
        <v>8</v>
      </c>
      <c r="H5" s="185" t="str">
        <f>IF(G5&gt;0,IF(ISTEXT($E5),IF($E5&lt;&gt;F5,G5-2*G5,""),""),"")</f>
        <v/>
      </c>
      <c r="I5" s="221" t="s">
        <v>38</v>
      </c>
      <c r="J5" s="189">
        <v>12</v>
      </c>
      <c r="K5" s="185" t="str">
        <f>IF(J5&gt;0,IF(ISTEXT($E5),IF($E5&lt;&gt;I5,J5-2*J5,""),""),"")</f>
        <v/>
      </c>
      <c r="L5" s="221" t="s">
        <v>38</v>
      </c>
      <c r="M5" s="189">
        <v>8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12</v>
      </c>
      <c r="T5" s="185" t="str">
        <f>IF(S5&gt;0,IF(ISTEXT($E5),IF($E5&lt;&gt;R5,S5-2*S5,""),""),"")</f>
        <v/>
      </c>
      <c r="U5" s="221"/>
      <c r="V5" s="189"/>
      <c r="W5" s="185" t="str">
        <f>IF(V5&gt;0,IF(ISTEXT($E5),IF($E5&lt;&gt;U5,V5-2*V5,""),""),"")</f>
        <v/>
      </c>
      <c r="X5" s="221" t="s">
        <v>38</v>
      </c>
      <c r="Y5" s="189">
        <v>10</v>
      </c>
      <c r="Z5" s="185" t="str">
        <f>IF(Y5&gt;0,IF(ISTEXT($E5),IF($E5&lt;&gt;X5,Y5-2*Y5,""),""),"")</f>
        <v/>
      </c>
      <c r="AA5" s="221" t="s">
        <v>38</v>
      </c>
      <c r="AB5" s="189">
        <v>13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9</v>
      </c>
      <c r="AI5" s="185" t="str">
        <f>IF(AH5&gt;0,IF(ISTEXT($E5),IF($E5&lt;&gt;AG5,AH5-2*AH5,""),""),"")</f>
        <v/>
      </c>
      <c r="AJ5" s="221" t="s">
        <v>39</v>
      </c>
      <c r="AK5" s="189">
        <v>6</v>
      </c>
      <c r="AL5" s="185">
        <f>IF(AK5&gt;0,IF(ISTEXT($E5),IF($E5&lt;&gt;AJ5,AK5-2*AK5,""),""),"")</f>
        <v>-6</v>
      </c>
      <c r="AM5" s="221" t="s">
        <v>38</v>
      </c>
      <c r="AN5" s="189">
        <v>13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12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99</v>
      </c>
      <c r="AY5" s="4">
        <f t="shared" ref="AY5:AY19" ca="1" si="22">ABS(AX5)+IF($B5="",-0.1,0)</f>
        <v>99</v>
      </c>
      <c r="AZ5" s="4">
        <f ca="1">AY5+IF(AT5="H",IF(BC5&gt;1,0.1*BC5-0.1,0),0)</f>
        <v>99</v>
      </c>
      <c r="BA5" s="4">
        <f ca="1">AZ5+IF(AT5="V",IF(BC5&gt;1,0.1*BC5-0.1,0),0)</f>
        <v>99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70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96.875</v>
      </c>
      <c r="BL5" s="76">
        <f ca="1">$N$23</f>
        <v>775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22</v>
      </c>
      <c r="BQ5" s="346">
        <f ca="1">-$AR$3*'Season Summary'!$AO$3</f>
        <v>-27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18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["H","H","H","H","H","V","H","H","V","H","V","V","H","H"];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39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10</v>
      </c>
      <c r="K6" s="185">
        <f t="shared" si="0"/>
        <v>-10</v>
      </c>
      <c r="L6" s="221" t="s">
        <v>39</v>
      </c>
      <c r="M6" s="189">
        <v>7</v>
      </c>
      <c r="N6" s="185" t="str">
        <f t="shared" si="1"/>
        <v/>
      </c>
      <c r="O6" s="221" t="s">
        <v>39</v>
      </c>
      <c r="P6" s="189">
        <v>7</v>
      </c>
      <c r="Q6" s="185" t="str">
        <f t="shared" si="2"/>
        <v/>
      </c>
      <c r="R6" s="221" t="s">
        <v>39</v>
      </c>
      <c r="S6" s="189">
        <v>8</v>
      </c>
      <c r="T6" s="185" t="str">
        <f t="shared" si="3"/>
        <v/>
      </c>
      <c r="U6" s="221"/>
      <c r="V6" s="189"/>
      <c r="W6" s="185" t="str">
        <f t="shared" si="4"/>
        <v/>
      </c>
      <c r="X6" s="221" t="s">
        <v>39</v>
      </c>
      <c r="Y6" s="189">
        <v>9</v>
      </c>
      <c r="Z6" s="185" t="str">
        <f t="shared" si="5"/>
        <v/>
      </c>
      <c r="AA6" s="221" t="s">
        <v>38</v>
      </c>
      <c r="AB6" s="189">
        <v>4</v>
      </c>
      <c r="AC6" s="185">
        <f t="shared" si="6"/>
        <v>-4</v>
      </c>
      <c r="AD6" s="221" t="s">
        <v>38</v>
      </c>
      <c r="AE6" s="189">
        <v>10</v>
      </c>
      <c r="AF6" s="185">
        <f t="shared" si="7"/>
        <v>-10</v>
      </c>
      <c r="AG6" s="221" t="s">
        <v>38</v>
      </c>
      <c r="AH6" s="189">
        <v>12</v>
      </c>
      <c r="AI6" s="185">
        <f t="shared" si="8"/>
        <v>-12</v>
      </c>
      <c r="AJ6" s="221" t="s">
        <v>39</v>
      </c>
      <c r="AK6" s="189">
        <v>5</v>
      </c>
      <c r="AL6" s="185" t="str">
        <f t="shared" si="9"/>
        <v/>
      </c>
      <c r="AM6" s="221" t="s">
        <v>39</v>
      </c>
      <c r="AN6" s="189">
        <v>7</v>
      </c>
      <c r="AO6" s="187" t="str">
        <f t="shared" si="10"/>
        <v/>
      </c>
      <c r="AR6" s="8"/>
      <c r="AS6" s="342" t="str">
        <f ca="1">RIGHT($AS$5,LEN($AS$5)-SEARCH(" ",$AS$5))</f>
        <v>9</v>
      </c>
      <c r="AT6" s="188" t="str">
        <f t="shared" ca="1" si="11"/>
        <v>V</v>
      </c>
      <c r="AU6" s="189">
        <f t="shared" ca="1" si="12"/>
        <v>3</v>
      </c>
      <c r="AV6" s="187" t="str">
        <f t="shared" ca="1" si="13"/>
        <v/>
      </c>
      <c r="AX6" s="4">
        <f t="shared" si="14"/>
        <v>-20</v>
      </c>
      <c r="AY6" s="4">
        <f t="shared" ca="1" si="22"/>
        <v>20</v>
      </c>
      <c r="AZ6" s="4">
        <f t="shared" ca="1" si="15"/>
        <v>20</v>
      </c>
      <c r="BA6" s="4">
        <f t="shared" ca="1" si="16"/>
        <v>20</v>
      </c>
      <c r="BB6" s="4">
        <v>3</v>
      </c>
      <c r="BC6" s="4">
        <f ca="1">COUNTIF($AY$4:OFFSET($AY$4,0,0,BB6,1),AY6)</f>
        <v>1</v>
      </c>
      <c r="BE6" s="343">
        <f ca="1">$Y$21</f>
        <v>2</v>
      </c>
      <c r="BF6" s="81" t="str">
        <f>$X$2</f>
        <v>JH</v>
      </c>
      <c r="BG6" s="82">
        <f ca="1">$Z$21</f>
        <v>70</v>
      </c>
      <c r="BH6" s="157"/>
      <c r="BI6" s="344">
        <f t="shared" ca="1" si="17"/>
        <v>3</v>
      </c>
      <c r="BJ6" s="66" t="str">
        <f>$R$2</f>
        <v>DH</v>
      </c>
      <c r="BK6" s="75">
        <f ca="1">$T$22</f>
        <v>95.875</v>
      </c>
      <c r="BL6" s="76">
        <f ca="1">$T$23</f>
        <v>767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4</v>
      </c>
      <c r="BQ6" s="346">
        <f ca="1">-$AR$3*'Season Summary'!$AO$3</f>
        <v>-27</v>
      </c>
      <c r="BR6" s="347">
        <f ca="1">IF(COUNTIF('Season Summary'!E$3:OFFSET('Season Summary'!E$3,$C$2+$AR$2,0),"=1")&gt;0,COUNTIF('Season Summary'!E$3:OFFSET('Season Summary'!E$3,$C$2+$AR$2,0),"=1"),"")</f>
        <v>1</v>
      </c>
      <c r="BS6" s="348">
        <f ca="1">IF(BR6="","",BR6*'Season Summary'!$AO$6)</f>
        <v>31</v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["H","H","V","H","H","V","H","H","V","V","H","V","H","H"];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38</v>
      </c>
      <c r="G7" s="189">
        <v>5</v>
      </c>
      <c r="H7" s="185">
        <f t="shared" si="23"/>
        <v>-5</v>
      </c>
      <c r="I7" s="221" t="s">
        <v>38</v>
      </c>
      <c r="J7" s="189">
        <v>13</v>
      </c>
      <c r="K7" s="185">
        <f t="shared" si="0"/>
        <v>-13</v>
      </c>
      <c r="L7" s="221" t="s">
        <v>38</v>
      </c>
      <c r="M7" s="189">
        <v>5</v>
      </c>
      <c r="N7" s="185">
        <f t="shared" si="1"/>
        <v>-5</v>
      </c>
      <c r="O7" s="221" t="s">
        <v>38</v>
      </c>
      <c r="P7" s="189">
        <v>4</v>
      </c>
      <c r="Q7" s="185">
        <f t="shared" si="2"/>
        <v>-4</v>
      </c>
      <c r="R7" s="221" t="s">
        <v>38</v>
      </c>
      <c r="S7" s="189">
        <v>7</v>
      </c>
      <c r="T7" s="185">
        <f t="shared" si="3"/>
        <v>-7</v>
      </c>
      <c r="U7" s="221"/>
      <c r="V7" s="189"/>
      <c r="W7" s="185" t="str">
        <f t="shared" si="4"/>
        <v/>
      </c>
      <c r="X7" s="221" t="s">
        <v>38</v>
      </c>
      <c r="Y7" s="189">
        <v>3</v>
      </c>
      <c r="Z7" s="185">
        <f t="shared" si="5"/>
        <v>-3</v>
      </c>
      <c r="AA7" s="221" t="s">
        <v>39</v>
      </c>
      <c r="AB7" s="189">
        <v>3</v>
      </c>
      <c r="AC7" s="185" t="str">
        <f t="shared" si="6"/>
        <v/>
      </c>
      <c r="AD7" s="221" t="s">
        <v>38</v>
      </c>
      <c r="AE7" s="189">
        <v>13</v>
      </c>
      <c r="AF7" s="185">
        <f t="shared" si="7"/>
        <v>-13</v>
      </c>
      <c r="AG7" s="221" t="s">
        <v>39</v>
      </c>
      <c r="AH7" s="189">
        <v>6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38</v>
      </c>
      <c r="AN7" s="189">
        <v>10</v>
      </c>
      <c r="AO7" s="187">
        <f t="shared" si="10"/>
        <v>-10</v>
      </c>
      <c r="AS7" s="342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7</v>
      </c>
      <c r="AV7" s="187">
        <f t="shared" ca="1" si="13"/>
        <v>-7</v>
      </c>
      <c r="AX7" s="4">
        <f t="shared" si="14"/>
        <v>42</v>
      </c>
      <c r="AY7" s="4">
        <f t="shared" ca="1" si="22"/>
        <v>42</v>
      </c>
      <c r="AZ7" s="4">
        <f t="shared" ca="1" si="15"/>
        <v>42</v>
      </c>
      <c r="BA7" s="4">
        <f t="shared" ca="1" si="16"/>
        <v>42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69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95.75</v>
      </c>
      <c r="BL7" s="76">
        <f ca="1">$Q$23</f>
        <v>766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4</v>
      </c>
      <c r="BQ7" s="346">
        <f ca="1">-$AR$3*'Season Summary'!$AO$3</f>
        <v>-27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["H","H","V","H","H","V","H","H","V","V","H","V","H","H"];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39</v>
      </c>
      <c r="F8" s="218" t="s">
        <v>38</v>
      </c>
      <c r="G8" s="189">
        <v>14</v>
      </c>
      <c r="H8" s="185">
        <f t="shared" si="23"/>
        <v>-14</v>
      </c>
      <c r="I8" s="221" t="s">
        <v>38</v>
      </c>
      <c r="J8" s="189">
        <v>14</v>
      </c>
      <c r="K8" s="185">
        <f t="shared" si="0"/>
        <v>-14</v>
      </c>
      <c r="L8" s="221" t="s">
        <v>38</v>
      </c>
      <c r="M8" s="189">
        <v>14</v>
      </c>
      <c r="N8" s="185">
        <f t="shared" si="1"/>
        <v>-14</v>
      </c>
      <c r="O8" s="221" t="s">
        <v>38</v>
      </c>
      <c r="P8" s="189">
        <v>14</v>
      </c>
      <c r="Q8" s="185">
        <f t="shared" si="2"/>
        <v>-14</v>
      </c>
      <c r="R8" s="221" t="s">
        <v>38</v>
      </c>
      <c r="S8" s="189">
        <v>15</v>
      </c>
      <c r="T8" s="185">
        <f t="shared" si="3"/>
        <v>-15</v>
      </c>
      <c r="U8" s="221"/>
      <c r="V8" s="189"/>
      <c r="W8" s="185" t="str">
        <f t="shared" si="4"/>
        <v/>
      </c>
      <c r="X8" s="221" t="s">
        <v>38</v>
      </c>
      <c r="Y8" s="189">
        <v>12</v>
      </c>
      <c r="Z8" s="185">
        <f t="shared" si="5"/>
        <v>-12</v>
      </c>
      <c r="AA8" s="221" t="s">
        <v>38</v>
      </c>
      <c r="AB8" s="189">
        <v>14</v>
      </c>
      <c r="AC8" s="185">
        <f t="shared" si="6"/>
        <v>-14</v>
      </c>
      <c r="AD8" s="221" t="s">
        <v>39</v>
      </c>
      <c r="AE8" s="189">
        <v>15</v>
      </c>
      <c r="AF8" s="185" t="str">
        <f t="shared" si="7"/>
        <v/>
      </c>
      <c r="AG8" s="221" t="s">
        <v>38</v>
      </c>
      <c r="AH8" s="189">
        <v>5</v>
      </c>
      <c r="AI8" s="185">
        <f t="shared" si="8"/>
        <v>-5</v>
      </c>
      <c r="AJ8" s="221" t="s">
        <v>38</v>
      </c>
      <c r="AK8" s="189">
        <v>12</v>
      </c>
      <c r="AL8" s="185">
        <f t="shared" si="9"/>
        <v>-12</v>
      </c>
      <c r="AM8" s="221" t="s">
        <v>38</v>
      </c>
      <c r="AN8" s="189">
        <v>14</v>
      </c>
      <c r="AO8" s="187">
        <f t="shared" si="10"/>
        <v>-14</v>
      </c>
      <c r="AS8" s="342" t="str">
        <f ca="1">"week_"&amp;$AS$6&amp;"_byes"</f>
        <v>week_9_byes</v>
      </c>
      <c r="AT8" s="188" t="str">
        <f t="shared" ca="1" si="11"/>
        <v>H</v>
      </c>
      <c r="AU8" s="189">
        <f t="shared" ca="1" si="12"/>
        <v>14</v>
      </c>
      <c r="AV8" s="187">
        <f t="shared" ca="1" si="13"/>
        <v>-14</v>
      </c>
      <c r="AX8" s="4">
        <f t="shared" si="14"/>
        <v>113</v>
      </c>
      <c r="AY8" s="4">
        <f t="shared" ca="1" si="22"/>
        <v>113</v>
      </c>
      <c r="AZ8" s="4">
        <f t="shared" ca="1" si="15"/>
        <v>113.1</v>
      </c>
      <c r="BA8" s="4">
        <f t="shared" ca="1" si="16"/>
        <v>113.1</v>
      </c>
      <c r="BB8" s="4">
        <v>5</v>
      </c>
      <c r="BC8" s="4">
        <f ca="1">COUNTIF($AY$4:OFFSET($AY$4,0,0,BB8,1),AY8)</f>
        <v>2</v>
      </c>
      <c r="BE8" s="343">
        <f ca="1">$AH$21</f>
        <v>5</v>
      </c>
      <c r="BF8" s="81" t="str">
        <f>$AG$2</f>
        <v>KK</v>
      </c>
      <c r="BG8" s="82">
        <f ca="1">$AI$21</f>
        <v>67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92.875</v>
      </c>
      <c r="BL8" s="76">
        <f ca="1">$H$23</f>
        <v>743</v>
      </c>
      <c r="BM8" s="154"/>
      <c r="BN8" s="344">
        <f t="shared" ca="1" si="18"/>
        <v>3</v>
      </c>
      <c r="BO8" s="66" t="str">
        <f>$O$2</f>
        <v>DC</v>
      </c>
      <c r="BP8" s="345">
        <f t="shared" ca="1" si="19"/>
        <v>4</v>
      </c>
      <c r="BQ8" s="346">
        <f ca="1">-$AR$3*'Season Summary'!$AO$3</f>
        <v>-27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["H","H","V","H","H","V","H","H","V","V","V","H","H","H"];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38</v>
      </c>
      <c r="F9" s="218" t="s">
        <v>39</v>
      </c>
      <c r="G9" s="189">
        <v>16</v>
      </c>
      <c r="H9" s="185">
        <f t="shared" si="23"/>
        <v>-16</v>
      </c>
      <c r="I9" s="221" t="s">
        <v>39</v>
      </c>
      <c r="J9" s="189">
        <v>15</v>
      </c>
      <c r="K9" s="185">
        <f t="shared" si="0"/>
        <v>-15</v>
      </c>
      <c r="L9" s="221" t="s">
        <v>39</v>
      </c>
      <c r="M9" s="189">
        <v>16</v>
      </c>
      <c r="N9" s="185">
        <f t="shared" si="1"/>
        <v>-16</v>
      </c>
      <c r="O9" s="221" t="s">
        <v>39</v>
      </c>
      <c r="P9" s="189">
        <v>16</v>
      </c>
      <c r="Q9" s="185">
        <f t="shared" si="2"/>
        <v>-16</v>
      </c>
      <c r="R9" s="221" t="s">
        <v>39</v>
      </c>
      <c r="S9" s="189">
        <v>16</v>
      </c>
      <c r="T9" s="185">
        <f t="shared" si="3"/>
        <v>-16</v>
      </c>
      <c r="U9" s="221"/>
      <c r="V9" s="189"/>
      <c r="W9" s="185" t="str">
        <f t="shared" si="4"/>
        <v/>
      </c>
      <c r="X9" s="221" t="s">
        <v>39</v>
      </c>
      <c r="Y9" s="189">
        <v>16</v>
      </c>
      <c r="Z9" s="185">
        <f t="shared" si="5"/>
        <v>-16</v>
      </c>
      <c r="AA9" s="221" t="s">
        <v>39</v>
      </c>
      <c r="AB9" s="189">
        <v>16</v>
      </c>
      <c r="AC9" s="185">
        <f t="shared" si="6"/>
        <v>-16</v>
      </c>
      <c r="AD9" s="221" t="s">
        <v>39</v>
      </c>
      <c r="AE9" s="189">
        <v>4</v>
      </c>
      <c r="AF9" s="185">
        <f t="shared" si="7"/>
        <v>-4</v>
      </c>
      <c r="AG9" s="221" t="s">
        <v>39</v>
      </c>
      <c r="AH9" s="189">
        <v>15</v>
      </c>
      <c r="AI9" s="185">
        <f t="shared" si="8"/>
        <v>-15</v>
      </c>
      <c r="AJ9" s="221" t="s">
        <v>39</v>
      </c>
      <c r="AK9" s="189">
        <v>13</v>
      </c>
      <c r="AL9" s="185">
        <f t="shared" si="9"/>
        <v>-13</v>
      </c>
      <c r="AM9" s="221" t="s">
        <v>39</v>
      </c>
      <c r="AN9" s="189">
        <v>15</v>
      </c>
      <c r="AO9" s="187">
        <f t="shared" si="10"/>
        <v>-15</v>
      </c>
      <c r="AT9" s="188" t="str">
        <f t="shared" ca="1" si="11"/>
        <v>V</v>
      </c>
      <c r="AU9" s="189">
        <f t="shared" ca="1" si="12"/>
        <v>16</v>
      </c>
      <c r="AV9" s="187">
        <f t="shared" ca="1" si="13"/>
        <v>-16</v>
      </c>
      <c r="AX9" s="4">
        <f t="shared" si="14"/>
        <v>-158</v>
      </c>
      <c r="AY9" s="4">
        <f t="shared" ca="1" si="22"/>
        <v>158</v>
      </c>
      <c r="AZ9" s="4">
        <f t="shared" ca="1" si="15"/>
        <v>158</v>
      </c>
      <c r="BA9" s="4">
        <f t="shared" ca="1" si="16"/>
        <v>158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63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90.5</v>
      </c>
      <c r="BL9" s="76">
        <f ca="1">$AI$23</f>
        <v>724</v>
      </c>
      <c r="BM9" s="154"/>
      <c r="BN9" s="344">
        <f t="shared" ca="1" si="18"/>
        <v>3</v>
      </c>
      <c r="BO9" s="66" t="str">
        <f>$R$2</f>
        <v>DH</v>
      </c>
      <c r="BP9" s="345">
        <f t="shared" ca="1" si="19"/>
        <v>4</v>
      </c>
      <c r="BQ9" s="346">
        <f ca="1">-$AR$3*'Season Summary'!$AO$3</f>
        <v>-27</v>
      </c>
      <c r="BR9" s="347">
        <f ca="1">IF(COUNTIF('Season Summary'!Q$3:OFFSET('Season Summary'!Q$3,$C$2+$AR$2,0),"=1")&gt;0,COUNTIF('Season Summary'!Q$3:OFFSET('Season Summary'!Q$3,$C$2+$AR$2,0),"=1"),"")</f>
        <v>1</v>
      </c>
      <c r="BS9" s="348">
        <f ca="1">IF(BR9="","",BR9*'Season Summary'!$AO$6)</f>
        <v>31</v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38</v>
      </c>
      <c r="F10" s="218" t="s">
        <v>38</v>
      </c>
      <c r="G10" s="189">
        <v>11</v>
      </c>
      <c r="H10" s="185" t="str">
        <f t="shared" si="23"/>
        <v/>
      </c>
      <c r="I10" s="221" t="s">
        <v>38</v>
      </c>
      <c r="J10" s="189">
        <v>5</v>
      </c>
      <c r="K10" s="185" t="str">
        <f t="shared" si="0"/>
        <v/>
      </c>
      <c r="L10" s="221" t="s">
        <v>38</v>
      </c>
      <c r="M10" s="189">
        <v>11</v>
      </c>
      <c r="N10" s="185" t="str">
        <f t="shared" si="1"/>
        <v/>
      </c>
      <c r="O10" s="221" t="s">
        <v>38</v>
      </c>
      <c r="P10" s="189">
        <v>10</v>
      </c>
      <c r="Q10" s="185" t="str">
        <f t="shared" si="2"/>
        <v/>
      </c>
      <c r="R10" s="221" t="s">
        <v>38</v>
      </c>
      <c r="S10" s="189">
        <v>10</v>
      </c>
      <c r="T10" s="185" t="str">
        <f t="shared" si="3"/>
        <v/>
      </c>
      <c r="U10" s="221"/>
      <c r="V10" s="189"/>
      <c r="W10" s="185" t="str">
        <f t="shared" si="4"/>
        <v/>
      </c>
      <c r="X10" s="221" t="s">
        <v>38</v>
      </c>
      <c r="Y10" s="189">
        <v>14</v>
      </c>
      <c r="Z10" s="185" t="str">
        <f t="shared" si="5"/>
        <v/>
      </c>
      <c r="AA10" s="221" t="s">
        <v>38</v>
      </c>
      <c r="AB10" s="189">
        <v>5</v>
      </c>
      <c r="AC10" s="185" t="str">
        <f t="shared" si="6"/>
        <v/>
      </c>
      <c r="AD10" s="221" t="s">
        <v>39</v>
      </c>
      <c r="AE10" s="189">
        <v>11</v>
      </c>
      <c r="AF10" s="185">
        <f t="shared" si="7"/>
        <v>-11</v>
      </c>
      <c r="AG10" s="221" t="s">
        <v>38</v>
      </c>
      <c r="AH10" s="189">
        <v>8</v>
      </c>
      <c r="AI10" s="185" t="str">
        <f t="shared" si="8"/>
        <v/>
      </c>
      <c r="AJ10" s="221" t="s">
        <v>38</v>
      </c>
      <c r="AK10" s="189">
        <v>8</v>
      </c>
      <c r="AL10" s="185" t="str">
        <f t="shared" si="9"/>
        <v/>
      </c>
      <c r="AM10" s="221" t="s">
        <v>39</v>
      </c>
      <c r="AN10" s="189">
        <v>6</v>
      </c>
      <c r="AO10" s="187">
        <f t="shared" si="10"/>
        <v>-6</v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65</v>
      </c>
      <c r="AY10" s="4">
        <f t="shared" ca="1" si="22"/>
        <v>65</v>
      </c>
      <c r="AZ10" s="4">
        <f t="shared" ca="1" si="15"/>
        <v>65</v>
      </c>
      <c r="BA10" s="4">
        <f t="shared" ca="1" si="16"/>
        <v>65</v>
      </c>
      <c r="BB10" s="4">
        <v>7</v>
      </c>
      <c r="BC10" s="4">
        <f ca="1">COUNTIF($AY$4:OFFSET($AY$4,0,0,BB10,1),AY10)</f>
        <v>1</v>
      </c>
      <c r="BE10" s="343">
        <f ca="1">$AN$21</f>
        <v>6</v>
      </c>
      <c r="BF10" s="81" t="str">
        <f>$AM$2</f>
        <v>RR</v>
      </c>
      <c r="BG10" s="82">
        <f ca="1">$AO$21</f>
        <v>63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89.75</v>
      </c>
      <c r="BL10" s="76">
        <f ca="1">$AC$23</f>
        <v>718</v>
      </c>
      <c r="BM10" s="154"/>
      <c r="BN10" s="344">
        <f t="shared" ca="1" si="18"/>
        <v>3</v>
      </c>
      <c r="BO10" s="66" t="str">
        <f>$X$2</f>
        <v>JH</v>
      </c>
      <c r="BP10" s="345">
        <f t="shared" ca="1" si="19"/>
        <v>4</v>
      </c>
      <c r="BQ10" s="346">
        <f ca="1">-$AR$3*'Season Summary'!$AO$3</f>
        <v>-27</v>
      </c>
      <c r="BR10" s="347">
        <f ca="1">IF(COUNTIF('Season Summary'!W$3:OFFSET('Season Summary'!W$3,$C$2+$AR$2,0),"=1")&gt;0,COUNTIF('Season Summary'!W$3:OFFSET('Season Summary'!W$3,$C$2+$AR$2,0),"=1"),"")</f>
        <v>1</v>
      </c>
      <c r="BS10" s="348">
        <f ca="1">IF(BR10="","",BR10*'Season Summary'!$AO$6)</f>
        <v>31</v>
      </c>
      <c r="BT10" s="349" t="str">
        <f ca="1">IF($Y$22=1,"✓","")</f>
        <v/>
      </c>
      <c r="BU10" s="348" t="str">
        <f t="shared" ca="1" si="20"/>
        <v/>
      </c>
      <c r="BV10" s="349" t="str">
        <f ca="1">IF($Y$22=2,"✓","")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["H","H","V","H","H","V","H","H","V","V","H","V","H","H"];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6</v>
      </c>
      <c r="H11" s="185">
        <f t="shared" si="23"/>
        <v>-6</v>
      </c>
      <c r="I11" s="221" t="s">
        <v>38</v>
      </c>
      <c r="J11" s="189">
        <v>4</v>
      </c>
      <c r="K11" s="185">
        <f t="shared" si="0"/>
        <v>-4</v>
      </c>
      <c r="L11" s="221" t="s">
        <v>38</v>
      </c>
      <c r="M11" s="189">
        <v>9</v>
      </c>
      <c r="N11" s="185">
        <f t="shared" si="1"/>
        <v>-9</v>
      </c>
      <c r="O11" s="221" t="s">
        <v>38</v>
      </c>
      <c r="P11" s="189">
        <v>11</v>
      </c>
      <c r="Q11" s="185">
        <f t="shared" si="2"/>
        <v>-11</v>
      </c>
      <c r="R11" s="221" t="s">
        <v>38</v>
      </c>
      <c r="S11" s="189">
        <v>6</v>
      </c>
      <c r="T11" s="185">
        <f t="shared" si="3"/>
        <v>-6</v>
      </c>
      <c r="U11" s="221"/>
      <c r="V11" s="189"/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12</v>
      </c>
      <c r="AC11" s="185">
        <f t="shared" si="6"/>
        <v>-12</v>
      </c>
      <c r="AD11" s="221" t="s">
        <v>39</v>
      </c>
      <c r="AE11" s="189">
        <v>8</v>
      </c>
      <c r="AF11" s="185" t="str">
        <f t="shared" si="7"/>
        <v/>
      </c>
      <c r="AG11" s="221" t="s">
        <v>38</v>
      </c>
      <c r="AH11" s="189">
        <v>10</v>
      </c>
      <c r="AI11" s="185">
        <f t="shared" si="8"/>
        <v>-10</v>
      </c>
      <c r="AJ11" s="221" t="s">
        <v>38</v>
      </c>
      <c r="AK11" s="189">
        <v>16</v>
      </c>
      <c r="AL11" s="185">
        <f t="shared" si="9"/>
        <v>-16</v>
      </c>
      <c r="AM11" s="221" t="s">
        <v>39</v>
      </c>
      <c r="AN11" s="189">
        <v>4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>
        <f t="shared" ca="1" si="13"/>
        <v>-9</v>
      </c>
      <c r="AX11" s="4">
        <f t="shared" si="14"/>
        <v>75</v>
      </c>
      <c r="AY11" s="4">
        <f t="shared" ca="1" si="22"/>
        <v>75</v>
      </c>
      <c r="AZ11" s="4">
        <f t="shared" ca="1" si="15"/>
        <v>75</v>
      </c>
      <c r="BA11" s="4">
        <f t="shared" ca="1" si="16"/>
        <v>75</v>
      </c>
      <c r="BB11" s="4">
        <v>8</v>
      </c>
      <c r="BC11" s="4">
        <f ca="1">COUNTIF($AY$4:OFFSET($AY$4,0,0,BB11,1),AY11)</f>
        <v>1</v>
      </c>
      <c r="BE11" s="343">
        <f ca="1">$S$21</f>
        <v>8</v>
      </c>
      <c r="BF11" s="81" t="str">
        <f>$R$2</f>
        <v>DH</v>
      </c>
      <c r="BG11" s="82">
        <f ca="1">$T$21</f>
        <v>62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88.5</v>
      </c>
      <c r="BL11" s="76">
        <f ca="1">$K$23</f>
        <v>708</v>
      </c>
      <c r="BM11" s="154"/>
      <c r="BN11" s="344">
        <f t="shared" ca="1" si="18"/>
        <v>3</v>
      </c>
      <c r="BO11" s="66" t="str">
        <f>$AD$2</f>
        <v>KC</v>
      </c>
      <c r="BP11" s="345">
        <f t="shared" ca="1" si="19"/>
        <v>4</v>
      </c>
      <c r="BQ11" s="346">
        <f ca="1">-$AR$3*'Season Summary'!$AO$3</f>
        <v>-27</v>
      </c>
      <c r="BR11" s="347">
        <f ca="1">IF(COUNTIF('Season Summary'!AC$3:OFFSET('Season Summary'!AC$3,$C$2+$AR$2,0),"=1")&gt;0,COUNTIF('Season Summary'!AC$3:OFFSET('Season Summary'!AC$3,$C$2+$AR$2,0),"=1"),"")</f>
        <v>1</v>
      </c>
      <c r="BS11" s="348">
        <f ca="1">IF(BR11="","",BR11*'Season Summary'!$AO$6)</f>
        <v>31</v>
      </c>
      <c r="BT11" s="349" t="str">
        <f ca="1">IF($AE$22=1,"✓","")</f>
        <v/>
      </c>
      <c r="BU11" s="348" t="str">
        <f t="shared" ca="1" si="20"/>
        <v/>
      </c>
      <c r="BV11" s="349" t="str">
        <f ca="1">IF($AE$22=2,"✓","")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["H","H","H","V","H","V","H","H","V","V","V","V","H","H"];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362" t="s">
        <v>38</v>
      </c>
      <c r="F12" s="218" t="s">
        <v>39</v>
      </c>
      <c r="G12" s="189">
        <v>9</v>
      </c>
      <c r="H12" s="185">
        <f t="shared" si="23"/>
        <v>-9</v>
      </c>
      <c r="I12" s="221" t="s">
        <v>39</v>
      </c>
      <c r="J12" s="189">
        <v>3</v>
      </c>
      <c r="K12" s="185">
        <f t="shared" si="0"/>
        <v>-3</v>
      </c>
      <c r="L12" s="221" t="s">
        <v>39</v>
      </c>
      <c r="M12" s="189">
        <v>6</v>
      </c>
      <c r="N12" s="185">
        <f t="shared" si="1"/>
        <v>-6</v>
      </c>
      <c r="O12" s="221" t="s">
        <v>39</v>
      </c>
      <c r="P12" s="189">
        <v>6</v>
      </c>
      <c r="Q12" s="185">
        <f t="shared" si="2"/>
        <v>-6</v>
      </c>
      <c r="R12" s="221" t="s">
        <v>39</v>
      </c>
      <c r="S12" s="189">
        <v>11</v>
      </c>
      <c r="T12" s="185">
        <f t="shared" si="3"/>
        <v>-11</v>
      </c>
      <c r="U12" s="221"/>
      <c r="V12" s="189"/>
      <c r="W12" s="185" t="str">
        <f t="shared" si="4"/>
        <v/>
      </c>
      <c r="X12" s="221" t="s">
        <v>39</v>
      </c>
      <c r="Y12" s="189">
        <v>8</v>
      </c>
      <c r="Z12" s="185">
        <f t="shared" si="5"/>
        <v>-8</v>
      </c>
      <c r="AA12" s="221" t="s">
        <v>39</v>
      </c>
      <c r="AB12" s="189">
        <v>8</v>
      </c>
      <c r="AC12" s="185">
        <f t="shared" si="6"/>
        <v>-8</v>
      </c>
      <c r="AD12" s="221" t="s">
        <v>39</v>
      </c>
      <c r="AE12" s="189">
        <v>5</v>
      </c>
      <c r="AF12" s="185">
        <f t="shared" si="7"/>
        <v>-5</v>
      </c>
      <c r="AG12" s="221" t="s">
        <v>39</v>
      </c>
      <c r="AH12" s="189">
        <v>7</v>
      </c>
      <c r="AI12" s="185">
        <f t="shared" si="8"/>
        <v>-7</v>
      </c>
      <c r="AJ12" s="221" t="s">
        <v>39</v>
      </c>
      <c r="AK12" s="189">
        <v>10</v>
      </c>
      <c r="AL12" s="185">
        <f t="shared" si="9"/>
        <v>-10</v>
      </c>
      <c r="AM12" s="221" t="s">
        <v>39</v>
      </c>
      <c r="AN12" s="189">
        <v>9</v>
      </c>
      <c r="AO12" s="187">
        <f t="shared" si="10"/>
        <v>-9</v>
      </c>
      <c r="AT12" s="188" t="str">
        <f t="shared" ca="1" si="11"/>
        <v>V</v>
      </c>
      <c r="AU12" s="189">
        <f t="shared" ca="1" si="12"/>
        <v>10</v>
      </c>
      <c r="AV12" s="187">
        <f t="shared" ca="1" si="13"/>
        <v>-10</v>
      </c>
      <c r="AX12" s="4">
        <f t="shared" si="14"/>
        <v>-82</v>
      </c>
      <c r="AY12" s="4">
        <f t="shared" ca="1" si="22"/>
        <v>82</v>
      </c>
      <c r="AZ12" s="4">
        <f t="shared" ca="1" si="15"/>
        <v>82</v>
      </c>
      <c r="BA12" s="4">
        <f t="shared" ca="1" si="16"/>
        <v>82</v>
      </c>
      <c r="BB12" s="4">
        <v>9</v>
      </c>
      <c r="BC12" s="4">
        <f ca="1">COUNTIF($AY$4:OFFSET($AY$4,0,0,BB12,1),AY12)</f>
        <v>1</v>
      </c>
      <c r="BE12" s="343">
        <f ca="1">$AE$21</f>
        <v>9</v>
      </c>
      <c r="BF12" s="81" t="str">
        <f>$AD$2</f>
        <v>KC</v>
      </c>
      <c r="BG12" s="82">
        <f ca="1">$AF$21</f>
        <v>47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86.75</v>
      </c>
      <c r="BL12" s="76">
        <f ca="1">$Z$23</f>
        <v>694</v>
      </c>
      <c r="BM12" s="154"/>
      <c r="BN12" s="344">
        <f t="shared" ca="1" si="18"/>
        <v>9</v>
      </c>
      <c r="BO12" s="66" t="str">
        <f>$U$2</f>
        <v>JG</v>
      </c>
      <c r="BP12" s="345">
        <f t="shared" ca="1" si="19"/>
        <v>-27</v>
      </c>
      <c r="BQ12" s="346">
        <f ca="1">-$AR$3*'Season Summary'!$AO$3</f>
        <v>-27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["V","H","H","H","V","V","V","V","V","H","H","H","H","H"];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6</v>
      </c>
      <c r="K13" s="185">
        <f t="shared" si="0"/>
        <v>-6</v>
      </c>
      <c r="L13" s="221" t="s">
        <v>39</v>
      </c>
      <c r="M13" s="189">
        <v>4</v>
      </c>
      <c r="N13" s="185" t="str">
        <f t="shared" si="1"/>
        <v/>
      </c>
      <c r="O13" s="221" t="s">
        <v>39</v>
      </c>
      <c r="P13" s="189">
        <v>3</v>
      </c>
      <c r="Q13" s="185" t="str">
        <f t="shared" si="2"/>
        <v/>
      </c>
      <c r="R13" s="221" t="s">
        <v>39</v>
      </c>
      <c r="S13" s="189">
        <v>5</v>
      </c>
      <c r="T13" s="185" t="str">
        <f t="shared" si="3"/>
        <v/>
      </c>
      <c r="U13" s="221"/>
      <c r="V13" s="189"/>
      <c r="W13" s="185" t="str">
        <f t="shared" si="4"/>
        <v/>
      </c>
      <c r="X13" s="221" t="s">
        <v>39</v>
      </c>
      <c r="Y13" s="189">
        <v>5</v>
      </c>
      <c r="Z13" s="185" t="str">
        <f t="shared" si="5"/>
        <v/>
      </c>
      <c r="AA13" s="221" t="s">
        <v>39</v>
      </c>
      <c r="AB13" s="189">
        <v>6</v>
      </c>
      <c r="AC13" s="185" t="str">
        <f t="shared" si="6"/>
        <v/>
      </c>
      <c r="AD13" s="221" t="s">
        <v>38</v>
      </c>
      <c r="AE13" s="189">
        <v>6</v>
      </c>
      <c r="AF13" s="185">
        <f t="shared" si="7"/>
        <v>-6</v>
      </c>
      <c r="AG13" s="221" t="s">
        <v>39</v>
      </c>
      <c r="AH13" s="189">
        <v>4</v>
      </c>
      <c r="AI13" s="185" t="str">
        <f t="shared" si="8"/>
        <v/>
      </c>
      <c r="AJ13" s="221" t="s">
        <v>39</v>
      </c>
      <c r="AK13" s="189">
        <v>3</v>
      </c>
      <c r="AL13" s="185" t="str">
        <f t="shared" si="9"/>
        <v/>
      </c>
      <c r="AM13" s="221" t="s">
        <v>39</v>
      </c>
      <c r="AN13" s="189">
        <v>12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5</v>
      </c>
      <c r="AV13" s="187" t="str">
        <f t="shared" ca="1" si="13"/>
        <v/>
      </c>
      <c r="AX13" s="4">
        <f t="shared" si="14"/>
        <v>-33</v>
      </c>
      <c r="AY13" s="4">
        <f t="shared" ca="1" si="22"/>
        <v>33</v>
      </c>
      <c r="AZ13" s="4">
        <f t="shared" ca="1" si="15"/>
        <v>33</v>
      </c>
      <c r="BA13" s="4">
        <f t="shared" ca="1" si="16"/>
        <v>33</v>
      </c>
      <c r="BB13" s="4">
        <v>10</v>
      </c>
      <c r="BC13" s="4">
        <f ca="1">COUNTIF($AY$4:OFFSET($AY$4,0,0,BB13,1),AY13)</f>
        <v>1</v>
      </c>
      <c r="BE13" s="343">
        <f ca="1">$AK$21</f>
        <v>9</v>
      </c>
      <c r="BF13" s="81" t="str">
        <f>$AJ$2</f>
        <v>MB</v>
      </c>
      <c r="BG13" s="82">
        <f ca="1">$AL$21</f>
        <v>47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86.25</v>
      </c>
      <c r="BL13" s="76">
        <f ca="1">$W$23</f>
        <v>690</v>
      </c>
      <c r="BM13" s="154"/>
      <c r="BN13" s="344">
        <f t="shared" ca="1" si="18"/>
        <v>9</v>
      </c>
      <c r="BO13" s="66" t="str">
        <f>$AA$2</f>
        <v>JL</v>
      </c>
      <c r="BP13" s="345">
        <f t="shared" ca="1" si="19"/>
        <v>-27</v>
      </c>
      <c r="BQ13" s="346">
        <f ca="1">-$AR$3*'Season Summary'!$AO$3</f>
        <v>-27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["H","H","H","V","H","V","H","H","V","V","H","H","H","H"];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7</v>
      </c>
      <c r="H14" s="185" t="str">
        <f t="shared" si="23"/>
        <v/>
      </c>
      <c r="I14" s="221" t="s">
        <v>39</v>
      </c>
      <c r="J14" s="189">
        <v>9</v>
      </c>
      <c r="K14" s="185">
        <f t="shared" si="0"/>
        <v>-9</v>
      </c>
      <c r="L14" s="221" t="s">
        <v>38</v>
      </c>
      <c r="M14" s="189">
        <v>12</v>
      </c>
      <c r="N14" s="185" t="str">
        <f t="shared" si="1"/>
        <v/>
      </c>
      <c r="O14" s="221" t="s">
        <v>38</v>
      </c>
      <c r="P14" s="189">
        <v>12</v>
      </c>
      <c r="Q14" s="185" t="str">
        <f t="shared" si="2"/>
        <v/>
      </c>
      <c r="R14" s="221" t="s">
        <v>39</v>
      </c>
      <c r="S14" s="189">
        <v>4</v>
      </c>
      <c r="T14" s="185">
        <f t="shared" si="3"/>
        <v>-4</v>
      </c>
      <c r="U14" s="221"/>
      <c r="V14" s="189"/>
      <c r="W14" s="185" t="str">
        <f t="shared" si="4"/>
        <v/>
      </c>
      <c r="X14" s="221" t="s">
        <v>38</v>
      </c>
      <c r="Y14" s="189">
        <v>7</v>
      </c>
      <c r="Z14" s="185" t="str">
        <f t="shared" si="5"/>
        <v/>
      </c>
      <c r="AA14" s="221" t="s">
        <v>39</v>
      </c>
      <c r="AB14" s="189">
        <v>9</v>
      </c>
      <c r="AC14" s="185">
        <f t="shared" si="6"/>
        <v>-9</v>
      </c>
      <c r="AD14" s="221" t="s">
        <v>38</v>
      </c>
      <c r="AE14" s="189">
        <v>9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39</v>
      </c>
      <c r="AK14" s="189">
        <v>11</v>
      </c>
      <c r="AL14" s="185">
        <f t="shared" si="9"/>
        <v>-11</v>
      </c>
      <c r="AM14" s="221" t="s">
        <v>38</v>
      </c>
      <c r="AN14" s="189">
        <v>8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6</v>
      </c>
      <c r="AV14" s="187" t="str">
        <f t="shared" ca="1" si="13"/>
        <v/>
      </c>
      <c r="AX14" s="4">
        <f t="shared" si="14"/>
        <v>38</v>
      </c>
      <c r="AY14" s="4">
        <f t="shared" ca="1" si="22"/>
        <v>38</v>
      </c>
      <c r="AZ14" s="4">
        <f t="shared" ca="1" si="15"/>
        <v>38</v>
      </c>
      <c r="BA14" s="4">
        <f t="shared" ca="1" si="16"/>
        <v>38</v>
      </c>
      <c r="BB14" s="4">
        <v>11</v>
      </c>
      <c r="BC14" s="4">
        <f ca="1">COUNTIF($AY$4:OFFSET($AY$4,0,0,BB14,1),AY14)</f>
        <v>1</v>
      </c>
      <c r="BE14" s="343">
        <f ca="1">$J$21</f>
        <v>11</v>
      </c>
      <c r="BF14" s="81" t="str">
        <f>$I$2</f>
        <v>CK</v>
      </c>
      <c r="BG14" s="82">
        <f ca="1">$K$21</f>
        <v>43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83.375</v>
      </c>
      <c r="BL14" s="76">
        <f ca="1">$AL$23</f>
        <v>667</v>
      </c>
      <c r="BM14" s="154"/>
      <c r="BN14" s="344">
        <f t="shared" ca="1" si="18"/>
        <v>9</v>
      </c>
      <c r="BO14" s="66" t="str">
        <f>$AG$2</f>
        <v>KK</v>
      </c>
      <c r="BP14" s="345">
        <f t="shared" ca="1" si="19"/>
        <v>-27</v>
      </c>
      <c r="BQ14" s="346">
        <f ca="1">-$AR$3*'Season Summary'!$AO$3</f>
        <v>-27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["V","V","V","V","H","V","H","H","V","V","V","V","H","H"];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39</v>
      </c>
      <c r="G15" s="189">
        <v>4</v>
      </c>
      <c r="H15" s="185" t="str">
        <f t="shared" si="23"/>
        <v/>
      </c>
      <c r="I15" s="221" t="s">
        <v>39</v>
      </c>
      <c r="J15" s="189">
        <v>7</v>
      </c>
      <c r="K15" s="185" t="str">
        <f t="shared" si="0"/>
        <v/>
      </c>
      <c r="L15" s="221" t="s">
        <v>39</v>
      </c>
      <c r="M15" s="189">
        <v>3</v>
      </c>
      <c r="N15" s="185" t="str">
        <f t="shared" si="1"/>
        <v/>
      </c>
      <c r="O15" s="221" t="s">
        <v>39</v>
      </c>
      <c r="P15" s="189">
        <v>5</v>
      </c>
      <c r="Q15" s="185" t="str">
        <f t="shared" si="2"/>
        <v/>
      </c>
      <c r="R15" s="221" t="s">
        <v>38</v>
      </c>
      <c r="S15" s="189">
        <v>3</v>
      </c>
      <c r="T15" s="185">
        <f t="shared" si="3"/>
        <v>-3</v>
      </c>
      <c r="U15" s="221"/>
      <c r="V15" s="189"/>
      <c r="W15" s="185" t="str">
        <f t="shared" si="4"/>
        <v/>
      </c>
      <c r="X15" s="221" t="s">
        <v>39</v>
      </c>
      <c r="Y15" s="189">
        <v>6</v>
      </c>
      <c r="Z15" s="185" t="str">
        <f t="shared" si="5"/>
        <v/>
      </c>
      <c r="AA15" s="221" t="s">
        <v>39</v>
      </c>
      <c r="AB15" s="189">
        <v>10</v>
      </c>
      <c r="AC15" s="185" t="str">
        <f t="shared" si="6"/>
        <v/>
      </c>
      <c r="AD15" s="221" t="s">
        <v>38</v>
      </c>
      <c r="AE15" s="189">
        <v>16</v>
      </c>
      <c r="AF15" s="185">
        <f t="shared" si="7"/>
        <v>-16</v>
      </c>
      <c r="AG15" s="221" t="s">
        <v>38</v>
      </c>
      <c r="AH15" s="189">
        <v>3</v>
      </c>
      <c r="AI15" s="185">
        <f t="shared" si="8"/>
        <v>-3</v>
      </c>
      <c r="AJ15" s="221" t="s">
        <v>39</v>
      </c>
      <c r="AK15" s="189">
        <v>15</v>
      </c>
      <c r="AL15" s="185" t="str">
        <f t="shared" si="9"/>
        <v/>
      </c>
      <c r="AM15" s="221" t="s">
        <v>39</v>
      </c>
      <c r="AN15" s="189">
        <v>3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4</v>
      </c>
      <c r="AV15" s="187" t="str">
        <f t="shared" ca="1" si="13"/>
        <v/>
      </c>
      <c r="AX15" s="4">
        <f t="shared" si="14"/>
        <v>-31</v>
      </c>
      <c r="AY15" s="4">
        <f t="shared" ca="1" si="22"/>
        <v>31</v>
      </c>
      <c r="AZ15" s="4">
        <f t="shared" ca="1" si="15"/>
        <v>31</v>
      </c>
      <c r="BA15" s="4">
        <f t="shared" ca="1" si="16"/>
        <v>31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>$W$21</f>
        <v>0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73.25</v>
      </c>
      <c r="BL15" s="78">
        <f ca="1">$AF$23</f>
        <v>586</v>
      </c>
      <c r="BM15" s="154"/>
      <c r="BN15" s="352">
        <f t="shared" ca="1" si="18"/>
        <v>9</v>
      </c>
      <c r="BO15" s="67" t="str">
        <f>$AJ$2</f>
        <v>MB</v>
      </c>
      <c r="BP15" s="353">
        <f t="shared" ca="1" si="19"/>
        <v>-27</v>
      </c>
      <c r="BQ15" s="354">
        <f ca="1">-$AR$3*'Season Summary'!$AO$3</f>
        <v>-27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["H","H","V","H","H","V","V","V","V","V","H","V","H","H"];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39</v>
      </c>
      <c r="F16" s="218" t="s">
        <v>38</v>
      </c>
      <c r="G16" s="189">
        <v>12</v>
      </c>
      <c r="H16" s="185">
        <f t="shared" si="23"/>
        <v>-12</v>
      </c>
      <c r="I16" s="221" t="s">
        <v>38</v>
      </c>
      <c r="J16" s="189">
        <v>16</v>
      </c>
      <c r="K16" s="185">
        <f t="shared" si="0"/>
        <v>-16</v>
      </c>
      <c r="L16" s="221" t="s">
        <v>38</v>
      </c>
      <c r="M16" s="189">
        <v>13</v>
      </c>
      <c r="N16" s="185">
        <f t="shared" si="1"/>
        <v>-13</v>
      </c>
      <c r="O16" s="221" t="s">
        <v>38</v>
      </c>
      <c r="P16" s="189">
        <v>13</v>
      </c>
      <c r="Q16" s="185">
        <f t="shared" si="2"/>
        <v>-13</v>
      </c>
      <c r="R16" s="221" t="s">
        <v>38</v>
      </c>
      <c r="S16" s="189">
        <v>9</v>
      </c>
      <c r="T16" s="185">
        <f t="shared" si="3"/>
        <v>-9</v>
      </c>
      <c r="U16" s="221"/>
      <c r="V16" s="189"/>
      <c r="W16" s="185" t="str">
        <f t="shared" si="4"/>
        <v/>
      </c>
      <c r="X16" s="221" t="s">
        <v>38</v>
      </c>
      <c r="Y16" s="189">
        <v>11</v>
      </c>
      <c r="Z16" s="185">
        <f t="shared" si="5"/>
        <v>-11</v>
      </c>
      <c r="AA16" s="221" t="s">
        <v>38</v>
      </c>
      <c r="AB16" s="189">
        <v>7</v>
      </c>
      <c r="AC16" s="185">
        <f t="shared" si="6"/>
        <v>-7</v>
      </c>
      <c r="AD16" s="221" t="s">
        <v>38</v>
      </c>
      <c r="AE16" s="189">
        <v>14</v>
      </c>
      <c r="AF16" s="185">
        <f t="shared" si="7"/>
        <v>-14</v>
      </c>
      <c r="AG16" s="221" t="s">
        <v>38</v>
      </c>
      <c r="AH16" s="189">
        <v>14</v>
      </c>
      <c r="AI16" s="185">
        <f t="shared" si="8"/>
        <v>-14</v>
      </c>
      <c r="AJ16" s="221" t="s">
        <v>38</v>
      </c>
      <c r="AK16" s="189">
        <v>14</v>
      </c>
      <c r="AL16" s="185">
        <f t="shared" si="9"/>
        <v>-14</v>
      </c>
      <c r="AM16" s="221" t="s">
        <v>38</v>
      </c>
      <c r="AN16" s="189">
        <v>16</v>
      </c>
      <c r="AO16" s="187">
        <f t="shared" si="10"/>
        <v>-16</v>
      </c>
      <c r="AT16" s="188" t="str">
        <f t="shared" ca="1" si="11"/>
        <v>H</v>
      </c>
      <c r="AU16" s="189">
        <f t="shared" ca="1" si="12"/>
        <v>15</v>
      </c>
      <c r="AV16" s="187">
        <f t="shared" ca="1" si="13"/>
        <v>-15</v>
      </c>
      <c r="AX16" s="4">
        <f t="shared" si="14"/>
        <v>139</v>
      </c>
      <c r="AY16" s="4">
        <f t="shared" ca="1" si="22"/>
        <v>139</v>
      </c>
      <c r="AZ16" s="4">
        <f t="shared" ca="1" si="15"/>
        <v>139</v>
      </c>
      <c r="BA16" s="4">
        <f t="shared" ca="1" si="16"/>
        <v>139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["15","8","13","5","14","16","11","6","9","3","7","4","12","10"];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["11","12","10","13","14","15","5","4","3","6","9","7","16","8"];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["15","8","7","5","14","16","11","9","6","4","12","3","13","10"];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362" t="s">
        <v>38</v>
      </c>
      <c r="F19" s="218" t="s">
        <v>38</v>
      </c>
      <c r="G19" s="189">
        <v>10</v>
      </c>
      <c r="H19" s="185" t="str">
        <f t="shared" si="23"/>
        <v/>
      </c>
      <c r="I19" s="221" t="s">
        <v>38</v>
      </c>
      <c r="J19" s="189">
        <v>8</v>
      </c>
      <c r="K19" s="185" t="str">
        <f t="shared" si="0"/>
        <v/>
      </c>
      <c r="L19" s="221" t="s">
        <v>38</v>
      </c>
      <c r="M19" s="189">
        <v>10</v>
      </c>
      <c r="N19" s="185" t="str">
        <f t="shared" si="1"/>
        <v/>
      </c>
      <c r="O19" s="221" t="s">
        <v>38</v>
      </c>
      <c r="P19" s="189">
        <v>9</v>
      </c>
      <c r="Q19" s="185" t="str">
        <f t="shared" si="2"/>
        <v/>
      </c>
      <c r="R19" s="221" t="s">
        <v>38</v>
      </c>
      <c r="S19" s="189">
        <v>13</v>
      </c>
      <c r="T19" s="185" t="str">
        <f t="shared" si="3"/>
        <v/>
      </c>
      <c r="U19" s="221"/>
      <c r="V19" s="189"/>
      <c r="W19" s="185" t="str">
        <f t="shared" si="4"/>
        <v/>
      </c>
      <c r="X19" s="221" t="s">
        <v>38</v>
      </c>
      <c r="Y19" s="189">
        <v>4</v>
      </c>
      <c r="Z19" s="185" t="str">
        <f t="shared" si="5"/>
        <v/>
      </c>
      <c r="AA19" s="221" t="s">
        <v>38</v>
      </c>
      <c r="AB19" s="189">
        <v>11</v>
      </c>
      <c r="AC19" s="185" t="str">
        <f t="shared" si="6"/>
        <v/>
      </c>
      <c r="AD19" s="221" t="s">
        <v>38</v>
      </c>
      <c r="AE19" s="189">
        <v>3</v>
      </c>
      <c r="AF19" s="185" t="str">
        <f t="shared" si="7"/>
        <v/>
      </c>
      <c r="AG19" s="221" t="s">
        <v>38</v>
      </c>
      <c r="AH19" s="189">
        <v>11</v>
      </c>
      <c r="AI19" s="185" t="str">
        <f t="shared" si="8"/>
        <v/>
      </c>
      <c r="AJ19" s="221" t="s">
        <v>38</v>
      </c>
      <c r="AK19" s="189">
        <v>7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11</v>
      </c>
      <c r="AV19" s="187" t="str">
        <f t="shared" ca="1" si="13"/>
        <v/>
      </c>
      <c r="AX19" s="4">
        <f t="shared" si="14"/>
        <v>91</v>
      </c>
      <c r="AY19" s="4">
        <f t="shared" ca="1" si="22"/>
        <v>91</v>
      </c>
      <c r="AZ19" s="4">
        <f t="shared" ca="1" si="15"/>
        <v>91</v>
      </c>
      <c r="BA19" s="4">
        <f t="shared" ca="1" si="16"/>
        <v>91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["15","8","7","4","14","16","10","11","6","3","12","5","13","9"];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45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40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3</v>
      </c>
      <c r="V20" s="91"/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33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46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82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40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37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32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["14","12","8","7","15","16","10","6","11","5","4","3","9","13"];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</v>
      </c>
      <c r="H21" s="198">
        <f ca="1">IF(SUM(G4:G19)&gt;0,SUM(H4:H19)+$F$31,0)</f>
        <v>71</v>
      </c>
      <c r="I21" s="199"/>
      <c r="J21" s="197">
        <f ca="1">RANK(K21,$H34:$AO34,0)+J52</f>
        <v>11</v>
      </c>
      <c r="K21" s="198">
        <f ca="1">IF(SUM(J4:J19)&gt;0,SUM(K4:K19)+$F$31,0)</f>
        <v>43</v>
      </c>
      <c r="L21" s="199"/>
      <c r="M21" s="197">
        <f ca="1">RANK(N21,$H34:$AO34,0)+M52</f>
        <v>2</v>
      </c>
      <c r="N21" s="198">
        <f ca="1">IF(SUM(M4:M19)&gt;0,SUM(N4:N19)+$F$31,0)</f>
        <v>70</v>
      </c>
      <c r="O21" s="199"/>
      <c r="P21" s="197">
        <f ca="1">RANK(Q21,$H34:$AO34,0)+P52</f>
        <v>4</v>
      </c>
      <c r="Q21" s="198">
        <f ca="1">IF(SUM(P4:P19)&gt;0,SUM(Q4:Q19)+$F$31,0)</f>
        <v>69</v>
      </c>
      <c r="R21" s="199"/>
      <c r="S21" s="197">
        <f ca="1">RANK(T21,$H34:$AO34,0)+S52</f>
        <v>8</v>
      </c>
      <c r="T21" s="198">
        <f ca="1">IF(SUM(S4:S19)&gt;0,SUM(T4:T19)+$F$31,0)</f>
        <v>62</v>
      </c>
      <c r="U21" s="199"/>
      <c r="V21" s="197">
        <f ca="1">RANK(W21,$H34:$AO34,0)+V52</f>
        <v>12</v>
      </c>
      <c r="W21" s="198">
        <f>IF(SUM(V4:V19)&gt;0,SUM(W4:W19)+$F$31,0)</f>
        <v>0</v>
      </c>
      <c r="X21" s="199"/>
      <c r="Y21" s="197">
        <f ca="1">RANK(Z21,$H34:$AO34,0)+Y52</f>
        <v>2</v>
      </c>
      <c r="Z21" s="198">
        <f ca="1">IF(SUM(Y4:Y19)&gt;0,SUM(Z4:Z19)+$F$31,0)</f>
        <v>70</v>
      </c>
      <c r="AA21" s="199"/>
      <c r="AB21" s="197">
        <f ca="1">RANK(AC21,$H34:$AO34,0)+AB52</f>
        <v>6</v>
      </c>
      <c r="AC21" s="198">
        <f ca="1">IF(SUM(AB4:AB19)&gt;0,SUM(AC4:AC19)+$F$31,0)</f>
        <v>63</v>
      </c>
      <c r="AD21" s="199"/>
      <c r="AE21" s="197">
        <f ca="1">RANK(AF21,$H34:$AO34,0)+AE52</f>
        <v>9</v>
      </c>
      <c r="AF21" s="198">
        <f ca="1">IF(SUM(AE4:AE19)&gt;0,SUM(AF4:AF19)+$F$31,0)</f>
        <v>47</v>
      </c>
      <c r="AG21" s="199"/>
      <c r="AH21" s="197">
        <f ca="1">RANK(AI21,$H34:$AO34,0)+AH52</f>
        <v>5</v>
      </c>
      <c r="AI21" s="198">
        <f ca="1">IF(SUM(AH4:AH19)&gt;0,SUM(AI4:AI19)+$F$31,0)</f>
        <v>67</v>
      </c>
      <c r="AJ21" s="199"/>
      <c r="AK21" s="197">
        <f ca="1">RANK(AL21,$H34:$AO34,0)+AK52</f>
        <v>9</v>
      </c>
      <c r="AL21" s="198">
        <f ca="1">IF(SUM(AK4:AK19)&gt;0,SUM(AL4:AL19)+$F$31,0)</f>
        <v>47</v>
      </c>
      <c r="AM21" s="199"/>
      <c r="AN21" s="197">
        <f ca="1">RANK(AO21,$H34:$AO34,0)+AN52</f>
        <v>6</v>
      </c>
      <c r="AO21" s="200">
        <f ca="1">IF(SUM(AN4:AN19)&gt;0,SUM(AO4:AO19)+$F$31,0)</f>
        <v>63</v>
      </c>
      <c r="AP21" s="3"/>
      <c r="AT21" s="201"/>
      <c r="AU21" s="202">
        <f ca="1">RANK(AV34,$H34:$AV34,0)</f>
        <v>8</v>
      </c>
      <c r="AV21" s="203">
        <f ca="1">IF(SUM(AU4:AU19)&gt;0,SUM(AV4:AV19)+$F$31,0)</f>
        <v>62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92.875</v>
      </c>
      <c r="I22" s="135"/>
      <c r="J22" s="133">
        <f ca="1">RANK(K35,($H35:$AO35),0)</f>
        <v>8</v>
      </c>
      <c r="K22" s="134">
        <f ca="1">IF($AR$3&lt;3,K23,K23/($AR$3-1))</f>
        <v>88.5</v>
      </c>
      <c r="L22" s="135"/>
      <c r="M22" s="133">
        <f ca="1">RANK(N35,($H35:$AO35),0)</f>
        <v>2</v>
      </c>
      <c r="N22" s="134">
        <f ca="1">IF($AR$3&lt;3,N23,N23/($AR$3-1))</f>
        <v>96.875</v>
      </c>
      <c r="O22" s="135"/>
      <c r="P22" s="133">
        <f ca="1">RANK(Q35,($H35:$AO35),0)</f>
        <v>4</v>
      </c>
      <c r="Q22" s="134">
        <f ca="1">IF($AR$3&lt;3,Q23,Q23/($AR$3-1))</f>
        <v>95.75</v>
      </c>
      <c r="R22" s="135"/>
      <c r="S22" s="133">
        <f ca="1">RANK(T35,($H35:$AO35),0)</f>
        <v>3</v>
      </c>
      <c r="T22" s="134">
        <f ca="1">IF($AR$3&lt;3,T23,T23/($AR$3-1))</f>
        <v>95.875</v>
      </c>
      <c r="U22" s="135"/>
      <c r="V22" s="133">
        <f ca="1">RANK(W35,($H35:$AO35),0)</f>
        <v>10</v>
      </c>
      <c r="W22" s="134">
        <f ca="1">IF($AR$3&lt;3,W23,W23/($AR$3-1))</f>
        <v>86.25</v>
      </c>
      <c r="X22" s="135"/>
      <c r="Y22" s="133">
        <f ca="1">RANK(Z35,($H35:$AO35),0)</f>
        <v>9</v>
      </c>
      <c r="Z22" s="134">
        <f ca="1">IF($AR$3&lt;3,Z23,Z23/($AR$3-1))</f>
        <v>86.75</v>
      </c>
      <c r="AA22" s="135"/>
      <c r="AB22" s="133">
        <f ca="1">RANK(AC35,($H35:$AO35),0)</f>
        <v>7</v>
      </c>
      <c r="AC22" s="134">
        <f ca="1">IF($AR$3&lt;3,AC23,AC23/($AR$3-1))</f>
        <v>89.75</v>
      </c>
      <c r="AD22" s="135"/>
      <c r="AE22" s="133">
        <f ca="1">RANK(AF35,($H35:$AO35),0)</f>
        <v>12</v>
      </c>
      <c r="AF22" s="134">
        <f ca="1">IF($AR$3&lt;3,AF23,AF23/($AR$3-1))</f>
        <v>73.25</v>
      </c>
      <c r="AG22" s="135"/>
      <c r="AH22" s="133">
        <f ca="1">RANK(AI35,($H35:$AO35),0)</f>
        <v>6</v>
      </c>
      <c r="AI22" s="134">
        <f ca="1">IF($AR$3&lt;3,AI23,AI23/($AR$3-1))</f>
        <v>90.5</v>
      </c>
      <c r="AJ22" s="135"/>
      <c r="AK22" s="133">
        <f ca="1">RANK(AL35,($H35:$AO35),0)</f>
        <v>11</v>
      </c>
      <c r="AL22" s="134">
        <f ca="1">IF($AR$3&lt;3,AL23,AL23/($AR$3-1))</f>
        <v>83.375</v>
      </c>
      <c r="AM22" s="135"/>
      <c r="AN22" s="133">
        <f ca="1">RANK(AO35,($H35:$AO35),0)</f>
        <v>1</v>
      </c>
      <c r="AO22" s="136">
        <f ca="1">IF($AR$3&lt;3,AO23,AO23/($AR$3-1))</f>
        <v>99.25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["15","10","9","3","12","16","14","13","8","5","7","6","11","4"];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743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708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775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766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767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690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694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718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586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724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667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794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["15","13","4","3","14","16","5","12","8","6","9","10","7","11"];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43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69</v>
      </c>
      <c r="R24" s="143"/>
      <c r="S24" s="141"/>
      <c r="T24" s="142">
        <f ca="1">IF($AR$3&lt;2,"",MIN('Season Summary'!S3:OFFSET('Season Summary'!S3,$C$2+$AR$2,0)))</f>
        <v>62</v>
      </c>
      <c r="U24" s="143"/>
      <c r="V24" s="141"/>
      <c r="W24" s="142">
        <f ca="1">IF($AR$3&lt;2,"",MIN('Season Summary'!V3:OFFSET('Season Summary'!V3,$C$2+$AR$2,0)))</f>
        <v>0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63</v>
      </c>
      <c r="AD24" s="143"/>
      <c r="AE24" s="141"/>
      <c r="AF24" s="142">
        <f ca="1">IF($AR$3&lt;2,"",MIN('Season Summary'!AE3:OFFSET('Season Summary'!AE3,$C$2+$AR$2,0)))</f>
        <v>47</v>
      </c>
      <c r="AG24" s="143"/>
      <c r="AH24" s="141"/>
      <c r="AI24" s="142">
        <f ca="1">IF($AR$3&lt;2,"",MIN('Season Summary'!AH3:OFFSET('Season Summary'!AH3,$C$2+$AR$2,0)))</f>
        <v>67</v>
      </c>
      <c r="AJ24" s="143"/>
      <c r="AK24" s="141"/>
      <c r="AL24" s="142">
        <f ca="1">IF($AR$3&lt;2,"",MIN('Season Summary'!AK3:OFFSET('Season Summary'!AK3,$C$2+$AR$2,0)))</f>
        <v>47</v>
      </c>
      <c r="AM24" s="143"/>
      <c r="AN24" s="141"/>
      <c r="AO24" s="144">
        <f ca="1">IF($AR$3&lt;2,"",MIN('Season Summary'!AN3:OFFSET('Season Summary'!AN3,$C$2+$AR$2,0)))</f>
        <v>63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["7","12","10","13","15","4","11","8","5","6","9","16","14","3"];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0.5714285714285714</v>
      </c>
      <c r="H25" s="142">
        <f>IF(SUM(G4:G19)&gt;0,COUNTBLANK(H4:H19)-COUNTBLANK($E4:$E19),0)</f>
        <v>8</v>
      </c>
      <c r="I25" s="143"/>
      <c r="J25" s="145">
        <f ca="1">IF($AR$2=0,K25/OFFSET('Season Summary'!$D$3,$C$2,0),0)</f>
        <v>0.35714285714285715</v>
      </c>
      <c r="K25" s="142">
        <f>IF(SUM(J4:J19)&gt;0,COUNTBLANK(K4:K19)-COUNTBLANK($E4:$E19),0)</f>
        <v>5</v>
      </c>
      <c r="L25" s="143"/>
      <c r="M25" s="145">
        <f ca="1">IF($AR$2=0,N25/OFFSET('Season Summary'!$D$3,$C$2,0),0)</f>
        <v>0.5714285714285714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0.5714285714285714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0.42857142857142855</v>
      </c>
      <c r="T25" s="142">
        <f>IF(SUM(S4:S19)&gt;0,COUNTBLANK(T4:T19)-COUNTBLANK($E4:$E19),0)</f>
        <v>6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0.5714285714285714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0.35714285714285715</v>
      </c>
      <c r="AF25" s="142">
        <f>IF(SUM(AE4:AE19)&gt;0,COUNTBLANK(AF4:AF19)-COUNTBLANK($E4:$E19),0)</f>
        <v>5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7</v>
      </c>
      <c r="AJ25" s="143"/>
      <c r="AK25" s="145">
        <f ca="1">IF($AR$2=0,AL25/OFFSET('Season Summary'!$D$3,$C$2,0),0)</f>
        <v>0.42857142857142855</v>
      </c>
      <c r="AL25" s="142">
        <f>IF(SUM(AK4:AK19)&gt;0,COUNTBLANK(AL4:AL19)-COUNTBLANK($E4:$E19),0)</f>
        <v>6</v>
      </c>
      <c r="AM25" s="143"/>
      <c r="AN25" s="145">
        <f ca="1">IF($AR$2=0,AO25/OFFSET('Season Summary'!$D$3,$C$2,0),0)</f>
        <v>0.5714285714285714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["13","9","12","6","5","15","8","10","7","4","16","3","14","11"];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0.61764705882352944</v>
      </c>
      <c r="H26" s="151">
        <f ca="1">SUM('Season Summary'!F3:OFFSET('Season Summary'!F3,$C$2+$AR$2,0))</f>
        <v>84</v>
      </c>
      <c r="I26" s="152"/>
      <c r="J26" s="150">
        <f ca="1">IF($AR$3=0,0,K26/SUM('Season Summary'!$D3:OFFSET('Season Summary'!$D3,$C$2+$AR$2,0)))</f>
        <v>0.61029411764705888</v>
      </c>
      <c r="K26" s="151">
        <f ca="1">SUM('Season Summary'!I3:OFFSET('Season Summary'!I3,$C$2+$AR$2,0))</f>
        <v>83</v>
      </c>
      <c r="L26" s="152"/>
      <c r="M26" s="150">
        <f ca="1">IF($AR$3=0,0,N26/SUM('Season Summary'!$D3:OFFSET('Season Summary'!$D3,$C$2+$AR$2,0)))</f>
        <v>0.66911764705882348</v>
      </c>
      <c r="N26" s="151">
        <f ca="1">SUM('Season Summary'!L3:OFFSET('Season Summary'!L3,$C$2+$AR$2,0))</f>
        <v>91</v>
      </c>
      <c r="O26" s="152"/>
      <c r="P26" s="150">
        <f ca="1">IF($AR$3=0,0,Q26/SUM('Season Summary'!$D3:OFFSET('Season Summary'!$D3,$C$2+$AR$2,0)))</f>
        <v>0.6470588235294118</v>
      </c>
      <c r="Q26" s="151">
        <f ca="1">SUM('Season Summary'!O3:OFFSET('Season Summary'!O3,$C$2+$AR$2,0))</f>
        <v>88</v>
      </c>
      <c r="R26" s="152"/>
      <c r="S26" s="150">
        <f ca="1">IF($AR$3=0,0,T26/SUM('Season Summary'!$D3:OFFSET('Season Summary'!$D3,$C$2+$AR$2,0)))</f>
        <v>0.63970588235294112</v>
      </c>
      <c r="T26" s="151">
        <f ca="1">SUM('Season Summary'!R3:OFFSET('Season Summary'!R3,$C$2+$AR$2,0))</f>
        <v>87</v>
      </c>
      <c r="U26" s="152"/>
      <c r="V26" s="150">
        <f ca="1">IF($AR$3=0,0,W26/SUM('Season Summary'!$D3:OFFSET('Season Summary'!$D3,$C$2+$AR$2,0)))</f>
        <v>0.53676470588235292</v>
      </c>
      <c r="W26" s="151">
        <f ca="1">SUM('Season Summary'!U3:OFFSET('Season Summary'!U3,$C$2+$AR$2,0))</f>
        <v>73</v>
      </c>
      <c r="X26" s="152"/>
      <c r="Y26" s="150">
        <f ca="1">IF($AR$3=0,0,Z26/SUM('Season Summary'!$D3:OFFSET('Season Summary'!$D3,$C$2+$AR$2,0)))</f>
        <v>0.59558823529411764</v>
      </c>
      <c r="Z26" s="151">
        <f ca="1">SUM('Season Summary'!X3:OFFSET('Season Summary'!X3,$C$2+$AR$2,0))</f>
        <v>81</v>
      </c>
      <c r="AA26" s="152"/>
      <c r="AB26" s="150">
        <f ca="1">IF($AR$3=0,0,AC26/SUM('Season Summary'!$D3:OFFSET('Season Summary'!$D3,$C$2+$AR$2,0)))</f>
        <v>0.6029411764705882</v>
      </c>
      <c r="AC26" s="151">
        <f ca="1">SUM('Season Summary'!AA3:OFFSET('Season Summary'!AA3,$C$2+$AR$2,0))</f>
        <v>82</v>
      </c>
      <c r="AD26" s="152"/>
      <c r="AE26" s="150">
        <f ca="1">IF($AR$3=0,0,AF26/SUM('Season Summary'!$D3:OFFSET('Season Summary'!$D3,$C$2+$AR$2,0)))</f>
        <v>0.51470588235294112</v>
      </c>
      <c r="AF26" s="151">
        <f ca="1">SUM('Season Summary'!AD3:OFFSET('Season Summary'!AD3,$C$2+$AR$2,0))</f>
        <v>70</v>
      </c>
      <c r="AG26" s="152"/>
      <c r="AH26" s="150">
        <f ca="1">IF($AR$3=0,0,AI26/SUM('Season Summary'!$D3:OFFSET('Season Summary'!$D3,$C$2+$AR$2,0)))</f>
        <v>0.63235294117647056</v>
      </c>
      <c r="AI26" s="151">
        <f ca="1">SUM('Season Summary'!AG3:OFFSET('Season Summary'!AG3,$C$2+$AR$2,0))</f>
        <v>86</v>
      </c>
      <c r="AJ26" s="152"/>
      <c r="AK26" s="150">
        <f ca="1">IF($AR$3=0,0,AL26/SUM('Season Summary'!$D3:OFFSET('Season Summary'!$D3,$C$2+$AR$2,0)))</f>
        <v>0.58823529411764708</v>
      </c>
      <c r="AL26" s="151">
        <f ca="1">SUM('Season Summary'!AJ3:OFFSET('Season Summary'!AJ3,$C$2+$AR$2,0))</f>
        <v>80</v>
      </c>
      <c r="AM26" s="152"/>
      <c r="AN26" s="150">
        <f ca="1">IF($AR$3=0,0,AO26/SUM('Season Summary'!$D3:OFFSET('Season Summary'!$D3,$C$2+$AR$2,0)))</f>
        <v>0.6470588235294118</v>
      </c>
      <c r="AO26" s="153">
        <f ca="1">SUM('Season Summary'!AM3:OFFSET('Season Summary'!AM3,$C$2+$AR$2,0))</f>
        <v>88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["4","6","5","9","12","13","8","16","10","3","11","15","14","7"];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136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27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["11","13","7","10","14","15","6","4","9","12","8","3","16","5"];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["H","H","V","V","V","H","H","V","H","V","H","V","V","H"];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Buccaneers, Football Team, Lions, Seahawks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["42","45","40","42","44","","33","46","82","40","37","32"];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w9_actual_mn_points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0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71</v>
      </c>
      <c r="K34" s="41">
        <f t="shared" ref="K34:K39" ca="1" si="25">K21</f>
        <v>43</v>
      </c>
      <c r="N34" s="41">
        <f t="shared" ref="N34:N39" ca="1" si="26">N21</f>
        <v>70</v>
      </c>
      <c r="Q34" s="41">
        <f t="shared" ref="Q34:Q39" ca="1" si="27">Q21</f>
        <v>69</v>
      </c>
      <c r="T34" s="41">
        <f t="shared" ref="T34:T39" ca="1" si="28">T21</f>
        <v>62</v>
      </c>
      <c r="W34" s="41">
        <f t="shared" ref="W34:W39" si="29">W21</f>
        <v>0</v>
      </c>
      <c r="Z34" s="41">
        <f t="shared" ref="Z34:Z39" ca="1" si="30">Z21</f>
        <v>70</v>
      </c>
      <c r="AC34" s="41">
        <f t="shared" ref="AC34:AC39" ca="1" si="31">AC21</f>
        <v>63</v>
      </c>
      <c r="AF34" s="41">
        <f t="shared" ref="AF34:AF39" ca="1" si="32">AF21</f>
        <v>47</v>
      </c>
      <c r="AI34" s="41">
        <f t="shared" ref="AI34:AI39" ca="1" si="33">AI21</f>
        <v>67</v>
      </c>
      <c r="AL34" s="41">
        <f t="shared" ref="AL34:AL39" ca="1" si="34">AL21</f>
        <v>47</v>
      </c>
      <c r="AO34" s="41">
        <f t="shared" ref="AO34:AO39" ca="1" si="35">AO21</f>
        <v>63</v>
      </c>
      <c r="AP34" s="160"/>
      <c r="AV34" s="41">
        <f ca="1">AV21</f>
        <v>62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92.875</v>
      </c>
      <c r="I35" s="160"/>
      <c r="J35" s="160"/>
      <c r="K35" s="388">
        <f t="shared" ca="1" si="25"/>
        <v>88.5</v>
      </c>
      <c r="L35" s="160"/>
      <c r="M35" s="160"/>
      <c r="N35" s="388">
        <f t="shared" ca="1" si="26"/>
        <v>96.875</v>
      </c>
      <c r="Q35" s="388">
        <f t="shared" ca="1" si="27"/>
        <v>95.75</v>
      </c>
      <c r="T35" s="388">
        <f t="shared" ca="1" si="28"/>
        <v>95.875</v>
      </c>
      <c r="W35" s="388">
        <f t="shared" ca="1" si="29"/>
        <v>86.25</v>
      </c>
      <c r="Z35" s="388">
        <f t="shared" ca="1" si="30"/>
        <v>86.75</v>
      </c>
      <c r="AC35" s="388">
        <f t="shared" ca="1" si="31"/>
        <v>89.75</v>
      </c>
      <c r="AF35" s="388">
        <f t="shared" ca="1" si="32"/>
        <v>73.25</v>
      </c>
      <c r="AI35" s="388">
        <f t="shared" ca="1" si="33"/>
        <v>90.5</v>
      </c>
      <c r="AL35" s="388">
        <f t="shared" ca="1" si="34"/>
        <v>83.375</v>
      </c>
      <c r="AO35" s="388">
        <f t="shared" ca="1" si="35"/>
        <v>99.25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743</v>
      </c>
      <c r="I36" s="160"/>
      <c r="J36" s="160"/>
      <c r="K36" s="388">
        <f t="shared" ca="1" si="25"/>
        <v>708</v>
      </c>
      <c r="L36" s="160"/>
      <c r="M36" s="160"/>
      <c r="N36" s="388">
        <f t="shared" ca="1" si="26"/>
        <v>775</v>
      </c>
      <c r="Q36" s="388">
        <f t="shared" ca="1" si="27"/>
        <v>766</v>
      </c>
      <c r="T36" s="388">
        <f t="shared" ca="1" si="28"/>
        <v>767</v>
      </c>
      <c r="W36" s="388">
        <f t="shared" ca="1" si="29"/>
        <v>690</v>
      </c>
      <c r="Z36" s="388">
        <f t="shared" ca="1" si="30"/>
        <v>694</v>
      </c>
      <c r="AC36" s="388">
        <f t="shared" ca="1" si="31"/>
        <v>718</v>
      </c>
      <c r="AF36" s="388">
        <f t="shared" ca="1" si="32"/>
        <v>586</v>
      </c>
      <c r="AI36" s="388">
        <f t="shared" ca="1" si="33"/>
        <v>724</v>
      </c>
      <c r="AL36" s="388">
        <f t="shared" ca="1" si="34"/>
        <v>667</v>
      </c>
      <c r="AO36" s="388">
        <f t="shared" ca="1" si="35"/>
        <v>794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43</v>
      </c>
      <c r="L37" s="160"/>
      <c r="M37" s="160"/>
      <c r="N37" s="388">
        <f t="shared" ca="1" si="26"/>
        <v>69</v>
      </c>
      <c r="Q37" s="388">
        <f t="shared" ca="1" si="27"/>
        <v>69</v>
      </c>
      <c r="T37" s="388">
        <f t="shared" ca="1" si="28"/>
        <v>62</v>
      </c>
      <c r="W37" s="388">
        <f t="shared" ca="1" si="29"/>
        <v>0</v>
      </c>
      <c r="Z37" s="388">
        <f t="shared" ca="1" si="30"/>
        <v>50</v>
      </c>
      <c r="AC37" s="388">
        <f t="shared" ca="1" si="31"/>
        <v>63</v>
      </c>
      <c r="AF37" s="388">
        <f t="shared" ca="1" si="32"/>
        <v>47</v>
      </c>
      <c r="AI37" s="388">
        <f t="shared" ca="1" si="33"/>
        <v>67</v>
      </c>
      <c r="AL37" s="388">
        <f t="shared" ca="1" si="34"/>
        <v>47</v>
      </c>
      <c r="AO37" s="388">
        <f t="shared" ca="1" si="35"/>
        <v>63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8</v>
      </c>
      <c r="I38" s="160"/>
      <c r="J38" s="160"/>
      <c r="K38" s="388">
        <f t="shared" si="25"/>
        <v>5</v>
      </c>
      <c r="L38" s="160"/>
      <c r="M38" s="160"/>
      <c r="N38" s="388">
        <f t="shared" si="26"/>
        <v>8</v>
      </c>
      <c r="Q38" s="388">
        <f t="shared" si="27"/>
        <v>8</v>
      </c>
      <c r="T38" s="388">
        <f t="shared" si="28"/>
        <v>6</v>
      </c>
      <c r="W38" s="388">
        <f t="shared" si="29"/>
        <v>0</v>
      </c>
      <c r="Z38" s="388">
        <f t="shared" si="30"/>
        <v>8</v>
      </c>
      <c r="AC38" s="388">
        <f t="shared" si="31"/>
        <v>7</v>
      </c>
      <c r="AF38" s="388">
        <f t="shared" si="32"/>
        <v>5</v>
      </c>
      <c r="AI38" s="388">
        <f t="shared" si="33"/>
        <v>7</v>
      </c>
      <c r="AL38" s="388">
        <f t="shared" si="34"/>
        <v>6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84</v>
      </c>
      <c r="I39" s="160"/>
      <c r="J39" s="160"/>
      <c r="K39" s="388">
        <f t="shared" ca="1" si="25"/>
        <v>83</v>
      </c>
      <c r="L39" s="160"/>
      <c r="M39" s="160"/>
      <c r="N39" s="388">
        <f t="shared" ca="1" si="26"/>
        <v>91</v>
      </c>
      <c r="Q39" s="388">
        <f t="shared" ca="1" si="27"/>
        <v>88</v>
      </c>
      <c r="T39" s="388">
        <f t="shared" ca="1" si="28"/>
        <v>87</v>
      </c>
      <c r="W39" s="388">
        <f t="shared" ca="1" si="29"/>
        <v>73</v>
      </c>
      <c r="Z39" s="388">
        <f t="shared" ca="1" si="30"/>
        <v>81</v>
      </c>
      <c r="AC39" s="388">
        <f t="shared" ca="1" si="31"/>
        <v>82</v>
      </c>
      <c r="AF39" s="388">
        <f t="shared" ca="1" si="32"/>
        <v>70</v>
      </c>
      <c r="AI39" s="388">
        <f t="shared" ca="1" si="33"/>
        <v>86</v>
      </c>
      <c r="AL39" s="388">
        <f t="shared" ca="1" si="34"/>
        <v>80</v>
      </c>
      <c r="AO39" s="388">
        <f t="shared" ca="1" si="35"/>
        <v>88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8</v>
      </c>
      <c r="K40" s="388"/>
      <c r="L40" s="160"/>
      <c r="M40" s="387">
        <f ca="1">M22</f>
        <v>2</v>
      </c>
      <c r="N40" s="388"/>
      <c r="P40" s="387">
        <f ca="1">P22</f>
        <v>4</v>
      </c>
      <c r="Q40" s="388"/>
      <c r="S40" s="387">
        <f ca="1">S22</f>
        <v>3</v>
      </c>
      <c r="T40" s="388"/>
      <c r="V40" s="387">
        <f ca="1">V22</f>
        <v>10</v>
      </c>
      <c r="W40" s="388"/>
      <c r="Y40" s="387">
        <f ca="1">Y22</f>
        <v>9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6</v>
      </c>
      <c r="AI40" s="388"/>
      <c r="AK40" s="387">
        <f ca="1">AK22</f>
        <v>11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0.5714285714285714</v>
      </c>
      <c r="H41" s="160"/>
      <c r="I41" s="160"/>
      <c r="J41" s="387">
        <f ca="1">J25</f>
        <v>0.35714285714285715</v>
      </c>
      <c r="K41" s="160"/>
      <c r="L41" s="160"/>
      <c r="M41" s="387">
        <f ca="1">M25</f>
        <v>0.5714285714285714</v>
      </c>
      <c r="P41" s="387">
        <f ca="1">P25</f>
        <v>0.5714285714285714</v>
      </c>
      <c r="S41" s="387">
        <f ca="1">S25</f>
        <v>0.42857142857142855</v>
      </c>
      <c r="V41" s="387">
        <f ca="1">V25</f>
        <v>0</v>
      </c>
      <c r="Y41" s="387">
        <f ca="1">Y25</f>
        <v>0.5714285714285714</v>
      </c>
      <c r="AB41" s="387">
        <f ca="1">AB25</f>
        <v>0.5</v>
      </c>
      <c r="AE41" s="387">
        <f ca="1">AE25</f>
        <v>0.35714285714285715</v>
      </c>
      <c r="AH41" s="387">
        <f ca="1">AH25</f>
        <v>0.5</v>
      </c>
      <c r="AK41" s="387">
        <f ca="1">AK25</f>
        <v>0.42857142857142855</v>
      </c>
      <c r="AN41" s="387">
        <f ca="1">AN25</f>
        <v>0.5714285714285714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0.61764705882352944</v>
      </c>
      <c r="H42" s="160"/>
      <c r="I42" s="160"/>
      <c r="J42" s="387">
        <f ca="1">J26</f>
        <v>0.61029411764705888</v>
      </c>
      <c r="K42" s="160"/>
      <c r="L42" s="160"/>
      <c r="M42" s="387">
        <f ca="1">M26</f>
        <v>0.66911764705882348</v>
      </c>
      <c r="P42" s="387">
        <f ca="1">P26</f>
        <v>0.6470588235294118</v>
      </c>
      <c r="S42" s="387">
        <f ca="1">S26</f>
        <v>0.63970588235294112</v>
      </c>
      <c r="V42" s="387">
        <f ca="1">V26</f>
        <v>0.53676470588235292</v>
      </c>
      <c r="Y42" s="387">
        <f ca="1">Y26</f>
        <v>0.59558823529411764</v>
      </c>
      <c r="AB42" s="387">
        <f ca="1">AB26</f>
        <v>0.6029411764705882</v>
      </c>
      <c r="AE42" s="387">
        <f ca="1">AE26</f>
        <v>0.51470588235294112</v>
      </c>
      <c r="AH42" s="387">
        <f ca="1">AH26</f>
        <v>0.63235294117647056</v>
      </c>
      <c r="AK42" s="387">
        <f ca="1">AK26</f>
        <v>0.58823529411764708</v>
      </c>
      <c r="AN42" s="387">
        <f ca="1">AN26</f>
        <v>0.6470588235294118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"Bears at Steelers"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2021-11-30T04:37:22Z</dcterms:modified>
</cp:coreProperties>
</file>