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MBC638\Week 4\"/>
    </mc:Choice>
  </mc:AlternateContent>
  <xr:revisionPtr revIDLastSave="0" documentId="13_ncr:1_{EEB40633-ADC9-490C-A5D2-57D1CACC46C3}" xr6:coauthVersionLast="38" xr6:coauthVersionMax="38" xr10:uidLastSave="{00000000-0000-0000-0000-000000000000}"/>
  <bookViews>
    <workbookView xWindow="0" yWindow="0" windowWidth="14380" windowHeight="4080" xr2:uid="{00000000-000D-0000-FFFF-FFFF00000000}"/>
  </bookViews>
  <sheets>
    <sheet name="data_collection" sheetId="1" r:id="rId1"/>
  </sheets>
  <definedNames>
    <definedName name="_xlnm.Print_Area" localSheetId="0">data_collection!$A$1:$F$44</definedName>
  </definedNames>
  <calcPr calcId="162913"/>
</workbook>
</file>

<file path=xl/calcChain.xml><?xml version="1.0" encoding="utf-8"?>
<calcChain xmlns="http://schemas.openxmlformats.org/spreadsheetml/2006/main">
  <c r="O41" i="1" l="1"/>
  <c r="J13" i="1"/>
  <c r="U26" i="1"/>
  <c r="T26" i="1"/>
  <c r="S26" i="1"/>
  <c r="V25" i="1"/>
  <c r="V24" i="1"/>
  <c r="V23" i="1"/>
  <c r="O37" i="1"/>
  <c r="J39" i="1"/>
  <c r="J36" i="1"/>
  <c r="J35" i="1"/>
  <c r="L32" i="1"/>
  <c r="U30" i="1" l="1"/>
  <c r="U32" i="1"/>
  <c r="V26" i="1"/>
  <c r="J25" i="1"/>
  <c r="S31" i="1" l="1"/>
  <c r="S30" i="1"/>
  <c r="T31" i="1"/>
  <c r="T30" i="1"/>
  <c r="S32" i="1"/>
  <c r="T32" i="1"/>
  <c r="U31" i="1"/>
  <c r="B37" i="1"/>
  <c r="V30" i="1" l="1"/>
  <c r="V32" i="1"/>
  <c r="V31" i="1"/>
  <c r="C32" i="1"/>
  <c r="D26" i="1"/>
  <c r="D25" i="1"/>
  <c r="D24" i="1"/>
  <c r="D23" i="1"/>
  <c r="D22" i="1"/>
  <c r="D21" i="1"/>
  <c r="C27" i="1"/>
  <c r="B27" i="1"/>
  <c r="N14" i="1"/>
  <c r="N13" i="1"/>
  <c r="L13" i="1"/>
  <c r="L14" i="1"/>
  <c r="J14" i="1"/>
  <c r="O15" i="1"/>
  <c r="I15" i="1"/>
  <c r="K15" i="1"/>
  <c r="M15" i="1"/>
  <c r="O14" i="1"/>
  <c r="O13" i="1"/>
  <c r="D27" i="1" l="1"/>
</calcChain>
</file>

<file path=xl/sharedStrings.xml><?xml version="1.0" encoding="utf-8"?>
<sst xmlns="http://schemas.openxmlformats.org/spreadsheetml/2006/main" count="86" uniqueCount="70">
  <si>
    <t>Question:</t>
  </si>
  <si>
    <t>Data Collection:</t>
  </si>
  <si>
    <t>Summarize into a 2-way table:</t>
  </si>
  <si>
    <t>Totals</t>
  </si>
  <si>
    <t>Calculate observed and expected frequencies:</t>
  </si>
  <si>
    <t>f (observed)</t>
  </si>
  <si>
    <t>F (expected)</t>
  </si>
  <si>
    <t>(f-F)^2 / F</t>
  </si>
  <si>
    <t>&lt;--- N</t>
  </si>
  <si>
    <t>note: F(expected) = (f row total * f column total) / N</t>
  </si>
  <si>
    <t>&lt;--- chi-square</t>
  </si>
  <si>
    <t>Calculate degrees of freedom:</t>
  </si>
  <si>
    <t xml:space="preserve">df = (r-1) * (c-1) = </t>
  </si>
  <si>
    <t>Fail to reject Ho?</t>
  </si>
  <si>
    <t>Reject Ho?</t>
  </si>
  <si>
    <t>What does this mean?</t>
  </si>
  <si>
    <t>Pick an alpha = 0.05</t>
  </si>
  <si>
    <t>if p is low Ho must go</t>
  </si>
  <si>
    <t xml:space="preserve">p-value = </t>
  </si>
  <si>
    <t>Does gender determine what you will drink this morning?</t>
  </si>
  <si>
    <t>Is there a relationship between gender and type of hot morning beverage?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</si>
  <si>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</si>
  <si>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>Coffee</t>
  </si>
  <si>
    <t>Flavored beverage</t>
  </si>
  <si>
    <t>Tea</t>
  </si>
  <si>
    <t>Male</t>
  </si>
  <si>
    <t>Female</t>
  </si>
  <si>
    <t>Use Table E to find the p-value</t>
  </si>
  <si>
    <t>male/coffee</t>
  </si>
  <si>
    <t>male/flav</t>
  </si>
  <si>
    <t>male/tea</t>
  </si>
  <si>
    <t>female/coffee</t>
  </si>
  <si>
    <t>female/flav</t>
  </si>
  <si>
    <t>female/tea</t>
  </si>
  <si>
    <t>&lt;--This is your choice</t>
  </si>
  <si>
    <t>Coffee O</t>
  </si>
  <si>
    <t>Coffee E</t>
  </si>
  <si>
    <t>Flavored O</t>
  </si>
  <si>
    <t>Flavored E</t>
  </si>
  <si>
    <t>Tea O</t>
  </si>
  <si>
    <t>Tea E</t>
  </si>
  <si>
    <t>Totals O</t>
  </si>
  <si>
    <t>f</t>
  </si>
  <si>
    <t>F</t>
  </si>
  <si>
    <t>2 rows = male and female</t>
  </si>
  <si>
    <t>3 columns - coffee, flavored, tea</t>
  </si>
  <si>
    <t>Yes - Ho is VERY LOW</t>
  </si>
  <si>
    <t>That there is a relationship between gender and beverage</t>
  </si>
  <si>
    <t>Ho:  Gender and beverage choice are independent</t>
  </si>
  <si>
    <t>Ha:  Gender and beverage choice are not independent</t>
  </si>
  <si>
    <t>Expected Table</t>
  </si>
  <si>
    <t>Brand A</t>
  </si>
  <si>
    <t>Brand B</t>
  </si>
  <si>
    <t>Brand C</t>
  </si>
  <si>
    <t>4+</t>
  </si>
  <si>
    <t>0-1</t>
  </si>
  <si>
    <t>2-3</t>
  </si>
  <si>
    <t>OBSERVED</t>
  </si>
  <si>
    <t>EXPECTED</t>
  </si>
  <si>
    <t>Obs</t>
  </si>
  <si>
    <t>Expect</t>
  </si>
  <si>
    <t>A/0-1</t>
  </si>
  <si>
    <t>A/2-3</t>
  </si>
  <si>
    <t>A/4</t>
  </si>
  <si>
    <t>B/0-1</t>
  </si>
  <si>
    <t>B/2-3</t>
  </si>
  <si>
    <t>B/4</t>
  </si>
  <si>
    <t>C/0-1</t>
  </si>
  <si>
    <t>C/2-3</t>
  </si>
  <si>
    <t>C/4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</si>
</sst>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00000"/>
    <numFmt numFmtId="166" formatCode="0.0000000000"/>
    <numFmt numFmtId="167" formatCode="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 applyBorder="1"/>
    <xf numFmtId="0" fontId="0" fillId="0" borderId="3" xfId="0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1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4" xfId="0" applyFont="1" applyBorder="1"/>
    <xf numFmtId="0" fontId="0" fillId="2" borderId="0" xfId="0" applyFill="1"/>
    <xf numFmtId="165" fontId="0" fillId="2" borderId="0" xfId="0" applyNumberFormat="1" applyFill="1"/>
    <xf numFmtId="166" fontId="0" fillId="3" borderId="0" xfId="0" applyNumberFormat="1" applyFill="1"/>
    <xf numFmtId="16" fontId="0" fillId="0" borderId="0" xfId="0" quotePrefix="1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4"/>
  <sheetViews>
    <sheetView tabSelected="1" topLeftCell="A4" zoomScale="75" zoomScaleNormal="75" workbookViewId="0">
      <selection activeCell="T44" sqref="T44"/>
    </sheetView>
  </sheetViews>
  <sheetFormatPr defaultRowHeight="14.5" x14ac:dyDescent="0.35"/>
  <cols>
    <col min="1" max="1" width="14.54296875" customWidth="1"/>
    <col min="2" max="2" width="24.90625" customWidth="1"/>
    <col min="3" max="3" width="19.26953125" customWidth="1"/>
    <col min="4" max="4" width="14.453125" customWidth="1"/>
    <col min="5" max="5" width="11.7265625" customWidth="1"/>
    <col min="6" max="6" width="13.54296875" customWidth="1"/>
    <col min="7" max="7" width="11.26953125" customWidth="1"/>
    <col min="10" max="10" width="15.1796875" customWidth="1"/>
    <col min="11" max="11" width="10.36328125" bestFit="1" customWidth="1"/>
    <col min="12" max="12" width="9.90625" bestFit="1" customWidth="1"/>
    <col min="15" max="15" width="20.90625" customWidth="1"/>
    <col min="16" max="16" width="11.6328125" customWidth="1"/>
  </cols>
  <sheetData>
    <row r="1" spans="1:16" x14ac:dyDescent="0.35">
      <c r="A1" s="1" t="s">
        <v>0</v>
      </c>
    </row>
    <row r="2" spans="1:16" ht="18.5" x14ac:dyDescent="0.45">
      <c r="A2" s="2" t="s">
        <v>19</v>
      </c>
    </row>
    <row r="3" spans="1:16" x14ac:dyDescent="0.35">
      <c r="A3" t="s">
        <v>20</v>
      </c>
    </row>
    <row r="5" spans="1:16" x14ac:dyDescent="0.35">
      <c r="A5" t="s">
        <v>48</v>
      </c>
    </row>
    <row r="6" spans="1:16" ht="34.5" customHeight="1" x14ac:dyDescent="0.35">
      <c r="A6" t="s">
        <v>49</v>
      </c>
    </row>
    <row r="7" spans="1:16" ht="9" customHeight="1" x14ac:dyDescent="0.35"/>
    <row r="8" spans="1:16" x14ac:dyDescent="0.35">
      <c r="A8" s="4" t="s">
        <v>1</v>
      </c>
    </row>
    <row r="9" spans="1:16" ht="9.75" customHeight="1" x14ac:dyDescent="0.35"/>
    <row r="10" spans="1:16" ht="7" customHeight="1" x14ac:dyDescent="0.35">
      <c r="A10" s="6" t="s">
        <v>2</v>
      </c>
    </row>
    <row r="11" spans="1:16" s="33" customFormat="1" ht="16.5" customHeight="1" x14ac:dyDescent="0.35">
      <c r="I11" s="33" t="s">
        <v>42</v>
      </c>
      <c r="J11" s="33" t="s">
        <v>43</v>
      </c>
      <c r="K11" s="33" t="s">
        <v>42</v>
      </c>
      <c r="L11" s="33" t="s">
        <v>43</v>
      </c>
      <c r="M11" s="33" t="s">
        <v>42</v>
      </c>
      <c r="N11" s="33" t="s">
        <v>43</v>
      </c>
    </row>
    <row r="12" spans="1:16" x14ac:dyDescent="0.35">
      <c r="A12" s="5"/>
      <c r="B12" s="11" t="s">
        <v>22</v>
      </c>
      <c r="C12" s="11" t="s">
        <v>23</v>
      </c>
      <c r="D12" s="11" t="s">
        <v>24</v>
      </c>
      <c r="E12" s="9" t="s">
        <v>3</v>
      </c>
      <c r="H12" s="5"/>
      <c r="I12" s="11" t="s">
        <v>35</v>
      </c>
      <c r="J12" s="11" t="s">
        <v>36</v>
      </c>
      <c r="K12" s="11" t="s">
        <v>37</v>
      </c>
      <c r="L12" s="11" t="s">
        <v>38</v>
      </c>
      <c r="M12" s="11" t="s">
        <v>39</v>
      </c>
      <c r="N12" s="11" t="s">
        <v>40</v>
      </c>
      <c r="O12" s="23" t="s">
        <v>41</v>
      </c>
      <c r="P12" s="24" t="s">
        <v>7</v>
      </c>
    </row>
    <row r="13" spans="1:16" x14ac:dyDescent="0.35">
      <c r="A13" s="13" t="s">
        <v>25</v>
      </c>
      <c r="B13" s="20">
        <v>610</v>
      </c>
      <c r="C13" s="20">
        <v>220</v>
      </c>
      <c r="D13" s="20">
        <v>140</v>
      </c>
      <c r="H13" s="13" t="s">
        <v>25</v>
      </c>
      <c r="I13" s="27">
        <v>610</v>
      </c>
      <c r="J13" s="31">
        <f>(O13*I15)/O15</f>
        <v>456.80232558139534</v>
      </c>
      <c r="K13" s="27">
        <v>220</v>
      </c>
      <c r="L13" s="31">
        <f>(O13*K15)/O15</f>
        <v>335.55232558139534</v>
      </c>
      <c r="M13" s="27">
        <v>140</v>
      </c>
      <c r="N13" s="31">
        <f>(O13*M15)/O15</f>
        <v>177.6453488372093</v>
      </c>
      <c r="O13" s="25">
        <f>I13+K13+M13</f>
        <v>970</v>
      </c>
    </row>
    <row r="14" spans="1:16" ht="15" thickBot="1" x14ac:dyDescent="0.4">
      <c r="A14" s="14" t="s">
        <v>26</v>
      </c>
      <c r="B14" s="21">
        <v>200</v>
      </c>
      <c r="C14" s="21">
        <v>375</v>
      </c>
      <c r="D14" s="21">
        <v>175</v>
      </c>
      <c r="H14" s="14" t="s">
        <v>26</v>
      </c>
      <c r="I14" s="28">
        <v>200</v>
      </c>
      <c r="J14" s="32">
        <f>(O14*I15)/O15</f>
        <v>353.19767441860466</v>
      </c>
      <c r="K14" s="28">
        <v>375</v>
      </c>
      <c r="L14" s="32">
        <f>(O14*K15)/O15</f>
        <v>259.44767441860466</v>
      </c>
      <c r="M14" s="28">
        <v>175</v>
      </c>
      <c r="N14" s="32">
        <f>(O14*M15)/O15</f>
        <v>137.3546511627907</v>
      </c>
      <c r="O14" s="25">
        <f>I14+K14+M14</f>
        <v>750</v>
      </c>
    </row>
    <row r="15" spans="1:16" ht="15" thickBot="1" x14ac:dyDescent="0.4">
      <c r="A15" s="10" t="s">
        <v>3</v>
      </c>
      <c r="B15" s="7"/>
      <c r="C15" s="7"/>
      <c r="D15" s="7"/>
      <c r="E15" s="19"/>
      <c r="F15" t="s">
        <v>8</v>
      </c>
      <c r="H15" s="10" t="s">
        <v>3</v>
      </c>
      <c r="I15" s="22">
        <f>SUM(I13:I14)</f>
        <v>810</v>
      </c>
      <c r="J15" s="29"/>
      <c r="K15" s="22">
        <f>SUM(K13:K14)</f>
        <v>595</v>
      </c>
      <c r="L15" s="30"/>
      <c r="M15" s="22">
        <f>SUM(M13:M14)</f>
        <v>315</v>
      </c>
      <c r="N15" s="30"/>
      <c r="O15" s="26">
        <f>SUM(O13:O14)</f>
        <v>1720</v>
      </c>
    </row>
    <row r="16" spans="1:16" ht="8.25" customHeight="1" x14ac:dyDescent="0.35"/>
    <row r="17" spans="1:22" ht="8.25" customHeight="1" x14ac:dyDescent="0.35"/>
    <row r="18" spans="1:22" x14ac:dyDescent="0.35">
      <c r="A18" s="6" t="s">
        <v>4</v>
      </c>
      <c r="B18" s="6"/>
      <c r="C18" s="6"/>
      <c r="D18" s="6"/>
    </row>
    <row r="19" spans="1:22" ht="8.25" customHeight="1" x14ac:dyDescent="0.35">
      <c r="A19" s="6"/>
      <c r="B19" s="6"/>
      <c r="C19" s="6"/>
      <c r="D19" s="6"/>
    </row>
    <row r="20" spans="1:22" x14ac:dyDescent="0.35">
      <c r="A20" s="5"/>
      <c r="B20" s="11" t="s">
        <v>5</v>
      </c>
      <c r="C20" s="11" t="s">
        <v>6</v>
      </c>
      <c r="D20" s="12" t="s">
        <v>7</v>
      </c>
      <c r="J20" t="s">
        <v>50</v>
      </c>
    </row>
    <row r="21" spans="1:22" x14ac:dyDescent="0.35">
      <c r="A21" s="3" t="s">
        <v>28</v>
      </c>
      <c r="B21" s="7">
        <v>610</v>
      </c>
      <c r="C21" s="7">
        <v>456.8</v>
      </c>
      <c r="D21">
        <f t="shared" ref="D21:D26" si="0">(POWER(B21-C21,2))/C21</f>
        <v>51.379684763572676</v>
      </c>
      <c r="J21" s="31">
        <v>456.8</v>
      </c>
      <c r="K21" s="31">
        <v>335.6</v>
      </c>
      <c r="L21" s="31">
        <v>117.6</v>
      </c>
      <c r="Q21" t="s">
        <v>57</v>
      </c>
    </row>
    <row r="22" spans="1:22" x14ac:dyDescent="0.35">
      <c r="A22" s="3" t="s">
        <v>29</v>
      </c>
      <c r="B22" s="7">
        <v>220</v>
      </c>
      <c r="C22" s="7">
        <v>335.6</v>
      </c>
      <c r="D22">
        <f t="shared" si="0"/>
        <v>39.819308700834341</v>
      </c>
      <c r="J22" s="32">
        <v>353.2</v>
      </c>
      <c r="K22" s="32">
        <v>259.39999999999998</v>
      </c>
      <c r="L22" s="32">
        <v>137.4</v>
      </c>
      <c r="S22" t="s">
        <v>55</v>
      </c>
      <c r="T22" s="38" t="s">
        <v>56</v>
      </c>
      <c r="U22" t="s">
        <v>54</v>
      </c>
    </row>
    <row r="23" spans="1:22" x14ac:dyDescent="0.35">
      <c r="A23" s="3" t="s">
        <v>30</v>
      </c>
      <c r="B23" s="34">
        <v>140</v>
      </c>
      <c r="C23" s="7">
        <v>177.6</v>
      </c>
      <c r="D23">
        <f t="shared" si="0"/>
        <v>7.9603603603603581</v>
      </c>
      <c r="R23" t="s">
        <v>51</v>
      </c>
      <c r="S23">
        <v>50</v>
      </c>
      <c r="T23">
        <v>28</v>
      </c>
      <c r="U23">
        <v>22</v>
      </c>
      <c r="V23">
        <f>SUM(S23:U23)</f>
        <v>100</v>
      </c>
    </row>
    <row r="24" spans="1:22" x14ac:dyDescent="0.35">
      <c r="A24" s="3" t="s">
        <v>31</v>
      </c>
      <c r="B24" s="7">
        <v>200</v>
      </c>
      <c r="C24" s="7">
        <v>353.2</v>
      </c>
      <c r="D24">
        <f t="shared" si="0"/>
        <v>66.450283125707813</v>
      </c>
      <c r="R24" t="s">
        <v>52</v>
      </c>
      <c r="S24">
        <v>41</v>
      </c>
      <c r="T24">
        <v>30</v>
      </c>
      <c r="U24">
        <v>29</v>
      </c>
      <c r="V24">
        <f>SUM(S24:U24)</f>
        <v>100</v>
      </c>
    </row>
    <row r="25" spans="1:22" x14ac:dyDescent="0.35">
      <c r="A25" s="3" t="s">
        <v>32</v>
      </c>
      <c r="B25" s="7">
        <v>375</v>
      </c>
      <c r="C25" s="7">
        <v>259.39999999999998</v>
      </c>
      <c r="D25">
        <f t="shared" si="0"/>
        <v>51.516422513492707</v>
      </c>
      <c r="J25" s="37">
        <f>_xlfn.CHISQ.TEST(B13:D14,J21:L22)</f>
        <v>2.6268873454751399E-49</v>
      </c>
      <c r="R25" t="s">
        <v>53</v>
      </c>
      <c r="S25">
        <v>39</v>
      </c>
      <c r="T25">
        <v>23</v>
      </c>
      <c r="U25">
        <v>38</v>
      </c>
      <c r="V25">
        <f>SUM(S25:U25)</f>
        <v>100</v>
      </c>
    </row>
    <row r="26" spans="1:22" x14ac:dyDescent="0.35">
      <c r="A26" s="5" t="s">
        <v>33</v>
      </c>
      <c r="B26" s="8">
        <v>175</v>
      </c>
      <c r="C26" s="8">
        <v>137.4</v>
      </c>
      <c r="D26">
        <f t="shared" si="0"/>
        <v>10.289374090247449</v>
      </c>
      <c r="S26">
        <f>SUM(S23:S25)</f>
        <v>130</v>
      </c>
      <c r="T26">
        <f>SUM(T23:T25)</f>
        <v>81</v>
      </c>
      <c r="U26">
        <f>SUM(U23:U25)</f>
        <v>89</v>
      </c>
      <c r="V26">
        <f>SUM(V23:V25)</f>
        <v>300</v>
      </c>
    </row>
    <row r="27" spans="1:22" x14ac:dyDescent="0.35">
      <c r="A27" s="10" t="s">
        <v>3</v>
      </c>
      <c r="B27" s="7">
        <f>SUM(B21:B26)</f>
        <v>1720</v>
      </c>
      <c r="C27" s="7">
        <f>SUM(C21:C26)</f>
        <v>1720</v>
      </c>
      <c r="D27" s="35">
        <f>SUM(D21:D26)</f>
        <v>227.41543355421533</v>
      </c>
      <c r="E27" t="s">
        <v>10</v>
      </c>
    </row>
    <row r="28" spans="1:22" ht="10.5" customHeight="1" x14ac:dyDescent="0.35">
      <c r="Q28" t="s">
        <v>58</v>
      </c>
    </row>
    <row r="29" spans="1:22" x14ac:dyDescent="0.35">
      <c r="A29" t="s">
        <v>9</v>
      </c>
      <c r="S29" t="s">
        <v>55</v>
      </c>
      <c r="T29" s="38" t="s">
        <v>56</v>
      </c>
      <c r="U29" t="s">
        <v>54</v>
      </c>
    </row>
    <row r="30" spans="1:22" x14ac:dyDescent="0.35">
      <c r="R30" t="s">
        <v>51</v>
      </c>
      <c r="S30">
        <f>(V23*S26)/V26</f>
        <v>43.333333333333336</v>
      </c>
      <c r="T30">
        <f>(V23*T26)/V26</f>
        <v>27</v>
      </c>
      <c r="U30">
        <f>(V23*U26)/V26</f>
        <v>29.666666666666668</v>
      </c>
      <c r="V30">
        <f>SUM(S30:U30)</f>
        <v>100.00000000000001</v>
      </c>
    </row>
    <row r="31" spans="1:22" x14ac:dyDescent="0.35">
      <c r="A31" s="6" t="s">
        <v>11</v>
      </c>
      <c r="R31" t="s">
        <v>52</v>
      </c>
      <c r="S31">
        <f>(V24*S26)/V26</f>
        <v>43.333333333333336</v>
      </c>
      <c r="T31">
        <f>(V24*T26)/V26</f>
        <v>27</v>
      </c>
      <c r="U31">
        <f>(V24*U26)/V26</f>
        <v>29.666666666666668</v>
      </c>
      <c r="V31">
        <f>SUM(S31:U31)</f>
        <v>100.00000000000001</v>
      </c>
    </row>
    <row r="32" spans="1:22" x14ac:dyDescent="0.35">
      <c r="A32" s="15" t="s">
        <v>12</v>
      </c>
      <c r="C32" s="35">
        <f>(2-1)*(3-1)</f>
        <v>2</v>
      </c>
      <c r="F32" t="s">
        <v>44</v>
      </c>
      <c r="L32">
        <f>11/15</f>
        <v>0.73333333333333328</v>
      </c>
      <c r="R32" t="s">
        <v>53</v>
      </c>
      <c r="S32">
        <f>(V25*S26)/V26</f>
        <v>43.333333333333336</v>
      </c>
      <c r="T32">
        <f>(V25*T26)/V26</f>
        <v>27</v>
      </c>
      <c r="U32">
        <f>(V25*U26)/V26</f>
        <v>29.666666666666668</v>
      </c>
      <c r="V32">
        <f>SUM(S32:U32)</f>
        <v>100.00000000000001</v>
      </c>
    </row>
    <row r="33" spans="1:20" x14ac:dyDescent="0.35">
      <c r="A33" s="15"/>
      <c r="F33" t="s">
        <v>45</v>
      </c>
    </row>
    <row r="34" spans="1:20" x14ac:dyDescent="0.35">
      <c r="A34" s="17" t="s">
        <v>16</v>
      </c>
      <c r="B34" s="18"/>
      <c r="C34" t="s">
        <v>34</v>
      </c>
    </row>
    <row r="35" spans="1:20" x14ac:dyDescent="0.35">
      <c r="A35" t="s">
        <v>27</v>
      </c>
      <c r="J35">
        <f>_xlfn.BINOM.DIST(11,15,0.25,FALSE)</f>
        <v>1.0297168046236046E-4</v>
      </c>
      <c r="S35" t="s">
        <v>59</v>
      </c>
      <c r="T35" t="s">
        <v>60</v>
      </c>
    </row>
    <row r="36" spans="1:20" ht="16.5" x14ac:dyDescent="0.35">
      <c r="A36" t="s">
        <v>21</v>
      </c>
      <c r="J36">
        <f>_xlfn.BINOM.DIST(11,15,0.75,FALSE)</f>
        <v>0.22519906517118218</v>
      </c>
      <c r="R36" t="s">
        <v>61</v>
      </c>
      <c r="S36">
        <v>50</v>
      </c>
      <c r="T36">
        <v>43.333300000000001</v>
      </c>
    </row>
    <row r="37" spans="1:20" x14ac:dyDescent="0.35">
      <c r="A37" s="16" t="s">
        <v>18</v>
      </c>
      <c r="B37" s="36">
        <f>_xlfn.CHISQ.DIST.RT(D27, C32)</f>
        <v>4.143487699158682E-50</v>
      </c>
      <c r="O37">
        <f>(0.1523-0.15)/(0.0183/6)</f>
        <v>0.75409836065573654</v>
      </c>
      <c r="R37" t="s">
        <v>62</v>
      </c>
      <c r="S37">
        <v>28</v>
      </c>
      <c r="T37">
        <v>43.333300000000001</v>
      </c>
    </row>
    <row r="38" spans="1:20" x14ac:dyDescent="0.35">
      <c r="R38" t="s">
        <v>63</v>
      </c>
      <c r="S38">
        <v>22</v>
      </c>
      <c r="T38">
        <v>43.333300000000001</v>
      </c>
    </row>
    <row r="39" spans="1:20" x14ac:dyDescent="0.35">
      <c r="A39" s="1" t="s">
        <v>17</v>
      </c>
      <c r="J39">
        <f>_xlfn.NORM.DIST(0.1523,0.15,0.0183,TRUE)</f>
        <v>0.55000859420022086</v>
      </c>
      <c r="R39" t="s">
        <v>64</v>
      </c>
      <c r="S39">
        <v>41</v>
      </c>
      <c r="T39">
        <v>27</v>
      </c>
    </row>
    <row r="40" spans="1:20" x14ac:dyDescent="0.35">
      <c r="A40" t="s">
        <v>14</v>
      </c>
      <c r="B40" s="35" t="s">
        <v>46</v>
      </c>
      <c r="R40" t="s">
        <v>65</v>
      </c>
      <c r="S40">
        <v>30</v>
      </c>
      <c r="T40">
        <v>27</v>
      </c>
    </row>
    <row r="41" spans="1:20" x14ac:dyDescent="0.35">
      <c r="A41" t="s">
        <v>13</v>
      </c>
      <c r="O41" s="39">
        <f>_xlfn.CHISQ.TEST(S36:S44,T36:T44)</f>
        <v>1.5350671209467799E-25</v>
      </c>
      <c r="R41" t="s">
        <v>66</v>
      </c>
      <c r="S41">
        <v>29</v>
      </c>
      <c r="T41">
        <v>27</v>
      </c>
    </row>
    <row r="42" spans="1:20" x14ac:dyDescent="0.35">
      <c r="A42" t="s">
        <v>15</v>
      </c>
      <c r="C42" s="35" t="s">
        <v>47</v>
      </c>
      <c r="D42" s="35"/>
      <c r="E42" s="35"/>
      <c r="F42" s="35"/>
      <c r="R42" t="s">
        <v>67</v>
      </c>
      <c r="S42">
        <v>39</v>
      </c>
      <c r="T42">
        <v>29.666699999999999</v>
      </c>
    </row>
    <row r="43" spans="1:20" x14ac:dyDescent="0.35">
      <c r="R43" t="s">
        <v>68</v>
      </c>
      <c r="S43">
        <v>23</v>
      </c>
      <c r="T43">
        <v>29.666699999999999</v>
      </c>
    </row>
    <row r="44" spans="1:20" x14ac:dyDescent="0.35">
      <c r="R44" t="s">
        <v>69</v>
      </c>
      <c r="S44">
        <v>86</v>
      </c>
      <c r="T44">
        <v>29.666699999999999</v>
      </c>
    </row>
  </sheetData>
  <printOptions gridLines="1"/>
  <pageMargins left="0.7" right="0.7" top="0.25" bottom="0.2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data_collection</vt:lpstr>
      <vt:lpstr>data_collection!Print_Area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Joyce</cp:lastModifiedBy>
  <cp:lastPrinted>2014-11-14T04:28:59Z</cp:lastPrinted>
  <dcterms:created xsi:type="dcterms:W3CDTF">2011-05-13T20:29:11Z</dcterms:created>
  <dcterms:modified xsi:type="dcterms:W3CDTF">2018-11-11T22:08:22Z</dcterms:modified>
</cp:coreProperties>
</file>