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woznica/IST719/Project/noaa/"/>
    </mc:Choice>
  </mc:AlternateContent>
  <xr:revisionPtr revIDLastSave="0" documentId="8_{DBCE644E-2E78-8943-9D5F-3C94430DF3EE}" xr6:coauthVersionLast="45" xr6:coauthVersionMax="45" xr10:uidLastSave="{00000000-0000-0000-0000-000000000000}"/>
  <bookViews>
    <workbookView xWindow="3820" yWindow="1680" windowWidth="28040" windowHeight="17440" xr2:uid="{7A1BCE14-EBF4-2D43-A0E0-1E103E5CD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8" i="1" l="1"/>
  <c r="N20" i="1"/>
  <c r="G20" i="1"/>
  <c r="J20" i="1"/>
  <c r="I20" i="1"/>
  <c r="H20" i="1"/>
  <c r="Q20" i="1" l="1"/>
  <c r="R20" i="1" s="1"/>
  <c r="R21" i="1" s="1"/>
  <c r="Q24" i="1" s="1"/>
  <c r="Q21" i="1"/>
  <c r="Q23" i="1" s="1"/>
  <c r="N18" i="1" l="1"/>
  <c r="J18" i="1"/>
  <c r="I18" i="1"/>
  <c r="Q18" i="1" s="1"/>
  <c r="H18" i="1"/>
  <c r="G18" i="1"/>
  <c r="E18" i="1"/>
  <c r="E19" i="1"/>
  <c r="N17" i="1"/>
  <c r="J17" i="1"/>
  <c r="I17" i="1"/>
  <c r="H17" i="1"/>
  <c r="G17" i="1"/>
  <c r="N14" i="1"/>
  <c r="J14" i="1"/>
  <c r="I14" i="1"/>
  <c r="H14" i="1"/>
  <c r="G14" i="1"/>
  <c r="Q16" i="1"/>
  <c r="E16" i="1"/>
  <c r="D9" i="1"/>
  <c r="B9" i="1"/>
  <c r="A9" i="1"/>
  <c r="Q17" i="1" l="1"/>
</calcChain>
</file>

<file path=xl/sharedStrings.xml><?xml version="1.0" encoding="utf-8"?>
<sst xmlns="http://schemas.openxmlformats.org/spreadsheetml/2006/main" count="16" uniqueCount="16">
  <si>
    <t>CT withholding</t>
  </si>
  <si>
    <t>Fed SSI</t>
  </si>
  <si>
    <t>Medicare</t>
  </si>
  <si>
    <t>Fed With</t>
  </si>
  <si>
    <t>PPO</t>
  </si>
  <si>
    <t>Dental</t>
  </si>
  <si>
    <t>Vision</t>
  </si>
  <si>
    <t>401K</t>
  </si>
  <si>
    <t>fSA</t>
  </si>
  <si>
    <t>by Week</t>
  </si>
  <si>
    <t>Lump Sum</t>
  </si>
  <si>
    <t>Bonus</t>
  </si>
  <si>
    <t>w 401K</t>
  </si>
  <si>
    <t>w/o 401K</t>
  </si>
  <si>
    <t>8 weeks (until 5/8/2020)</t>
  </si>
  <si>
    <t>8.5 weeks (until 5/11/2020)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</si>
</sst>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0A84-2925-3641-AB74-DB62271C222A}">
  <dimension ref="A1:R24"/>
  <sheetViews>
    <sheetView tabSelected="1" topLeftCell="D1" workbookViewId="0">
      <selection activeCell="E21" sqref="E21"/>
    </sheetView>
  </sheetViews>
  <sheetFormatPr baseColWidth="10" defaultRowHeight="16"/>
  <cols>
    <col min="5" max="5" width="12.5" bestFit="1" customWidth="1"/>
    <col min="7" max="7" width="13.33203125" bestFit="1" customWidth="1"/>
    <col min="17" max="17" width="16.33203125" customWidth="1"/>
    <col min="18" max="18" width="11.5" bestFit="1" customWidth="1"/>
  </cols>
  <sheetData>
    <row r="1" spans="1:17">
      <c r="A1">
        <v>16</v>
      </c>
      <c r="B1">
        <v>43</v>
      </c>
    </row>
    <row r="2" spans="1:17">
      <c r="A2">
        <v>14</v>
      </c>
      <c r="B2">
        <v>43</v>
      </c>
    </row>
    <row r="3" spans="1:17">
      <c r="A3">
        <v>16</v>
      </c>
      <c r="B3">
        <v>44</v>
      </c>
    </row>
    <row r="4" spans="1:17">
      <c r="A4">
        <v>15</v>
      </c>
      <c r="B4">
        <v>33</v>
      </c>
    </row>
    <row r="5" spans="1:17">
      <c r="A5">
        <v>16</v>
      </c>
      <c r="B5">
        <v>46</v>
      </c>
    </row>
    <row r="6" spans="1:17">
      <c r="A6">
        <v>13</v>
      </c>
      <c r="B6">
        <v>34</v>
      </c>
    </row>
    <row r="7" spans="1:17">
      <c r="A7">
        <v>12</v>
      </c>
      <c r="B7">
        <v>34.5</v>
      </c>
    </row>
    <row r="8" spans="1:17">
      <c r="A8">
        <v>12</v>
      </c>
      <c r="B8">
        <v>25.5</v>
      </c>
    </row>
    <row r="9" spans="1:17">
      <c r="A9">
        <f>SUM(A1:A8)</f>
        <v>114</v>
      </c>
      <c r="B9">
        <f>SUM(B1:B8)</f>
        <v>303</v>
      </c>
      <c r="D9">
        <f>B9/A9</f>
        <v>2.6578947368421053</v>
      </c>
    </row>
    <row r="14" spans="1:17">
      <c r="E14" s="1">
        <v>146450</v>
      </c>
      <c r="G14">
        <f>G16/E16</f>
        <v>4.4822396722430866E-2</v>
      </c>
      <c r="H14">
        <f>H16/E16</f>
        <v>5.6087401843632645E-2</v>
      </c>
      <c r="I14">
        <f>I16/E16</f>
        <v>1.3116831683168318E-2</v>
      </c>
      <c r="J14" s="2">
        <f>J16/E16</f>
        <v>8.2548856264936854E-2</v>
      </c>
      <c r="N14">
        <f>N16/E16</f>
        <v>3.9999453738477297E-2</v>
      </c>
    </row>
    <row r="15" spans="1:17">
      <c r="G15" s="3" t="s">
        <v>0</v>
      </c>
      <c r="H15" s="3" t="s">
        <v>1</v>
      </c>
      <c r="I15" s="3" t="s">
        <v>2</v>
      </c>
      <c r="J15" s="3" t="s">
        <v>3</v>
      </c>
      <c r="K15" s="3" t="s">
        <v>4</v>
      </c>
      <c r="L15" s="3" t="s">
        <v>5</v>
      </c>
      <c r="M15" s="3" t="s">
        <v>6</v>
      </c>
      <c r="N15" s="3" t="s">
        <v>7</v>
      </c>
      <c r="O15" s="3" t="s">
        <v>8</v>
      </c>
    </row>
    <row r="16" spans="1:17">
      <c r="E16" s="2">
        <f>E14/24</f>
        <v>6102.083333333333</v>
      </c>
      <c r="G16" s="1">
        <v>273.51</v>
      </c>
      <c r="H16" s="1">
        <v>342.25</v>
      </c>
      <c r="I16" s="1">
        <v>80.040000000000006</v>
      </c>
      <c r="J16" s="1">
        <v>503.72</v>
      </c>
      <c r="K16" s="1">
        <v>476.38</v>
      </c>
      <c r="L16" s="1">
        <v>17.86</v>
      </c>
      <c r="M16" s="1">
        <v>8.51</v>
      </c>
      <c r="N16" s="1">
        <v>244.08</v>
      </c>
      <c r="O16" s="1">
        <v>90</v>
      </c>
      <c r="Q16" s="2">
        <f>E16-(SUM(G16:O16))</f>
        <v>4065.7333333333331</v>
      </c>
    </row>
    <row r="17" spans="4:18">
      <c r="D17" s="4">
        <v>43905</v>
      </c>
      <c r="E17" s="2">
        <v>6102.08</v>
      </c>
      <c r="G17" s="1">
        <f>G14*E17</f>
        <v>273.50985059201093</v>
      </c>
      <c r="H17" s="1">
        <f>E17*H14</f>
        <v>342.24981304199389</v>
      </c>
      <c r="I17" s="1">
        <f>I14*E17</f>
        <v>80.039956277227731</v>
      </c>
      <c r="J17" s="1">
        <f>J14*E17</f>
        <v>503.71972483714586</v>
      </c>
      <c r="K17" s="1">
        <v>476.38</v>
      </c>
      <c r="L17" s="1">
        <v>17.86</v>
      </c>
      <c r="M17" s="1">
        <v>8.51</v>
      </c>
      <c r="N17" s="1">
        <f>N14*E17</f>
        <v>244.07986666848754</v>
      </c>
      <c r="O17" s="1">
        <v>90</v>
      </c>
      <c r="Q17" s="2">
        <f>E17-(SUM(G17:O17))</f>
        <v>4065.7307885831342</v>
      </c>
      <c r="R17" s="2">
        <v>4065.73</v>
      </c>
    </row>
    <row r="18" spans="4:18">
      <c r="D18" t="s">
        <v>10</v>
      </c>
      <c r="E18" s="2">
        <f>E19*5</f>
        <v>14081.73076923077</v>
      </c>
      <c r="G18" s="1">
        <f>G14*E18</f>
        <v>631.17692307692312</v>
      </c>
      <c r="H18" s="1">
        <f>E18*H14</f>
        <v>789.80769230769238</v>
      </c>
      <c r="I18" s="1">
        <f>I14*E18</f>
        <v>184.70769230769233</v>
      </c>
      <c r="J18" s="1">
        <f>J14*E18</f>
        <v>1162.4307692307696</v>
      </c>
      <c r="K18" s="1">
        <v>476.38</v>
      </c>
      <c r="L18" s="1">
        <v>17.86</v>
      </c>
      <c r="M18" s="1">
        <v>8.51</v>
      </c>
      <c r="N18" s="1">
        <f>N14*E18</f>
        <v>563.26153846153852</v>
      </c>
      <c r="O18" s="1">
        <v>90</v>
      </c>
      <c r="Q18" s="2">
        <f>E18-(SUM(G18:O18))</f>
        <v>10157.596153846152</v>
      </c>
      <c r="R18" s="2">
        <f>Q18+N18</f>
        <v>10720.857692307691</v>
      </c>
    </row>
    <row r="19" spans="4:18">
      <c r="D19" t="s">
        <v>9</v>
      </c>
      <c r="E19" s="2">
        <f>E14/52</f>
        <v>2816.3461538461538</v>
      </c>
    </row>
    <row r="20" spans="4:18">
      <c r="D20" t="s">
        <v>11</v>
      </c>
      <c r="E20" s="1">
        <v>14000</v>
      </c>
      <c r="F20" s="1"/>
      <c r="G20" s="1">
        <f>E20*G14</f>
        <v>627.5135541140321</v>
      </c>
      <c r="H20" s="1">
        <f>E20*H14</f>
        <v>785.22362581085702</v>
      </c>
      <c r="I20" s="1">
        <f>E20*I14</f>
        <v>183.63564356435646</v>
      </c>
      <c r="J20" s="1">
        <f>E20*0.25</f>
        <v>3500</v>
      </c>
      <c r="K20" s="1"/>
      <c r="L20" s="1"/>
      <c r="M20" s="1"/>
      <c r="N20" s="1">
        <f>E20*N14</f>
        <v>559.99235233868217</v>
      </c>
      <c r="O20" s="1"/>
      <c r="P20" s="1"/>
      <c r="Q20" s="2">
        <f>E20-(SUM(G20:O20))</f>
        <v>8343.6348241720716</v>
      </c>
      <c r="R20" s="2">
        <f>Q20+N20</f>
        <v>8903.627176510754</v>
      </c>
    </row>
    <row r="21" spans="4:18">
      <c r="Q21" s="2">
        <f>SUM(Q17:Q20)</f>
        <v>22566.961766601358</v>
      </c>
      <c r="R21" s="2">
        <f>SUM(R17:R20)</f>
        <v>23690.214868818446</v>
      </c>
    </row>
    <row r="23" spans="4:18">
      <c r="P23" t="s">
        <v>12</v>
      </c>
      <c r="Q23">
        <f>Q21/E19</f>
        <v>8.0128508833272143</v>
      </c>
      <c r="R23" t="s">
        <v>14</v>
      </c>
    </row>
    <row r="24" spans="4:18">
      <c r="P24" t="s">
        <v>13</v>
      </c>
      <c r="Q24">
        <f>R21/E19</f>
        <v>8.4116843508266257</v>
      </c>
      <c r="R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Woznica</dc:creator>
  <cp:lastModifiedBy>Joyce Woznica</cp:lastModifiedBy>
  <dcterms:created xsi:type="dcterms:W3CDTF">2020-03-10T00:05:19Z</dcterms:created>
  <dcterms:modified xsi:type="dcterms:W3CDTF">2020-03-10T02:09:54Z</dcterms:modified>
</cp:coreProperties>
</file>