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oyce\Desktop\Syracuse\SCM651\Submissions\HW1\"/>
    </mc:Choice>
  </mc:AlternateContent>
  <xr:revisionPtr revIDLastSave="0" documentId="8_{DF762D46-28BB-4452-B2A2-327B5EF8E659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House Prices, Corr, Regr" sheetId="1" r:id="rId1"/>
    <sheet name="SqFt Pivot" sheetId="3" r:id="rId2"/>
    <sheet name="Price Pivot" sheetId="5" r:id="rId3"/>
    <sheet name="Prediction Senstivity Analysis" sheetId="8" r:id="rId4"/>
  </sheets>
  <definedNames>
    <definedName name="_xlnm._FilterDatabase" localSheetId="0" hidden="1">'House Prices, Corr, Regr'!$A$1:$H$129</definedName>
    <definedName name="_xlnm._FilterDatabase" localSheetId="3" hidden="1">'Prediction Senstivity Analysis'!#REF!</definedName>
  </definedName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D24" i="8" l="1"/>
  <c r="D28" i="8"/>
  <c r="E28" i="8"/>
  <c r="F28" i="8"/>
  <c r="G28" i="8"/>
  <c r="H28" i="8"/>
  <c r="D30" i="8" l="1"/>
  <c r="M56" i="1"/>
  <c r="M55" i="1"/>
  <c r="M51" i="1"/>
  <c r="M50" i="1"/>
  <c r="D35" i="8" l="1"/>
  <c r="P43" i="1" l="1"/>
  <c r="O43" i="1"/>
  <c r="N43" i="1"/>
  <c r="L43" i="1"/>
  <c r="L45" i="1" s="1"/>
  <c r="M43" i="1"/>
  <c r="L39" i="1"/>
</calcChain>
</file>

<file path=xl/sharedStrings.xml><?xml version="1.0" encoding="utf-8"?>
<sst xmlns="http://schemas.openxmlformats.org/spreadsheetml/2006/main" count="379" uniqueCount="54">
  <si>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</si>
  <si>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</si>
  <si>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</si>
  <si>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</si>
  <si>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</si>
  <si>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</si>
  <si>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</si>
  <si>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</si>
  <si>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</si>
  <si>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</si>
  <si>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</si>
  <si>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</si>
  <si>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</si>
  <si>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Average of Price</t>
  </si>
  <si>
    <t>Column Labels</t>
  </si>
  <si>
    <t>Grand Total</t>
  </si>
  <si>
    <t>Row Labels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</si>
  <si>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</si>
  <si>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</si>
  <si>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</si>
  <si>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</si>
  <si>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</si>
  <si>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</si>
  <si>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</si>
  <si>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</si>
  <si>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</si>
  <si>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</si>
  <si>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</si>
  <si>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</si>
  <si>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</si>
  <si>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</si>
  <si>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</si>
  <si>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</si>
  <si>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</si>
  <si>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</si>
  <si>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</si>
  <si>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</si>
  <si>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</si>
  <si>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</si>
  <si>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</si>
  <si>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</si>
  <si>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</si>
  <si>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Model</t>
  </si>
  <si>
    <t>Y-intercept</t>
  </si>
  <si>
    <t>Square Feet</t>
  </si>
  <si>
    <t>Predicted Value</t>
  </si>
  <si>
    <t>Values to predict</t>
  </si>
  <si>
    <t>Minimum</t>
  </si>
  <si>
    <t>Maximum</t>
  </si>
  <si>
    <t>Square feet</t>
  </si>
  <si>
    <t>Maxmum</t>
  </si>
  <si>
    <t>Bedroom</t>
  </si>
  <si>
    <t>Correlation</t>
  </si>
  <si>
    <t>Prediction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</si>
</sst>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000000000000"/>
    <numFmt numFmtId="167" formatCode="0.000000000"/>
    <numFmt numFmtId="170" formatCode="0.0000000"/>
    <numFmt numFmtId="171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16" fillId="0" borderId="0" xfId="0" applyFon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164" fontId="0" fillId="0" borderId="0" xfId="0" applyNumberFormat="1"/>
    <xf numFmtId="0" fontId="18" fillId="0" borderId="11" xfId="0" applyFont="1" applyBorder="1" applyAlignment="1">
      <alignment horizontal="centerContinuous"/>
    </xf>
    <xf numFmtId="165" fontId="0" fillId="0" borderId="0" xfId="0" applyNumberFormat="1"/>
    <xf numFmtId="165" fontId="0" fillId="0" borderId="10" xfId="0" applyNumberFormat="1" applyBorder="1"/>
    <xf numFmtId="0" fontId="0" fillId="33" borderId="0" xfId="0" applyFill="1"/>
    <xf numFmtId="0" fontId="0" fillId="33" borderId="10" xfId="0" applyFill="1" applyBorder="1"/>
    <xf numFmtId="166" fontId="0" fillId="0" borderId="0" xfId="0" applyNumberFormat="1"/>
    <xf numFmtId="166" fontId="0" fillId="0" borderId="10" xfId="0" applyNumberFormat="1" applyBorder="1"/>
    <xf numFmtId="166" fontId="0" fillId="35" borderId="0" xfId="0" applyNumberFormat="1" applyFill="1"/>
    <xf numFmtId="0" fontId="0" fillId="35" borderId="0" xfId="0" applyFill="1"/>
    <xf numFmtId="44" fontId="0" fillId="0" borderId="0" xfId="42" applyFont="1"/>
    <xf numFmtId="0" fontId="18" fillId="0" borderId="14" xfId="0" applyFont="1" applyBorder="1" applyAlignment="1">
      <alignment horizontal="center"/>
    </xf>
    <xf numFmtId="44" fontId="0" fillId="0" borderId="15" xfId="42" applyFont="1" applyBorder="1"/>
    <xf numFmtId="44" fontId="0" fillId="0" borderId="15" xfId="0" applyNumberFormat="1" applyBorder="1"/>
    <xf numFmtId="0" fontId="19" fillId="0" borderId="1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44" fontId="0" fillId="0" borderId="0" xfId="42" applyFont="1" applyBorder="1"/>
    <xf numFmtId="0" fontId="0" fillId="0" borderId="24" xfId="0" applyBorder="1"/>
    <xf numFmtId="0" fontId="0" fillId="0" borderId="25" xfId="0" applyBorder="1"/>
    <xf numFmtId="167" fontId="0" fillId="33" borderId="0" xfId="0" applyNumberFormat="1" applyFill="1"/>
    <xf numFmtId="167" fontId="0" fillId="0" borderId="0" xfId="0" applyNumberFormat="1"/>
    <xf numFmtId="167" fontId="0" fillId="0" borderId="10" xfId="0" applyNumberFormat="1" applyBorder="1"/>
    <xf numFmtId="167" fontId="0" fillId="34" borderId="10" xfId="0" applyNumberFormat="1" applyFill="1" applyBorder="1"/>
    <xf numFmtId="0" fontId="0" fillId="0" borderId="13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167" fontId="0" fillId="36" borderId="0" xfId="0" applyNumberFormat="1" applyFill="1"/>
    <xf numFmtId="167" fontId="0" fillId="36" borderId="10" xfId="0" applyNumberFormat="1" applyFill="1" applyBorder="1"/>
    <xf numFmtId="171" fontId="0" fillId="0" borderId="0" xfId="0" applyNumberFormat="1"/>
    <xf numFmtId="171" fontId="0" fillId="35" borderId="0" xfId="0" applyNumberFormat="1" applyFill="1"/>
    <xf numFmtId="171" fontId="0" fillId="0" borderId="10" xfId="0" applyNumberFormat="1" applyBorder="1"/>
    <xf numFmtId="171" fontId="0" fillId="35" borderId="10" xfId="0" applyNumberFormat="1" applyFill="1" applyBorder="1"/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[SCM+651+Homework+1+House+Prices-Team73.xlsx]SqFt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Square Feet by</a:t>
            </a:r>
            <a:br>
              <a:rPr lang="en-US"/>
            </a:br>
            <a:r>
              <a:rPr lang="en-US" baseline="0"/>
              <a:t>Construction Type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'SqFt Pivot'!$B$4:$B$5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Pivot'!$B$6:$B$8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3-4D3E-A24C-973794BF9B42}"/>
            </c:ext>
          </c:extLst>
        </c:ser>
        <c:ser>
          <c:idx val="1"/>
          <c:order val="1"/>
          <c:tx>
            <c:strRef>
              <c:f>'SqFt Pivot'!$C$4:$C$5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Pivot'!$C$6:$C$8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3-4D3E-A24C-973794BF9B42}"/>
            </c:ext>
          </c:extLst>
        </c:ser>
        <c:ser>
          <c:idx val="2"/>
          <c:order val="2"/>
          <c:tx>
            <c:strRef>
              <c:f>'SqFt Pivot'!$D$4:$D$5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Pivot'!$D$6:$D$8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3-4D3E-A24C-973794BF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7003280"/>
        <c:axId val="577000984"/>
        <c:axId val="434511296"/>
      </c:bar3DChart>
      <c:catAx>
        <c:axId val="5770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  <c:auto val="1"/>
        <c:lblAlgn val="ctr"/>
        <c:lblOffset val="100"/>
        <c:noMultiLvlLbl val="0"/>
      </c:catAx>
      <c:valAx>
        <c:axId val="5770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280"/>
        <c:crosses val="autoZero"/>
        <c:crossBetween val="between"/>
      </c:valAx>
      <c:serAx>
        <c:axId val="43451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[SCM+651+Homework+1+House+Prices-Team73.xlsx]Price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Housing Price by </a:t>
            </a:r>
            <a:br>
              <a:rPr lang="en-US"/>
            </a:br>
            <a:r>
              <a:rPr lang="en-US"/>
              <a:t>Construction Type and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'Price Pivot'!$B$3:$B$4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Pivot'!$B$5:$B$7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0-49D7-83E2-5CE22DE9D210}"/>
            </c:ext>
          </c:extLst>
        </c:ser>
        <c:ser>
          <c:idx val="1"/>
          <c:order val="1"/>
          <c:tx>
            <c:strRef>
              <c:f>'Price Pivot'!$C$3:$C$4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Pivot'!$C$5:$C$7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0-49D7-83E2-5CE22DE9D210}"/>
            </c:ext>
          </c:extLst>
        </c:ser>
        <c:ser>
          <c:idx val="2"/>
          <c:order val="2"/>
          <c:tx>
            <c:strRef>
              <c:f>'Price Pivot'!$D$3:$D$4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Pivot'!$D$5:$D$7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0-49D7-83E2-5CE22DE9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34138104"/>
        <c:axId val="634134824"/>
        <c:axId val="0"/>
      </c:bar3DChart>
      <c:catAx>
        <c:axId val="6341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824"/>
        <c:crosses val="autoZero"/>
        <c:auto val="1"/>
        <c:lblAlgn val="ctr"/>
        <c:lblOffset val="100"/>
        <c:noMultiLvlLbl val="0"/>
      </c:catAx>
      <c:valAx>
        <c:axId val="63413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1586</xdr:colOff>
      <xdr:row>9</xdr:row>
      <xdr:rowOff>88900</xdr:rowOff>
    </xdr:from>
    <xdr:to>
      <xdr:col>6</xdr:col>
      <xdr:colOff>1219200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9A736-BDAA-4D87-93FC-177B69BB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8</xdr:row>
      <xdr:rowOff>63500</xdr:rowOff>
    </xdr:from>
    <xdr:to>
      <xdr:col>8</xdr:col>
      <xdr:colOff>292100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A9C08-2038-4414-A473-3A726C5BD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ce" refreshedDate="43556.564542361113" createdVersion="6" refreshedVersion="6" minRefreshableVersion="3" recordCount="128" xr:uid="{96AB38A1-C502-48BF-A293-C0E684E0A53D}">
  <cacheSource type="worksheet">
    <worksheetSource ref="A1:H129" sheet="House Prices, Corr, Regr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D6066-64B6-42B0-A9A7-FCC6CD3A8BA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8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1" numFmtId="2"/>
  </dataFields>
  <formats count="1">
    <format dxfId="1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01764-AC63-47EA-AAC5-BB800DAC8EE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opLeftCell="D26" zoomScale="75" zoomScaleNormal="75" workbookViewId="0">
      <selection activeCell="P59" sqref="P59"/>
    </sheetView>
  </sheetViews>
  <sheetFormatPr defaultRowHeight="14.5" x14ac:dyDescent="0.35"/>
  <cols>
    <col min="4" max="4" width="10" bestFit="1" customWidth="1"/>
    <col min="5" max="5" width="10.54296875" bestFit="1" customWidth="1"/>
    <col min="11" max="11" width="18.26953125" bestFit="1" customWidth="1"/>
    <col min="12" max="12" width="16.54296875" bestFit="1" customWidth="1"/>
    <col min="13" max="14" width="17" bestFit="1" customWidth="1"/>
    <col min="15" max="15" width="14.7265625" bestFit="1" customWidth="1"/>
    <col min="16" max="16" width="17" bestFit="1" customWidth="1"/>
    <col min="17" max="19" width="16.453125" bestFit="1" customWidth="1"/>
  </cols>
  <sheetData>
    <row r="1" spans="1:16" s="1" customForma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3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  <c r="K2" s="1" t="s">
        <v>52</v>
      </c>
    </row>
    <row r="3" spans="1:16" ht="15" thickBot="1" x14ac:dyDescent="0.4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16" x14ac:dyDescent="0.3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K4" s="8"/>
      <c r="L4" s="8" t="s">
        <v>0</v>
      </c>
      <c r="M4" s="8" t="s">
        <v>1</v>
      </c>
      <c r="N4" s="8" t="s">
        <v>2</v>
      </c>
      <c r="O4" s="8" t="s">
        <v>3</v>
      </c>
      <c r="P4" s="8" t="s">
        <v>4</v>
      </c>
    </row>
    <row r="5" spans="1:16" x14ac:dyDescent="0.3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K5" t="s">
        <v>0</v>
      </c>
      <c r="L5">
        <v>1</v>
      </c>
    </row>
    <row r="6" spans="1:16" x14ac:dyDescent="0.3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K6" t="s">
        <v>1</v>
      </c>
      <c r="L6" s="36">
        <v>0.55298224255548378</v>
      </c>
      <c r="M6">
        <v>1</v>
      </c>
    </row>
    <row r="7" spans="1:16" x14ac:dyDescent="0.3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K7" t="s">
        <v>2</v>
      </c>
      <c r="L7" s="43">
        <v>0.5259260576398529</v>
      </c>
      <c r="M7" s="37">
        <v>0.48380711151742756</v>
      </c>
      <c r="N7">
        <v>1</v>
      </c>
    </row>
    <row r="8" spans="1:16" x14ac:dyDescent="0.3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K8" t="s">
        <v>3</v>
      </c>
      <c r="L8" s="37">
        <v>0.52325775818597375</v>
      </c>
      <c r="M8" s="37">
        <v>0.52274530089719995</v>
      </c>
      <c r="N8" s="37">
        <v>0.41455595594643563</v>
      </c>
      <c r="O8">
        <v>1</v>
      </c>
    </row>
    <row r="9" spans="1:16" ht="15" thickBot="1" x14ac:dyDescent="0.4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K9" s="7" t="s">
        <v>4</v>
      </c>
      <c r="L9" s="38">
        <v>-0.31363588286179822</v>
      </c>
      <c r="M9" s="38">
        <v>0.33692335192189249</v>
      </c>
      <c r="N9" s="39">
        <v>0.11427060981307544</v>
      </c>
      <c r="O9" s="44">
        <v>0.14379340360973222</v>
      </c>
      <c r="P9" s="7">
        <v>1</v>
      </c>
    </row>
    <row r="10" spans="1:16" x14ac:dyDescent="0.3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16" x14ac:dyDescent="0.3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16" x14ac:dyDescent="0.3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16" x14ac:dyDescent="0.3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16" x14ac:dyDescent="0.3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K14" s="1" t="s">
        <v>18</v>
      </c>
    </row>
    <row r="15" spans="1:16" ht="15" thickBot="1" x14ac:dyDescent="0.4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16" x14ac:dyDescent="0.3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  <c r="K16" s="10" t="s">
        <v>19</v>
      </c>
      <c r="L16" s="10"/>
    </row>
    <row r="17" spans="1:19" x14ac:dyDescent="0.3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K17" t="s">
        <v>20</v>
      </c>
      <c r="L17">
        <v>0.8355730661585723</v>
      </c>
    </row>
    <row r="18" spans="1:19" x14ac:dyDescent="0.3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K18" t="s">
        <v>21</v>
      </c>
      <c r="L18">
        <v>0.69818234888963782</v>
      </c>
    </row>
    <row r="19" spans="1:19" x14ac:dyDescent="0.3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K19" s="13" t="s">
        <v>22</v>
      </c>
      <c r="L19" s="18">
        <v>0.68836714072344718</v>
      </c>
    </row>
    <row r="20" spans="1:19" x14ac:dyDescent="0.3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K20" t="s">
        <v>23</v>
      </c>
      <c r="L20">
        <v>14999.245515071971</v>
      </c>
    </row>
    <row r="21" spans="1:19" ht="15" thickBot="1" x14ac:dyDescent="0.4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K21" s="7" t="s">
        <v>24</v>
      </c>
      <c r="L21" s="7">
        <v>128</v>
      </c>
    </row>
    <row r="22" spans="1:19" x14ac:dyDescent="0.3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19" ht="15" thickBot="1" x14ac:dyDescent="0.4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  <c r="K23" t="s">
        <v>25</v>
      </c>
    </row>
    <row r="24" spans="1:19" x14ac:dyDescent="0.3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  <c r="K24" s="8"/>
      <c r="L24" s="8" t="s">
        <v>30</v>
      </c>
      <c r="M24" s="8" t="s">
        <v>31</v>
      </c>
      <c r="N24" s="8" t="s">
        <v>32</v>
      </c>
      <c r="O24" s="8" t="s">
        <v>33</v>
      </c>
      <c r="P24" s="8" t="s">
        <v>34</v>
      </c>
    </row>
    <row r="25" spans="1:19" x14ac:dyDescent="0.3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K25" t="s">
        <v>26</v>
      </c>
      <c r="L25" s="11">
        <v>4</v>
      </c>
      <c r="M25" s="11">
        <v>64012998276.241989</v>
      </c>
      <c r="N25" s="11">
        <v>16003249569.060497</v>
      </c>
      <c r="O25" s="9">
        <v>71.132709267908254</v>
      </c>
      <c r="P25" s="17">
        <v>4.4374906430685926E-31</v>
      </c>
    </row>
    <row r="26" spans="1:19" x14ac:dyDescent="0.3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  <c r="K26" t="s">
        <v>27</v>
      </c>
      <c r="L26" s="11">
        <v>123</v>
      </c>
      <c r="M26" s="11">
        <v>27672216020.633015</v>
      </c>
      <c r="N26" s="11">
        <v>224977366.02140662</v>
      </c>
      <c r="O26" s="15"/>
      <c r="P26" s="15"/>
    </row>
    <row r="27" spans="1:19" ht="15" thickBot="1" x14ac:dyDescent="0.4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  <c r="K27" s="7" t="s">
        <v>28</v>
      </c>
      <c r="L27" s="12">
        <v>127</v>
      </c>
      <c r="M27" s="12">
        <v>91685214296.875</v>
      </c>
      <c r="N27" s="12"/>
      <c r="O27" s="16"/>
      <c r="P27" s="16"/>
    </row>
    <row r="28" spans="1:19" ht="15" thickBot="1" x14ac:dyDescent="0.4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19" x14ac:dyDescent="0.3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K29" s="8"/>
      <c r="L29" s="8" t="s">
        <v>35</v>
      </c>
      <c r="M29" s="8" t="s">
        <v>23</v>
      </c>
      <c r="N29" s="8" t="s">
        <v>36</v>
      </c>
      <c r="O29" s="8" t="s">
        <v>37</v>
      </c>
      <c r="P29" s="8" t="s">
        <v>38</v>
      </c>
      <c r="Q29" s="8" t="s">
        <v>39</v>
      </c>
      <c r="R29" s="8" t="s">
        <v>40</v>
      </c>
      <c r="S29" s="8" t="s">
        <v>41</v>
      </c>
    </row>
    <row r="30" spans="1:19" x14ac:dyDescent="0.3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  <c r="K30" t="s">
        <v>29</v>
      </c>
      <c r="L30" s="45">
        <v>-17347.376948520294</v>
      </c>
      <c r="M30" s="45">
        <v>12724.896305655866</v>
      </c>
      <c r="N30" s="45">
        <v>-1.3632627356507308</v>
      </c>
      <c r="O30" s="45">
        <v>0.17528993623470759</v>
      </c>
      <c r="P30" s="45">
        <v>-42535.528959736395</v>
      </c>
      <c r="Q30" s="45">
        <v>7840.7750626958077</v>
      </c>
      <c r="R30" s="45">
        <v>-42535.528959736395</v>
      </c>
      <c r="S30" s="45">
        <v>7840.7750626958077</v>
      </c>
    </row>
    <row r="31" spans="1:19" x14ac:dyDescent="0.3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  <c r="K31" s="13" t="s">
        <v>1</v>
      </c>
      <c r="L31" s="45">
        <v>61.839946100358851</v>
      </c>
      <c r="M31" s="45">
        <v>8.2637738430117942</v>
      </c>
      <c r="N31" s="45">
        <v>7.4832573198567616</v>
      </c>
      <c r="O31" s="46">
        <v>1.2021088466551735E-11</v>
      </c>
      <c r="P31" s="45">
        <v>45.482312470639137</v>
      </c>
      <c r="Q31" s="45">
        <v>78.197579730078559</v>
      </c>
      <c r="R31" s="45">
        <v>45.482312470639137</v>
      </c>
      <c r="S31" s="45">
        <v>78.197579730078559</v>
      </c>
    </row>
    <row r="32" spans="1:19" x14ac:dyDescent="0.3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K32" s="13" t="s">
        <v>2</v>
      </c>
      <c r="L32" s="45">
        <v>9319.7526020610549</v>
      </c>
      <c r="M32" s="45">
        <v>2148.7544402078074</v>
      </c>
      <c r="N32" s="45">
        <v>4.3372813699269122</v>
      </c>
      <c r="O32" s="46">
        <v>2.9731074623226852E-5</v>
      </c>
      <c r="P32" s="45">
        <v>5066.4249383477118</v>
      </c>
      <c r="Q32" s="45">
        <v>13573.080265774399</v>
      </c>
      <c r="R32" s="45">
        <v>5066.4249383477118</v>
      </c>
      <c r="S32" s="45">
        <v>13573.080265774399</v>
      </c>
    </row>
    <row r="33" spans="1:19" x14ac:dyDescent="0.3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  <c r="K33" s="13" t="s">
        <v>3</v>
      </c>
      <c r="L33" s="45">
        <v>12646.347486400027</v>
      </c>
      <c r="M33" s="45">
        <v>3109.6620286097505</v>
      </c>
      <c r="N33" s="45">
        <v>4.0667916223853702</v>
      </c>
      <c r="O33" s="46">
        <v>8.4484906707596116E-5</v>
      </c>
      <c r="P33" s="45">
        <v>6490.9621694041634</v>
      </c>
      <c r="Q33" s="45">
        <v>18801.732803395891</v>
      </c>
      <c r="R33" s="45">
        <v>6490.9621694041634</v>
      </c>
      <c r="S33" s="45">
        <v>18801.732803395891</v>
      </c>
    </row>
    <row r="34" spans="1:19" ht="15" thickBot="1" x14ac:dyDescent="0.4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K34" s="14" t="s">
        <v>4</v>
      </c>
      <c r="L34" s="47">
        <v>-13601.011412285299</v>
      </c>
      <c r="M34" s="47">
        <v>1324.8186585487847</v>
      </c>
      <c r="N34" s="47">
        <v>-10.266319337005669</v>
      </c>
      <c r="O34" s="48">
        <v>3.0884342022559867E-18</v>
      </c>
      <c r="P34" s="47">
        <v>-16223.408715750182</v>
      </c>
      <c r="Q34" s="47">
        <v>-10978.614108820417</v>
      </c>
      <c r="R34" s="47">
        <v>-16223.408715750182</v>
      </c>
      <c r="S34" s="47">
        <v>-10978.614108820417</v>
      </c>
    </row>
    <row r="35" spans="1:19" x14ac:dyDescent="0.3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19" x14ac:dyDescent="0.3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19" x14ac:dyDescent="0.3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19" x14ac:dyDescent="0.3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K38" s="1" t="s">
        <v>53</v>
      </c>
    </row>
    <row r="39" spans="1:19" x14ac:dyDescent="0.3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  <c r="L39" s="19">
        <f>-17347.38+61.84*2500+9319.75*3+12646.35*2.5-13601.01*2</f>
        <v>169625.72500000001</v>
      </c>
    </row>
    <row r="40" spans="1:19" x14ac:dyDescent="0.3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19" x14ac:dyDescent="0.3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L41" s="40" t="s">
        <v>35</v>
      </c>
      <c r="M41" s="40"/>
      <c r="N41" s="40"/>
      <c r="O41" s="40"/>
      <c r="P41" s="40"/>
    </row>
    <row r="42" spans="1:19" ht="15" thickBot="1" x14ac:dyDescent="0.4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  <c r="L42" s="20" t="s">
        <v>43</v>
      </c>
      <c r="M42" s="20" t="s">
        <v>44</v>
      </c>
      <c r="N42" s="20" t="s">
        <v>2</v>
      </c>
      <c r="O42" s="20" t="s">
        <v>3</v>
      </c>
      <c r="P42" s="20" t="s">
        <v>4</v>
      </c>
    </row>
    <row r="43" spans="1:19" ht="15" thickTop="1" x14ac:dyDescent="0.3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  <c r="L43" s="49">
        <f>L30</f>
        <v>-17347.376948520294</v>
      </c>
      <c r="M43" s="49">
        <f>L31</f>
        <v>61.839946100358851</v>
      </c>
      <c r="N43" s="49">
        <f>L32</f>
        <v>9319.7526020610549</v>
      </c>
      <c r="O43" s="49">
        <f>L33</f>
        <v>12646.347486400027</v>
      </c>
      <c r="P43" s="49">
        <f>L34</f>
        <v>-13601.011412285299</v>
      </c>
    </row>
    <row r="44" spans="1:19" ht="15" thickBot="1" x14ac:dyDescent="0.4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  <c r="K44" t="s">
        <v>46</v>
      </c>
      <c r="L44" s="4"/>
      <c r="M44" s="4">
        <v>2500</v>
      </c>
      <c r="N44" s="4">
        <v>3</v>
      </c>
      <c r="O44" s="4">
        <v>3</v>
      </c>
      <c r="P44" s="4">
        <v>2</v>
      </c>
    </row>
    <row r="45" spans="1:19" ht="15" thickBot="1" x14ac:dyDescent="0.4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  <c r="K45" t="s">
        <v>45</v>
      </c>
      <c r="L45" s="21">
        <f>L43+M43*M44+N43*N44+O43*O44+P43*P44</f>
        <v>175948.76574318946</v>
      </c>
    </row>
    <row r="46" spans="1:19" x14ac:dyDescent="0.3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19" x14ac:dyDescent="0.3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19" x14ac:dyDescent="0.3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13" x14ac:dyDescent="0.3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  <c r="L49" s="1" t="s">
        <v>49</v>
      </c>
    </row>
    <row r="50" spans="1:13" x14ac:dyDescent="0.3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  <c r="L50" t="s">
        <v>47</v>
      </c>
      <c r="M50">
        <f>MIN(C2:C128)</f>
        <v>1450</v>
      </c>
    </row>
    <row r="51" spans="1:13" x14ac:dyDescent="0.3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  <c r="L51" t="s">
        <v>50</v>
      </c>
      <c r="M51">
        <f>MAX(C2:C128)</f>
        <v>2590</v>
      </c>
    </row>
    <row r="52" spans="1:13" x14ac:dyDescent="0.3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13" x14ac:dyDescent="0.3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13" x14ac:dyDescent="0.3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  <c r="L54" s="1" t="s">
        <v>51</v>
      </c>
    </row>
    <row r="55" spans="1:13" x14ac:dyDescent="0.3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  <c r="L55" t="s">
        <v>47</v>
      </c>
      <c r="M55">
        <f>MIN(D2:D128)</f>
        <v>2</v>
      </c>
    </row>
    <row r="56" spans="1:13" x14ac:dyDescent="0.3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  <c r="L56" t="s">
        <v>48</v>
      </c>
      <c r="M56">
        <f>MAX(D2:D128)</f>
        <v>5</v>
      </c>
    </row>
    <row r="57" spans="1:13" x14ac:dyDescent="0.3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13" x14ac:dyDescent="0.3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13" x14ac:dyDescent="0.3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13" x14ac:dyDescent="0.3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13" x14ac:dyDescent="0.3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13" x14ac:dyDescent="0.3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13" x14ac:dyDescent="0.3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13" x14ac:dyDescent="0.3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3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3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3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3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3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3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3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3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3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3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3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3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3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3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3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3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3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3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3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3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3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3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3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3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3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3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3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3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3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3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3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3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3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3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3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3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3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3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3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3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3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3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3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3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3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3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3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3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3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3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3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3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3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3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3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3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3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3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3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3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3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3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3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3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3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mergeCells count="1">
    <mergeCell ref="L41:P4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DE5F-5CDF-4021-B8D3-30CFE6F00C88}">
  <dimension ref="A4:E8"/>
  <sheetViews>
    <sheetView topLeftCell="A8" workbookViewId="0">
      <selection activeCell="B19" sqref="B19"/>
    </sheetView>
  </sheetViews>
  <sheetFormatPr defaultRowHeight="14.5" x14ac:dyDescent="0.35"/>
  <cols>
    <col min="1" max="1" width="13.90625" bestFit="1" customWidth="1"/>
    <col min="2" max="2" width="15.26953125" bestFit="1" customWidth="1"/>
    <col min="3" max="3" width="12.08984375" customWidth="1"/>
    <col min="4" max="4" width="13" customWidth="1"/>
    <col min="5" max="5" width="13.90625" customWidth="1"/>
    <col min="6" max="6" width="19.6328125" bestFit="1" customWidth="1"/>
    <col min="7" max="7" width="19.08984375" bestFit="1" customWidth="1"/>
  </cols>
  <sheetData>
    <row r="4" spans="1:5" x14ac:dyDescent="0.35">
      <c r="A4" s="2" t="s">
        <v>17</v>
      </c>
      <c r="B4" s="2" t="s">
        <v>14</v>
      </c>
    </row>
    <row r="5" spans="1:5" x14ac:dyDescent="0.35">
      <c r="A5" s="2" t="s">
        <v>16</v>
      </c>
      <c r="B5" t="s">
        <v>8</v>
      </c>
      <c r="C5" t="s">
        <v>9</v>
      </c>
      <c r="D5" t="s">
        <v>11</v>
      </c>
      <c r="E5" t="s">
        <v>15</v>
      </c>
    </row>
    <row r="6" spans="1:5" x14ac:dyDescent="0.35">
      <c r="A6" s="5" t="s">
        <v>7</v>
      </c>
      <c r="B6" s="6">
        <v>2001.5384615384614</v>
      </c>
      <c r="C6" s="6">
        <v>1928.1081081081081</v>
      </c>
      <c r="D6" s="6">
        <v>2073.478260869565</v>
      </c>
      <c r="E6" s="6">
        <v>1989.1860465116279</v>
      </c>
    </row>
    <row r="7" spans="1:5" x14ac:dyDescent="0.35">
      <c r="A7" s="5" t="s">
        <v>10</v>
      </c>
      <c r="B7" s="6">
        <v>2031.0526315789473</v>
      </c>
      <c r="C7" s="6">
        <v>1857.1428571428571</v>
      </c>
      <c r="D7" s="6">
        <v>2091.25</v>
      </c>
      <c r="E7" s="6">
        <v>2025</v>
      </c>
    </row>
    <row r="8" spans="1:5" x14ac:dyDescent="0.35">
      <c r="A8" s="5" t="s">
        <v>15</v>
      </c>
      <c r="B8" s="6">
        <v>2014</v>
      </c>
      <c r="C8" s="6">
        <v>1916.8181818181818</v>
      </c>
      <c r="D8" s="6">
        <v>2080.7692307692309</v>
      </c>
      <c r="E8" s="6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ACE-B1E5-4C2F-B352-23DB2D6D2B13}">
  <dimension ref="A3:E7"/>
  <sheetViews>
    <sheetView workbookViewId="0">
      <selection activeCell="M20" sqref="M20"/>
    </sheetView>
  </sheetViews>
  <sheetFormatPr defaultRowHeight="14.5" x14ac:dyDescent="0.35"/>
  <cols>
    <col min="1" max="1" width="14.36328125" bestFit="1" customWidth="1"/>
    <col min="2" max="2" width="15.36328125" bestFit="1" customWidth="1"/>
    <col min="3" max="5" width="12.1796875" bestFit="1" customWidth="1"/>
  </cols>
  <sheetData>
    <row r="3" spans="1:5" x14ac:dyDescent="0.35">
      <c r="A3" s="2" t="s">
        <v>13</v>
      </c>
      <c r="B3" s="2" t="s">
        <v>14</v>
      </c>
    </row>
    <row r="4" spans="1:5" x14ac:dyDescent="0.35">
      <c r="A4" s="2" t="s">
        <v>16</v>
      </c>
      <c r="B4" t="s">
        <v>8</v>
      </c>
      <c r="C4" t="s">
        <v>9</v>
      </c>
      <c r="D4" t="s">
        <v>11</v>
      </c>
      <c r="E4" t="s">
        <v>15</v>
      </c>
    </row>
    <row r="5" spans="1:5" x14ac:dyDescent="0.35">
      <c r="A5" s="5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 x14ac:dyDescent="0.35">
      <c r="A6" s="5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 x14ac:dyDescent="0.35">
      <c r="A7" s="5" t="s">
        <v>15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AA1-2AE2-45A9-891D-0BBB884313CC}">
  <dimension ref="B1:M41"/>
  <sheetViews>
    <sheetView tabSelected="1" topLeftCell="A25" zoomScale="75" zoomScaleNormal="75" workbookViewId="0">
      <selection activeCell="O46" sqref="O46"/>
    </sheetView>
  </sheetViews>
  <sheetFormatPr defaultRowHeight="14.5" x14ac:dyDescent="0.35"/>
  <cols>
    <col min="1" max="1" width="4" customWidth="1"/>
    <col min="2" max="2" width="3.7265625" customWidth="1"/>
    <col min="3" max="3" width="17.90625" bestFit="1" customWidth="1"/>
    <col min="4" max="10" width="17.6328125" customWidth="1"/>
    <col min="11" max="11" width="16.453125" bestFit="1" customWidth="1"/>
    <col min="12" max="12" width="15.6328125" customWidth="1"/>
    <col min="13" max="13" width="4.453125" customWidth="1"/>
  </cols>
  <sheetData>
    <row r="1" spans="3:11" x14ac:dyDescent="0.35">
      <c r="C1" s="1" t="s">
        <v>18</v>
      </c>
    </row>
    <row r="2" spans="3:11" ht="15" thickBot="1" x14ac:dyDescent="0.4"/>
    <row r="3" spans="3:11" x14ac:dyDescent="0.35">
      <c r="C3" s="10" t="s">
        <v>19</v>
      </c>
      <c r="D3" s="10"/>
    </row>
    <row r="4" spans="3:11" x14ac:dyDescent="0.35">
      <c r="C4" t="s">
        <v>20</v>
      </c>
      <c r="D4">
        <v>0.8355730661585723</v>
      </c>
    </row>
    <row r="5" spans="3:11" x14ac:dyDescent="0.35">
      <c r="C5" t="s">
        <v>21</v>
      </c>
      <c r="D5">
        <v>0.69818234888963782</v>
      </c>
    </row>
    <row r="6" spans="3:11" x14ac:dyDescent="0.35">
      <c r="C6" s="13" t="s">
        <v>22</v>
      </c>
      <c r="D6" s="18">
        <v>0.68836714072344718</v>
      </c>
    </row>
    <row r="7" spans="3:11" x14ac:dyDescent="0.35">
      <c r="C7" t="s">
        <v>23</v>
      </c>
      <c r="D7">
        <v>14999.245515071971</v>
      </c>
    </row>
    <row r="8" spans="3:11" ht="15" thickBot="1" x14ac:dyDescent="0.4">
      <c r="C8" s="7" t="s">
        <v>24</v>
      </c>
      <c r="D8" s="7">
        <v>128</v>
      </c>
    </row>
    <row r="10" spans="3:11" ht="15" thickBot="1" x14ac:dyDescent="0.4">
      <c r="C10" t="s">
        <v>25</v>
      </c>
    </row>
    <row r="11" spans="3:11" x14ac:dyDescent="0.35">
      <c r="C11" s="8"/>
      <c r="D11" s="8" t="s">
        <v>30</v>
      </c>
      <c r="E11" s="8" t="s">
        <v>31</v>
      </c>
      <c r="F11" s="8" t="s">
        <v>32</v>
      </c>
      <c r="G11" s="8" t="s">
        <v>33</v>
      </c>
      <c r="H11" s="8" t="s">
        <v>34</v>
      </c>
    </row>
    <row r="12" spans="3:11" x14ac:dyDescent="0.35">
      <c r="C12" t="s">
        <v>26</v>
      </c>
      <c r="D12" s="11">
        <v>4</v>
      </c>
      <c r="E12" s="11">
        <v>64012998276.241989</v>
      </c>
      <c r="F12" s="11">
        <v>16003249569.060497</v>
      </c>
      <c r="G12" s="9">
        <v>71.132709267908254</v>
      </c>
      <c r="H12" s="17">
        <v>4.4374906430685926E-31</v>
      </c>
    </row>
    <row r="13" spans="3:11" x14ac:dyDescent="0.35">
      <c r="C13" t="s">
        <v>27</v>
      </c>
      <c r="D13" s="11">
        <v>123</v>
      </c>
      <c r="E13" s="11">
        <v>27672216020.633015</v>
      </c>
      <c r="F13" s="11">
        <v>224977366.02140662</v>
      </c>
      <c r="G13" s="15"/>
      <c r="H13" s="15"/>
    </row>
    <row r="14" spans="3:11" ht="15" thickBot="1" x14ac:dyDescent="0.4">
      <c r="C14" s="7" t="s">
        <v>28</v>
      </c>
      <c r="D14" s="12">
        <v>127</v>
      </c>
      <c r="E14" s="12">
        <v>91685214296.875</v>
      </c>
      <c r="F14" s="12"/>
      <c r="G14" s="16"/>
      <c r="H14" s="16"/>
    </row>
    <row r="15" spans="3:11" ht="15" thickBot="1" x14ac:dyDescent="0.4"/>
    <row r="16" spans="3:11" x14ac:dyDescent="0.35">
      <c r="C16" s="8"/>
      <c r="D16" s="8" t="s">
        <v>35</v>
      </c>
      <c r="E16" s="8" t="s">
        <v>23</v>
      </c>
      <c r="F16" s="8" t="s">
        <v>36</v>
      </c>
      <c r="G16" s="8" t="s">
        <v>37</v>
      </c>
      <c r="H16" s="8" t="s">
        <v>38</v>
      </c>
      <c r="I16" s="8" t="s">
        <v>39</v>
      </c>
      <c r="J16" s="8" t="s">
        <v>40</v>
      </c>
      <c r="K16" s="8" t="s">
        <v>41</v>
      </c>
    </row>
    <row r="17" spans="3:11" x14ac:dyDescent="0.35">
      <c r="C17" t="s">
        <v>29</v>
      </c>
      <c r="D17" s="45">
        <v>-17347.376948520294</v>
      </c>
      <c r="E17" s="45">
        <v>12724.896305655866</v>
      </c>
      <c r="F17" s="45">
        <v>-1.3632627356507308</v>
      </c>
      <c r="G17" s="45">
        <v>0.17528993623470759</v>
      </c>
      <c r="H17" s="45">
        <v>-42535.528959736395</v>
      </c>
      <c r="I17" s="45">
        <v>7840.7750626958077</v>
      </c>
      <c r="J17" s="45">
        <v>-42535.528959736395</v>
      </c>
      <c r="K17" s="45">
        <v>7840.7750626958077</v>
      </c>
    </row>
    <row r="18" spans="3:11" x14ac:dyDescent="0.35">
      <c r="C18" s="13" t="s">
        <v>1</v>
      </c>
      <c r="D18" s="45">
        <v>61.839946100358851</v>
      </c>
      <c r="E18" s="45">
        <v>8.2637738430117942</v>
      </c>
      <c r="F18" s="45">
        <v>7.4832573198567616</v>
      </c>
      <c r="G18" s="46">
        <v>1.2021088466551735E-11</v>
      </c>
      <c r="H18" s="45">
        <v>45.482312470639137</v>
      </c>
      <c r="I18" s="45">
        <v>78.197579730078559</v>
      </c>
      <c r="J18" s="45">
        <v>45.482312470639137</v>
      </c>
      <c r="K18" s="45">
        <v>78.197579730078559</v>
      </c>
    </row>
    <row r="19" spans="3:11" x14ac:dyDescent="0.35">
      <c r="C19" s="13" t="s">
        <v>2</v>
      </c>
      <c r="D19" s="45">
        <v>9319.7526020610549</v>
      </c>
      <c r="E19" s="45">
        <v>2148.7544402078074</v>
      </c>
      <c r="F19" s="45">
        <v>4.3372813699269122</v>
      </c>
      <c r="G19" s="46">
        <v>2.9731074623226852E-5</v>
      </c>
      <c r="H19" s="45">
        <v>5066.4249383477118</v>
      </c>
      <c r="I19" s="45">
        <v>13573.080265774399</v>
      </c>
      <c r="J19" s="45">
        <v>5066.4249383477118</v>
      </c>
      <c r="K19" s="45">
        <v>13573.080265774399</v>
      </c>
    </row>
    <row r="20" spans="3:11" x14ac:dyDescent="0.35">
      <c r="C20" s="13" t="s">
        <v>3</v>
      </c>
      <c r="D20" s="45">
        <v>12646.347486400027</v>
      </c>
      <c r="E20" s="45">
        <v>3109.6620286097505</v>
      </c>
      <c r="F20" s="45">
        <v>4.0667916223853702</v>
      </c>
      <c r="G20" s="46">
        <v>8.4484906707596116E-5</v>
      </c>
      <c r="H20" s="45">
        <v>6490.9621694041634</v>
      </c>
      <c r="I20" s="45">
        <v>18801.732803395891</v>
      </c>
      <c r="J20" s="45">
        <v>6490.9621694041634</v>
      </c>
      <c r="K20" s="45">
        <v>18801.732803395891</v>
      </c>
    </row>
    <row r="21" spans="3:11" ht="15" thickBot="1" x14ac:dyDescent="0.4">
      <c r="C21" s="14" t="s">
        <v>4</v>
      </c>
      <c r="D21" s="47">
        <v>-13601.011412285299</v>
      </c>
      <c r="E21" s="47">
        <v>1324.8186585487847</v>
      </c>
      <c r="F21" s="47">
        <v>-10.266319337005669</v>
      </c>
      <c r="G21" s="48">
        <v>3.0884342022559867E-18</v>
      </c>
      <c r="H21" s="47">
        <v>-16223.408715750182</v>
      </c>
      <c r="I21" s="47">
        <v>-10978.614108820417</v>
      </c>
      <c r="J21" s="47">
        <v>-16223.408715750182</v>
      </c>
      <c r="K21" s="47">
        <v>-10978.614108820417</v>
      </c>
    </row>
    <row r="23" spans="3:11" x14ac:dyDescent="0.35">
      <c r="C23" t="s">
        <v>42</v>
      </c>
    </row>
    <row r="24" spans="3:11" x14ac:dyDescent="0.35">
      <c r="D24" s="19">
        <f>-17347.38+61.84*2500+9319.75*3+12646.35*2-13601.01*2</f>
        <v>163302.55000000002</v>
      </c>
    </row>
    <row r="26" spans="3:11" x14ac:dyDescent="0.35">
      <c r="D26" s="40" t="s">
        <v>35</v>
      </c>
      <c r="E26" s="40"/>
      <c r="F26" s="40"/>
      <c r="G26" s="40"/>
      <c r="H26" s="40"/>
    </row>
    <row r="27" spans="3:11" ht="15" thickBot="1" x14ac:dyDescent="0.4">
      <c r="D27" s="20" t="s">
        <v>43</v>
      </c>
      <c r="E27" s="20" t="s">
        <v>44</v>
      </c>
      <c r="F27" s="20" t="s">
        <v>2</v>
      </c>
      <c r="G27" s="20" t="s">
        <v>3</v>
      </c>
      <c r="H27" s="20" t="s">
        <v>4</v>
      </c>
    </row>
    <row r="28" spans="3:11" ht="15" thickTop="1" x14ac:dyDescent="0.35">
      <c r="D28" s="50">
        <f>D17</f>
        <v>-17347.376948520294</v>
      </c>
      <c r="E28" s="50">
        <f>D18</f>
        <v>61.839946100358851</v>
      </c>
      <c r="F28" s="50">
        <f>D19</f>
        <v>9319.7526020610549</v>
      </c>
      <c r="G28" s="50">
        <f>D20</f>
        <v>12646.347486400027</v>
      </c>
      <c r="H28" s="50">
        <f>D21</f>
        <v>-13601.011412285299</v>
      </c>
    </row>
    <row r="29" spans="3:11" ht="15" thickBot="1" x14ac:dyDescent="0.4">
      <c r="C29" t="s">
        <v>46</v>
      </c>
      <c r="D29" s="4"/>
      <c r="E29" s="4">
        <v>2500</v>
      </c>
      <c r="F29" s="4">
        <v>3</v>
      </c>
      <c r="G29" s="4">
        <v>2</v>
      </c>
      <c r="H29" s="4">
        <v>2</v>
      </c>
    </row>
    <row r="30" spans="3:11" ht="15" thickBot="1" x14ac:dyDescent="0.4">
      <c r="C30" t="s">
        <v>45</v>
      </c>
      <c r="D30" s="21">
        <f>D28+E28*E29+F28*F29+G28*G29+H28*H29</f>
        <v>163302.41825678945</v>
      </c>
    </row>
    <row r="32" spans="3:11" ht="15" thickBot="1" x14ac:dyDescent="0.4"/>
    <row r="33" spans="2:13" x14ac:dyDescent="0.35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</row>
    <row r="34" spans="2:13" ht="15" thickBot="1" x14ac:dyDescent="0.4">
      <c r="B34" s="30"/>
      <c r="C34" s="31"/>
      <c r="D34" s="31"/>
      <c r="E34" s="42" t="s">
        <v>44</v>
      </c>
      <c r="F34" s="42"/>
      <c r="G34" s="42"/>
      <c r="H34" s="42"/>
      <c r="I34" s="42"/>
      <c r="J34" s="42"/>
      <c r="K34" s="42"/>
      <c r="L34" s="42"/>
      <c r="M34" s="32"/>
    </row>
    <row r="35" spans="2:13" ht="15" thickBot="1" x14ac:dyDescent="0.4">
      <c r="B35" s="30"/>
      <c r="C35" s="31"/>
      <c r="D35" s="22">
        <f>D30</f>
        <v>163302.41825678945</v>
      </c>
      <c r="E35" s="23">
        <v>1450</v>
      </c>
      <c r="F35" s="24">
        <v>1600</v>
      </c>
      <c r="G35" s="24">
        <v>1750</v>
      </c>
      <c r="H35" s="24">
        <v>1900</v>
      </c>
      <c r="I35" s="24">
        <v>2150</v>
      </c>
      <c r="J35" s="24">
        <v>2300</v>
      </c>
      <c r="K35" s="24">
        <v>2450</v>
      </c>
      <c r="L35" s="24">
        <v>2590</v>
      </c>
      <c r="M35" s="32"/>
    </row>
    <row r="36" spans="2:13" x14ac:dyDescent="0.35">
      <c r="B36" s="30"/>
      <c r="C36" s="41" t="s">
        <v>2</v>
      </c>
      <c r="D36" s="25">
        <v>2</v>
      </c>
      <c r="E36" s="33">
        <f t="dataTable" ref="E36:L39" dt2D="1" dtr="1" r1="E29" r2="F29"/>
        <v>89050.722249351616</v>
      </c>
      <c r="F36" s="33">
        <v>98326.714164405421</v>
      </c>
      <c r="G36" s="33">
        <v>107602.70607945925</v>
      </c>
      <c r="H36" s="33">
        <v>116878.69799451309</v>
      </c>
      <c r="I36" s="33">
        <v>132338.68451960283</v>
      </c>
      <c r="J36" s="33">
        <v>141614.67643465666</v>
      </c>
      <c r="K36" s="33">
        <v>150890.66834971044</v>
      </c>
      <c r="L36" s="33">
        <v>159548.2608037607</v>
      </c>
      <c r="M36" s="32"/>
    </row>
    <row r="37" spans="2:13" x14ac:dyDescent="0.35">
      <c r="B37" s="30"/>
      <c r="C37" s="41"/>
      <c r="D37" s="26">
        <v>3</v>
      </c>
      <c r="E37" s="33">
        <v>98370.47485141267</v>
      </c>
      <c r="F37" s="33">
        <v>107646.4667664665</v>
      </c>
      <c r="G37" s="33">
        <v>116922.45868152034</v>
      </c>
      <c r="H37" s="33">
        <v>126198.45059657417</v>
      </c>
      <c r="I37" s="33">
        <v>141658.43712166388</v>
      </c>
      <c r="J37" s="33">
        <v>150934.42903671772</v>
      </c>
      <c r="K37" s="33">
        <v>160210.42095177149</v>
      </c>
      <c r="L37" s="33">
        <v>168868.01340582175</v>
      </c>
      <c r="M37" s="32"/>
    </row>
    <row r="38" spans="2:13" x14ac:dyDescent="0.35">
      <c r="B38" s="30"/>
      <c r="C38" s="41"/>
      <c r="D38" s="26">
        <v>4</v>
      </c>
      <c r="E38" s="33">
        <v>107690.22745347372</v>
      </c>
      <c r="F38" s="33">
        <v>116966.21936852756</v>
      </c>
      <c r="G38" s="33">
        <v>126242.21128358139</v>
      </c>
      <c r="H38" s="33">
        <v>135518.20319863522</v>
      </c>
      <c r="I38" s="33">
        <v>150978.18972372494</v>
      </c>
      <c r="J38" s="33">
        <v>160254.18163877877</v>
      </c>
      <c r="K38" s="33">
        <v>169530.17355383254</v>
      </c>
      <c r="L38" s="33">
        <v>178187.7660078828</v>
      </c>
      <c r="M38" s="32"/>
    </row>
    <row r="39" spans="2:13" x14ac:dyDescent="0.35">
      <c r="B39" s="30"/>
      <c r="C39" s="41"/>
      <c r="D39" s="26">
        <v>5</v>
      </c>
      <c r="E39" s="33">
        <v>117009.98005553478</v>
      </c>
      <c r="F39" s="33">
        <v>126285.97197058861</v>
      </c>
      <c r="G39" s="33">
        <v>135561.96388564244</v>
      </c>
      <c r="H39" s="33">
        <v>144837.95580069628</v>
      </c>
      <c r="I39" s="33">
        <v>160297.94232578599</v>
      </c>
      <c r="J39" s="33">
        <v>169573.93424083982</v>
      </c>
      <c r="K39" s="33">
        <v>178849.9261558936</v>
      </c>
      <c r="L39" s="33">
        <v>187507.51860994386</v>
      </c>
      <c r="M39" s="32"/>
    </row>
    <row r="40" spans="2:13" x14ac:dyDescent="0.35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2:13" ht="15" thickBot="1" x14ac:dyDescent="0.4">
      <c r="B41" s="34"/>
      <c r="C41" s="7"/>
      <c r="D41" s="7"/>
      <c r="E41" s="7"/>
      <c r="F41" s="7"/>
      <c r="G41" s="7"/>
      <c r="H41" s="7"/>
      <c r="I41" s="7"/>
      <c r="J41" s="7"/>
      <c r="K41" s="7"/>
      <c r="L41" s="7"/>
      <c r="M41" s="35"/>
    </row>
  </sheetData>
  <mergeCells count="3">
    <mergeCell ref="C36:C39"/>
    <mergeCell ref="D26:H26"/>
    <mergeCell ref="E34:L34"/>
  </mergeCells>
  <conditionalFormatting sqref="E36:L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Prices, Corr, Regr</vt:lpstr>
      <vt:lpstr>SqFt Pivot</vt:lpstr>
      <vt:lpstr>Price Pivot</vt:lpstr>
      <vt:lpstr>Prediction Senstivity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Joyce</cp:lastModifiedBy>
  <dcterms:created xsi:type="dcterms:W3CDTF">2015-11-25T15:25:24Z</dcterms:created>
  <dcterms:modified xsi:type="dcterms:W3CDTF">2019-04-18T17:47:17Z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