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c0e1627de07185/Desktop/Analysis Project/"/>
    </mc:Choice>
  </mc:AlternateContent>
  <xr:revisionPtr revIDLastSave="920" documentId="13_ncr:1_{D754642E-E684-4F4D-953B-1821B0424A6E}" xr6:coauthVersionLast="47" xr6:coauthVersionMax="47" xr10:uidLastSave="{DD54B522-B3BD-4498-A233-8AE96DFDCBE4}"/>
  <bookViews>
    <workbookView xWindow="2898" yWindow="1494" windowWidth="12960" windowHeight="10866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Edinburgh Research" sheetId="5" r:id="rId4"/>
    <sheet name="Parent Categories Statistics" sheetId="2" r:id="rId5"/>
    <sheet name="Subcategories Statistics" sheetId="3" r:id="rId6"/>
    <sheet name="Outcomes Based on Launch Date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3" i="12" l="1"/>
  <c r="E12" i="12"/>
  <c r="E11" i="12"/>
  <c r="E9" i="12"/>
  <c r="E8" i="12"/>
  <c r="E7" i="12"/>
  <c r="E6" i="12"/>
  <c r="E5" i="12"/>
  <c r="E4" i="12"/>
  <c r="E3" i="12"/>
  <c r="E2" i="12"/>
  <c r="E10" i="12"/>
  <c r="F3" i="5" l="1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2402" i="1"/>
  <c r="S618" i="1"/>
  <c r="S3889" i="1"/>
  <c r="S2396" i="1"/>
  <c r="S630" i="1"/>
  <c r="U126" i="1" s="1"/>
  <c r="S130" i="1"/>
  <c r="S1570" i="1"/>
  <c r="S1063" i="1"/>
  <c r="S2577" i="1"/>
  <c r="U130" i="1" s="1"/>
  <c r="S1456" i="1"/>
  <c r="S135" i="1"/>
  <c r="S149" i="1"/>
  <c r="S2569" i="1"/>
  <c r="S2565" i="1"/>
  <c r="S640" i="1"/>
  <c r="S619" i="1"/>
  <c r="S620" i="1"/>
  <c r="U138" i="1" s="1"/>
  <c r="S2397" i="1"/>
  <c r="S2662" i="1"/>
  <c r="S131" i="1"/>
  <c r="S2958" i="1"/>
  <c r="U142" i="1" s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1002" i="1"/>
  <c r="S1233" i="1"/>
  <c r="S2563" i="1"/>
  <c r="S1332" i="1"/>
  <c r="U605" i="1" s="1"/>
  <c r="S152" i="1"/>
  <c r="U606" i="1" s="1"/>
  <c r="S1003" i="1"/>
  <c r="S1004" i="1"/>
  <c r="S127" i="1"/>
  <c r="S2953" i="1"/>
  <c r="U610" i="1" s="1"/>
  <c r="S138" i="1"/>
  <c r="S1330" i="1"/>
  <c r="S2570" i="1"/>
  <c r="U613" i="1" s="1"/>
  <c r="S1234" i="1"/>
  <c r="S2398" i="1"/>
  <c r="S1235" i="1"/>
  <c r="S134" i="1"/>
  <c r="U617" i="1" s="1"/>
  <c r="S1005" i="1"/>
  <c r="U618" i="1" s="1"/>
  <c r="S161" i="1"/>
  <c r="S128" i="1"/>
  <c r="S3886" i="1"/>
  <c r="S2348" i="1"/>
  <c r="U622" i="1" s="1"/>
  <c r="S1571" i="1"/>
  <c r="S1049" i="1"/>
  <c r="S2566" i="1"/>
  <c r="S1006" i="1"/>
  <c r="S1572" i="1"/>
  <c r="U627" i="1" s="1"/>
  <c r="S1573" i="1"/>
  <c r="S3872" i="1"/>
  <c r="U629" i="1" s="1"/>
  <c r="S1007" i="1"/>
  <c r="U630" i="1" s="1"/>
  <c r="S2959" i="1"/>
  <c r="S1322" i="1"/>
  <c r="S2380" i="1"/>
  <c r="S1458" i="1"/>
  <c r="U634" i="1" s="1"/>
  <c r="S1236" i="1"/>
  <c r="S1008" i="1"/>
  <c r="S1574" i="1"/>
  <c r="S602" i="1"/>
  <c r="S2578" i="1"/>
  <c r="S2960" i="1"/>
  <c r="U640" i="1" s="1"/>
  <c r="S3882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3881" i="1"/>
  <c r="U1002" i="1" s="1"/>
  <c r="S1009" i="1"/>
  <c r="U1003" i="1" s="1"/>
  <c r="S1231" i="1"/>
  <c r="U1004" i="1" s="1"/>
  <c r="S1459" i="1"/>
  <c r="S1575" i="1"/>
  <c r="U1006" i="1" s="1"/>
  <c r="S2961" i="1"/>
  <c r="S631" i="1"/>
  <c r="U1008" i="1" s="1"/>
  <c r="S2349" i="1"/>
  <c r="U1009" i="1" s="1"/>
  <c r="S2575" i="1"/>
  <c r="S2381" i="1"/>
  <c r="S2656" i="1"/>
  <c r="S1460" i="1"/>
  <c r="U1013" i="1" s="1"/>
  <c r="S1010" i="1"/>
  <c r="S1576" i="1"/>
  <c r="S1237" i="1"/>
  <c r="S1229" i="1"/>
  <c r="S2579" i="1"/>
  <c r="U1018" i="1" s="1"/>
  <c r="S3125" i="1"/>
  <c r="S1461" i="1"/>
  <c r="S2374" i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2572" i="1"/>
  <c r="S122" i="1"/>
  <c r="S137" i="1"/>
  <c r="S2580" i="1"/>
  <c r="S1056" i="1"/>
  <c r="S1238" i="1"/>
  <c r="S622" i="1"/>
  <c r="S603" i="1"/>
  <c r="S1333" i="1"/>
  <c r="U1050" i="1" s="1"/>
  <c r="S1324" i="1"/>
  <c r="S608" i="1"/>
  <c r="U1052" i="1" s="1"/>
  <c r="S132" i="1"/>
  <c r="S637" i="1"/>
  <c r="U1054" i="1" s="1"/>
  <c r="S153" i="1"/>
  <c r="S609" i="1"/>
  <c r="S628" i="1"/>
  <c r="S1239" i="1"/>
  <c r="U1058" i="1" s="1"/>
  <c r="S1240" i="1"/>
  <c r="S2368" i="1"/>
  <c r="S148" i="1"/>
  <c r="S1011" i="1"/>
  <c r="S632" i="1"/>
  <c r="U1063" i="1" s="1"/>
  <c r="S124" i="1"/>
  <c r="S140" i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334" i="1"/>
  <c r="S623" i="1"/>
  <c r="U1227" i="1" s="1"/>
  <c r="S2382" i="1"/>
  <c r="U1228" i="1" s="1"/>
  <c r="S604" i="1"/>
  <c r="U1229" i="1" s="1"/>
  <c r="S1012" i="1"/>
  <c r="U1230" i="1" s="1"/>
  <c r="S616" i="1"/>
  <c r="S3876" i="1"/>
  <c r="S1013" i="1"/>
  <c r="S1014" i="1"/>
  <c r="U1234" i="1" s="1"/>
  <c r="S141" i="1"/>
  <c r="S2383" i="1"/>
  <c r="U1236" i="1" s="1"/>
  <c r="S1061" i="1"/>
  <c r="S610" i="1"/>
  <c r="S1577" i="1"/>
  <c r="U1239" i="1" s="1"/>
  <c r="S142" i="1"/>
  <c r="U1240" i="1" s="1"/>
  <c r="S611" i="1"/>
  <c r="U1241" i="1" s="1"/>
  <c r="S1064" i="1"/>
  <c r="U1242" i="1" s="1"/>
  <c r="S1015" i="1"/>
  <c r="S139" i="1"/>
  <c r="S1325" i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2369" i="1"/>
  <c r="U1306" i="1" s="1"/>
  <c r="S2350" i="1"/>
  <c r="S2654" i="1"/>
  <c r="S2384" i="1"/>
  <c r="S1241" i="1"/>
  <c r="S1321" i="1"/>
  <c r="S1462" i="1"/>
  <c r="U1312" i="1" s="1"/>
  <c r="S3126" i="1"/>
  <c r="U1313" i="1" s="1"/>
  <c r="S639" i="1"/>
  <c r="S2370" i="1"/>
  <c r="S2957" i="1"/>
  <c r="S2581" i="1"/>
  <c r="S2567" i="1"/>
  <c r="S2962" i="1"/>
  <c r="S2371" i="1"/>
  <c r="S1048" i="1"/>
  <c r="U1321" i="1" s="1"/>
  <c r="S2582" i="1"/>
  <c r="S3873" i="1"/>
  <c r="U1323" i="1" s="1"/>
  <c r="S2362" i="1"/>
  <c r="U1324" i="1" s="1"/>
  <c r="S1335" i="1"/>
  <c r="U1325" i="1" s="1"/>
  <c r="S2385" i="1"/>
  <c r="S1563" i="1"/>
  <c r="S2645" i="1"/>
  <c r="S2376" i="1"/>
  <c r="S2568" i="1"/>
  <c r="U1330" i="1" s="1"/>
  <c r="S2386" i="1"/>
  <c r="S2363" i="1"/>
  <c r="S3127" i="1"/>
  <c r="S1320" i="1"/>
  <c r="U1334" i="1" s="1"/>
  <c r="S612" i="1"/>
  <c r="S2661" i="1"/>
  <c r="S1578" i="1"/>
  <c r="S2646" i="1"/>
  <c r="U1338" i="1" s="1"/>
  <c r="S2387" i="1"/>
  <c r="S2351" i="1"/>
  <c r="S2388" i="1"/>
  <c r="S157" i="1"/>
  <c r="S1579" i="1"/>
  <c r="S2389" i="1"/>
  <c r="S2390" i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5" i="1"/>
  <c r="S1331" i="1"/>
  <c r="S1580" i="1"/>
  <c r="S158" i="1"/>
  <c r="U1456" i="1" s="1"/>
  <c r="S1336" i="1"/>
  <c r="U1457" i="1" s="1"/>
  <c r="S1016" i="1"/>
  <c r="S1050" i="1"/>
  <c r="U1459" i="1" s="1"/>
  <c r="S1017" i="1"/>
  <c r="S2366" i="1"/>
  <c r="S3887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242" i="1"/>
  <c r="U1563" i="1" s="1"/>
  <c r="S633" i="1"/>
  <c r="S1051" i="1"/>
  <c r="U1565" i="1" s="1"/>
  <c r="S1243" i="1"/>
  <c r="S634" i="1"/>
  <c r="S2352" i="1"/>
  <c r="S1227" i="1"/>
  <c r="S1581" i="1"/>
  <c r="S2353" i="1"/>
  <c r="U1571" i="1" s="1"/>
  <c r="S1052" i="1"/>
  <c r="S1327" i="1"/>
  <c r="S613" i="1"/>
  <c r="S1230" i="1"/>
  <c r="S1244" i="1"/>
  <c r="U1576" i="1" s="1"/>
  <c r="S1245" i="1"/>
  <c r="U1577" i="1" s="1"/>
  <c r="S1018" i="1"/>
  <c r="S1306" i="1"/>
  <c r="U1579" i="1" s="1"/>
  <c r="S160" i="1"/>
  <c r="S627" i="1"/>
  <c r="S159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1019" i="1"/>
  <c r="S1045" i="1"/>
  <c r="S1307" i="1"/>
  <c r="S143" i="1"/>
  <c r="S624" i="1"/>
  <c r="S2399" i="1"/>
  <c r="S144" i="1"/>
  <c r="S2564" i="1"/>
  <c r="U2350" i="1" s="1"/>
  <c r="S3874" i="1"/>
  <c r="S2391" i="1"/>
  <c r="S1454" i="1"/>
  <c r="U2353" i="1" s="1"/>
  <c r="S605" i="1"/>
  <c r="S145" i="1"/>
  <c r="S2364" i="1"/>
  <c r="S1065" i="1"/>
  <c r="U2357" i="1" s="1"/>
  <c r="S1308" i="1"/>
  <c r="S2347" i="1"/>
  <c r="S154" i="1"/>
  <c r="U2360" i="1" s="1"/>
  <c r="S1059" i="1"/>
  <c r="U2361" i="1" s="1"/>
  <c r="S1020" i="1"/>
  <c r="U2362" i="1" s="1"/>
  <c r="S126" i="1"/>
  <c r="S129" i="1"/>
  <c r="S2956" i="1"/>
  <c r="S123" i="1"/>
  <c r="U2366" i="1" s="1"/>
  <c r="S146" i="1"/>
  <c r="U2367" i="1" s="1"/>
  <c r="S1582" i="1"/>
  <c r="U2368" i="1" s="1"/>
  <c r="S2392" i="1"/>
  <c r="S2372" i="1"/>
  <c r="U2370" i="1" s="1"/>
  <c r="S2343" i="1"/>
  <c r="S2344" i="1"/>
  <c r="S606" i="1"/>
  <c r="S1046" i="1"/>
  <c r="U2374" i="1" s="1"/>
  <c r="S3880" i="1"/>
  <c r="S1569" i="1"/>
  <c r="U2376" i="1" s="1"/>
  <c r="S1309" i="1"/>
  <c r="U2377" i="1" s="1"/>
  <c r="S625" i="1"/>
  <c r="S614" i="1"/>
  <c r="U2379" i="1" s="1"/>
  <c r="S2655" i="1"/>
  <c r="U2380" i="1" s="1"/>
  <c r="S2354" i="1"/>
  <c r="U2381" i="1" s="1"/>
  <c r="S1337" i="1"/>
  <c r="U2382" i="1" s="1"/>
  <c r="S2574" i="1"/>
  <c r="S626" i="1"/>
  <c r="S1310" i="1"/>
  <c r="S147" i="1"/>
  <c r="U2386" i="1" s="1"/>
  <c r="S2401" i="1"/>
  <c r="S2355" i="1"/>
  <c r="U2388" i="1" s="1"/>
  <c r="S2954" i="1"/>
  <c r="S2367" i="1"/>
  <c r="S1345" i="1"/>
  <c r="S3878" i="1"/>
  <c r="S1564" i="1"/>
  <c r="U2393" i="1" s="1"/>
  <c r="S636" i="1"/>
  <c r="S2647" i="1"/>
  <c r="S1021" i="1"/>
  <c r="S2360" i="1"/>
  <c r="S1042" i="1"/>
  <c r="U2398" i="1" s="1"/>
  <c r="S2657" i="1"/>
  <c r="S635" i="1"/>
  <c r="S1328" i="1"/>
  <c r="U2401" i="1" s="1"/>
  <c r="S2393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648" i="1"/>
  <c r="S1311" i="1"/>
  <c r="S1565" i="1"/>
  <c r="S2373" i="1"/>
  <c r="U2566" i="1" s="1"/>
  <c r="S1312" i="1"/>
  <c r="S2365" i="1"/>
  <c r="S2375" i="1"/>
  <c r="U2569" i="1" s="1"/>
  <c r="S1313" i="1"/>
  <c r="S1054" i="1"/>
  <c r="S1057" i="1"/>
  <c r="S2649" i="1"/>
  <c r="U2573" i="1" s="1"/>
  <c r="S2356" i="1"/>
  <c r="U2574" i="1" s="1"/>
  <c r="S1226" i="1"/>
  <c r="U2575" i="1" s="1"/>
  <c r="S1314" i="1"/>
  <c r="S2573" i="1"/>
  <c r="S1315" i="1"/>
  <c r="U2578" i="1" s="1"/>
  <c r="S1338" i="1"/>
  <c r="S1053" i="1"/>
  <c r="S3123" i="1"/>
  <c r="U2581" i="1" s="1"/>
  <c r="S1228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3883" i="1"/>
  <c r="S2650" i="1"/>
  <c r="U2646" i="1" s="1"/>
  <c r="S1566" i="1"/>
  <c r="U2647" i="1" s="1"/>
  <c r="S3877" i="1"/>
  <c r="S615" i="1"/>
  <c r="S1326" i="1"/>
  <c r="U2650" i="1" s="1"/>
  <c r="S2658" i="1"/>
  <c r="S2400" i="1"/>
  <c r="S3128" i="1"/>
  <c r="U2653" i="1" s="1"/>
  <c r="S2651" i="1"/>
  <c r="S2395" i="1"/>
  <c r="S2652" i="1"/>
  <c r="U2656" i="1" s="1"/>
  <c r="S1339" i="1"/>
  <c r="U2657" i="1" s="1"/>
  <c r="S2955" i="1"/>
  <c r="U2658" i="1" s="1"/>
  <c r="S2357" i="1"/>
  <c r="S2576" i="1"/>
  <c r="U2660" i="1" s="1"/>
  <c r="S2377" i="1"/>
  <c r="S1567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394" i="1"/>
  <c r="S1568" i="1"/>
  <c r="S3871" i="1"/>
  <c r="S1340" i="1"/>
  <c r="S150" i="1"/>
  <c r="S1062" i="1"/>
  <c r="S1341" i="1"/>
  <c r="U2959" i="1" s="1"/>
  <c r="S2571" i="1"/>
  <c r="S1316" i="1"/>
  <c r="U2961" i="1" s="1"/>
  <c r="S3888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155" i="1"/>
  <c r="S125" i="1"/>
  <c r="U3124" i="1" s="1"/>
  <c r="S2659" i="1"/>
  <c r="U3125" i="1" s="1"/>
  <c r="S3879" i="1"/>
  <c r="U3126" i="1" s="1"/>
  <c r="S3885" i="1"/>
  <c r="S2345" i="1"/>
  <c r="S2653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1043" i="1"/>
  <c r="S1329" i="1"/>
  <c r="S1317" i="1"/>
  <c r="S156" i="1"/>
  <c r="S1342" i="1"/>
  <c r="U3874" i="1" s="1"/>
  <c r="S1047" i="1"/>
  <c r="S136" i="1"/>
  <c r="S2358" i="1"/>
  <c r="S629" i="1"/>
  <c r="S2346" i="1"/>
  <c r="S1453" i="1"/>
  <c r="U3880" i="1" s="1"/>
  <c r="S1343" i="1"/>
  <c r="U3881" i="1" s="1"/>
  <c r="S1060" i="1"/>
  <c r="U3882" i="1" s="1"/>
  <c r="S133" i="1"/>
  <c r="S2359" i="1"/>
  <c r="S1344" i="1"/>
  <c r="S1318" i="1"/>
  <c r="U3886" i="1" s="1"/>
  <c r="S3129" i="1"/>
  <c r="S1319" i="1"/>
  <c r="S607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2" i="1"/>
  <c r="U3871" i="1" l="1"/>
  <c r="U2563" i="1"/>
  <c r="U2383" i="1"/>
  <c r="U2371" i="1"/>
  <c r="U2359" i="1"/>
  <c r="U1231" i="1"/>
  <c r="U631" i="1"/>
  <c r="U151" i="1"/>
  <c r="U139" i="1"/>
  <c r="U127" i="1"/>
  <c r="U1314" i="1"/>
  <c r="U2957" i="1"/>
  <c r="U2645" i="1"/>
  <c r="U2345" i="1"/>
  <c r="U1337" i="1"/>
  <c r="U1049" i="1"/>
  <c r="U137" i="1"/>
  <c r="U2344" i="1"/>
  <c r="U160" i="1"/>
  <c r="U136" i="1"/>
  <c r="U124" i="1"/>
  <c r="U3879" i="1"/>
  <c r="U2571" i="1"/>
  <c r="U2391" i="1"/>
  <c r="U2355" i="1"/>
  <c r="U1311" i="1"/>
  <c r="U1059" i="1"/>
  <c r="U1047" i="1"/>
  <c r="U615" i="1"/>
  <c r="U135" i="1"/>
  <c r="U123" i="1"/>
  <c r="U2654" i="1"/>
  <c r="U1322" i="1"/>
  <c r="U3877" i="1"/>
  <c r="U2953" i="1"/>
  <c r="U2389" i="1"/>
  <c r="U2365" i="1"/>
  <c r="U1573" i="1"/>
  <c r="U1453" i="1"/>
  <c r="U1345" i="1"/>
  <c r="U1333" i="1"/>
  <c r="U1237" i="1"/>
  <c r="U1057" i="1"/>
  <c r="U1045" i="1"/>
  <c r="U1021" i="1"/>
  <c r="U625" i="1"/>
  <c r="U145" i="1"/>
  <c r="U3876" i="1"/>
  <c r="U2363" i="1"/>
  <c r="U2351" i="1"/>
  <c r="U2662" i="1"/>
  <c r="U1570" i="1"/>
  <c r="U154" i="1"/>
  <c r="U1461" i="1"/>
  <c r="U621" i="1"/>
  <c r="U3870" i="1"/>
  <c r="U2958" i="1"/>
  <c r="U2394" i="1"/>
  <c r="U2358" i="1"/>
  <c r="U2346" i="1"/>
  <c r="U1578" i="1"/>
  <c r="U1566" i="1"/>
  <c r="U1458" i="1"/>
  <c r="U1326" i="1"/>
  <c r="U1062" i="1"/>
  <c r="U1014" i="1"/>
  <c r="U150" i="1"/>
  <c r="U2369" i="1"/>
  <c r="U1061" i="1"/>
  <c r="U149" i="1"/>
  <c r="U125" i="1"/>
  <c r="U2956" i="1"/>
  <c r="U2572" i="1"/>
  <c r="U2392" i="1"/>
  <c r="U2356" i="1"/>
  <c r="U1564" i="1"/>
  <c r="U1336" i="1"/>
  <c r="U1060" i="1"/>
  <c r="U1048" i="1"/>
  <c r="U1012" i="1"/>
  <c r="U628" i="1"/>
  <c r="U616" i="1"/>
  <c r="U604" i="1"/>
  <c r="U148" i="1"/>
  <c r="U3123" i="1"/>
  <c r="U2955" i="1"/>
  <c r="U2655" i="1"/>
  <c r="U2343" i="1"/>
  <c r="U1575" i="1"/>
  <c r="U1455" i="1"/>
  <c r="U1335" i="1"/>
  <c r="U1011" i="1"/>
  <c r="U639" i="1"/>
  <c r="U603" i="1"/>
  <c r="U159" i="1"/>
  <c r="U147" i="1"/>
  <c r="U3878" i="1"/>
  <c r="U2954" i="1"/>
  <c r="U2570" i="1"/>
  <c r="U2390" i="1"/>
  <c r="U2378" i="1"/>
  <c r="U2354" i="1"/>
  <c r="U1574" i="1"/>
  <c r="U1454" i="1"/>
  <c r="U1310" i="1"/>
  <c r="U1238" i="1"/>
  <c r="U1226" i="1"/>
  <c r="U1046" i="1"/>
  <c r="U1010" i="1"/>
  <c r="U638" i="1"/>
  <c r="U626" i="1"/>
  <c r="U614" i="1"/>
  <c r="U602" i="1"/>
  <c r="U158" i="1"/>
  <c r="U146" i="1"/>
  <c r="U134" i="1"/>
  <c r="U122" i="1"/>
  <c r="U1309" i="1"/>
  <c r="U637" i="1"/>
  <c r="U157" i="1"/>
  <c r="U133" i="1"/>
  <c r="U3888" i="1"/>
  <c r="U2652" i="1"/>
  <c r="U2580" i="1"/>
  <c r="U2568" i="1"/>
  <c r="U2400" i="1"/>
  <c r="U2364" i="1"/>
  <c r="U2352" i="1"/>
  <c r="U1572" i="1"/>
  <c r="U1344" i="1"/>
  <c r="U1332" i="1"/>
  <c r="U1320" i="1"/>
  <c r="U1308" i="1"/>
  <c r="U1056" i="1"/>
  <c r="U1044" i="1"/>
  <c r="U1020" i="1"/>
  <c r="U636" i="1"/>
  <c r="U624" i="1"/>
  <c r="U612" i="1"/>
  <c r="U156" i="1"/>
  <c r="U144" i="1"/>
  <c r="U132" i="1"/>
  <c r="U3887" i="1"/>
  <c r="U3875" i="1"/>
  <c r="U2651" i="1"/>
  <c r="U2579" i="1"/>
  <c r="U2567" i="1"/>
  <c r="U2399" i="1"/>
  <c r="U2387" i="1"/>
  <c r="U2375" i="1"/>
  <c r="U1343" i="1"/>
  <c r="U1331" i="1"/>
  <c r="U1319" i="1"/>
  <c r="U1307" i="1"/>
  <c r="U1235" i="1"/>
  <c r="U1055" i="1"/>
  <c r="U1043" i="1"/>
  <c r="U1019" i="1"/>
  <c r="U1007" i="1"/>
  <c r="U635" i="1"/>
  <c r="U623" i="1"/>
  <c r="U611" i="1"/>
  <c r="U155" i="1"/>
  <c r="U143" i="1"/>
  <c r="U131" i="1"/>
  <c r="U1342" i="1"/>
  <c r="U1318" i="1"/>
  <c r="U1042" i="1"/>
  <c r="U3885" i="1"/>
  <c r="U3873" i="1"/>
  <c r="U3129" i="1"/>
  <c r="U2661" i="1"/>
  <c r="U2649" i="1"/>
  <c r="U2577" i="1"/>
  <c r="U2565" i="1"/>
  <c r="U2397" i="1"/>
  <c r="U2385" i="1"/>
  <c r="U2373" i="1"/>
  <c r="U2349" i="1"/>
  <c r="U1581" i="1"/>
  <c r="U1569" i="1"/>
  <c r="U1341" i="1"/>
  <c r="U1329" i="1"/>
  <c r="U1317" i="1"/>
  <c r="U1245" i="1"/>
  <c r="U1233" i="1"/>
  <c r="U1065" i="1"/>
  <c r="U1053" i="1"/>
  <c r="U1017" i="1"/>
  <c r="U1005" i="1"/>
  <c r="U633" i="1"/>
  <c r="U609" i="1"/>
  <c r="U153" i="1"/>
  <c r="U141" i="1"/>
  <c r="U129" i="1"/>
  <c r="U3884" i="1"/>
  <c r="U3872" i="1"/>
  <c r="U3128" i="1"/>
  <c r="U2960" i="1"/>
  <c r="U2648" i="1"/>
  <c r="U2576" i="1"/>
  <c r="U2564" i="1"/>
  <c r="U2396" i="1"/>
  <c r="U2384" i="1"/>
  <c r="U2372" i="1"/>
  <c r="U2348" i="1"/>
  <c r="U1580" i="1"/>
  <c r="U1568" i="1"/>
  <c r="U1460" i="1"/>
  <c r="U1340" i="1"/>
  <c r="U1328" i="1"/>
  <c r="U1316" i="1"/>
  <c r="U1244" i="1"/>
  <c r="U1232" i="1"/>
  <c r="U1064" i="1"/>
  <c r="U1016" i="1"/>
  <c r="U632" i="1"/>
  <c r="U620" i="1"/>
  <c r="U608" i="1"/>
  <c r="U152" i="1"/>
  <c r="U140" i="1"/>
  <c r="U128" i="1"/>
  <c r="H12" i="12"/>
  <c r="U3883" i="1"/>
  <c r="U3127" i="1"/>
  <c r="U2659" i="1"/>
  <c r="U2395" i="1"/>
  <c r="U2347" i="1"/>
  <c r="U1567" i="1"/>
  <c r="U1339" i="1"/>
  <c r="U1327" i="1"/>
  <c r="U1315" i="1"/>
  <c r="U1243" i="1"/>
  <c r="U1051" i="1"/>
  <c r="U1015" i="1"/>
  <c r="U619" i="1"/>
  <c r="U607" i="1"/>
  <c r="F2" i="12"/>
  <c r="G13" i="12"/>
  <c r="F11" i="12"/>
  <c r="H10" i="12"/>
  <c r="F9" i="12"/>
  <c r="H8" i="12"/>
  <c r="H7" i="12"/>
  <c r="G6" i="12"/>
  <c r="H5" i="12"/>
  <c r="G4" i="12"/>
  <c r="F3" i="12"/>
  <c r="F12" i="12" l="1"/>
  <c r="G12" i="12"/>
  <c r="H4" i="12"/>
  <c r="F4" i="12"/>
  <c r="F6" i="12"/>
  <c r="H6" i="12"/>
  <c r="H2" i="12"/>
  <c r="F7" i="12"/>
  <c r="G11" i="12"/>
  <c r="G7" i="12"/>
  <c r="H3" i="12"/>
  <c r="F13" i="12"/>
  <c r="G9" i="12"/>
  <c r="G2" i="12"/>
  <c r="H9" i="12"/>
  <c r="H13" i="12"/>
  <c r="G8" i="12"/>
  <c r="F5" i="12"/>
  <c r="F10" i="12"/>
  <c r="H11" i="12"/>
  <c r="G10" i="12"/>
  <c r="F8" i="12"/>
  <c r="G3" i="12"/>
  <c r="G5" i="12"/>
</calcChain>
</file>

<file path=xl/sharedStrings.xml><?xml version="1.0" encoding="utf-8"?>
<sst xmlns="http://schemas.openxmlformats.org/spreadsheetml/2006/main" count="33085" uniqueCount="8403">
  <si>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</si>
  <si>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</si>
  <si>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</si>
  <si>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</si>
  <si>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</si>
  <si>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</si>
  <si>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</si>
  <si>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</si>
  <si>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</si>
  <si>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</si>
  <si>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</si>
  <si>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</si>
  <si>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</si>
  <si>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</si>
  <si>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</si>
  <si>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</si>
  <si>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</si>
  <si>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</si>
  <si>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</si>
  <si>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</si>
  <si>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</si>
  <si>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</si>
  <si>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</si>
  <si>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</si>
  <si>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</si>
  <si>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</si>
  <si>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</si>
  <si>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</si>
  <si>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</si>
  <si>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</si>
  <si>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</si>
  <si>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</si>
  <si>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</si>
  <si>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</si>
  <si>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</si>
  <si>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</si>
  <si>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</si>
  <si>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</si>
  <si>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</si>
  <si>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</si>
  <si>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</si>
  <si>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</si>
  <si>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</si>
  <si>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</si>
  <si>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</si>
  <si>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</si>
  <si>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</si>
  <si>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</si>
  <si>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</si>
  <si>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</si>
  <si>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</si>
  <si>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</si>
  <si>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</si>
  <si>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</si>
  <si>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</si>
  <si>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</si>
  <si>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</si>
  <si>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</si>
  <si>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</si>
  <si>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</si>
  <si>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</si>
  <si>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</si>
  <si>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</si>
  <si>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</si>
  <si>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</si>
  <si>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</si>
  <si>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</si>
  <si>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</si>
  <si>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</si>
  <si>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</si>
  <si>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</si>
  <si>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</si>
  <si>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</si>
  <si>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</si>
  <si>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</si>
  <si>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</si>
  <si>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</si>
  <si>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</si>
  <si>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</si>
  <si>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</si>
  <si>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</si>
  <si>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</si>
  <si>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</si>
  <si>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</si>
  <si>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</si>
  <si>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</si>
  <si>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</si>
  <si>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</si>
  <si>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</si>
  <si>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</si>
  <si>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</si>
  <si>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</si>
  <si>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</si>
  <si>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</si>
  <si>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</si>
  <si>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</si>
  <si>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</si>
  <si>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</si>
  <si>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</si>
  <si>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</si>
  <si>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</si>
  <si>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</si>
  <si>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</si>
  <si>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</si>
  <si>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</si>
  <si>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</si>
  <si>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</si>
  <si>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</si>
  <si>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</si>
  <si>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</si>
  <si>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</si>
  <si>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</si>
  <si>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</si>
  <si>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</si>
  <si>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</si>
  <si>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</si>
  <si>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</si>
  <si>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</si>
  <si>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</si>
  <si>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</si>
  <si>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</si>
  <si>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</si>
  <si>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</si>
  <si>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</si>
  <si>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</si>
  <si>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</si>
  <si>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</si>
  <si>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</si>
  <si>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</si>
  <si>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</si>
  <si>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</si>
  <si>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</si>
  <si>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</si>
  <si>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</si>
  <si>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</si>
  <si>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</si>
  <si>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</si>
  <si>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</si>
  <si>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</si>
  <si>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</si>
  <si>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</si>
  <si>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</si>
  <si>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</si>
  <si>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</si>
  <si>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</si>
  <si>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</si>
  <si>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</si>
  <si>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</si>
  <si>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</si>
  <si>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</si>
  <si>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</si>
  <si>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</si>
  <si>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</si>
  <si>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</si>
  <si>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</si>
  <si>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</si>
  <si>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</si>
  <si>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</si>
  <si>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</si>
  <si>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</si>
  <si>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</si>
  <si>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</si>
  <si>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</si>
  <si>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</si>
  <si>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</si>
  <si>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</si>
  <si>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</si>
  <si>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</si>
  <si>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</si>
  <si>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</si>
  <si>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</si>
  <si>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</si>
  <si>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</si>
  <si>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</si>
  <si>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</si>
  <si>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</si>
  <si>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</si>
  <si>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</si>
  <si>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</si>
  <si>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</si>
  <si>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</si>
  <si>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</si>
  <si>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</si>
  <si>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</si>
  <si>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</si>
  <si>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</si>
  <si>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</si>
  <si>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</si>
  <si>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</si>
  <si>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</si>
  <si>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</si>
  <si>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</si>
  <si>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</si>
  <si>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</si>
  <si>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</si>
  <si>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</si>
  <si>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</si>
  <si>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</si>
  <si>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</si>
  <si>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</si>
  <si>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</si>
  <si>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</si>
  <si>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</si>
  <si>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</si>
  <si>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</si>
  <si>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</si>
  <si>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</si>
  <si>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</si>
  <si>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</si>
  <si>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</si>
  <si>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</si>
  <si>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</si>
  <si>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</si>
  <si>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</si>
  <si>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</si>
  <si>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</si>
  <si>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</si>
  <si>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</si>
  <si>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</si>
  <si>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</si>
  <si>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</si>
  <si>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</si>
  <si>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</si>
  <si>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</si>
  <si>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</si>
  <si>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</si>
  <si>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</si>
  <si>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</si>
  <si>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</si>
  <si>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</si>
  <si>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</si>
  <si>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</si>
  <si>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</si>
  <si>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</si>
  <si>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</si>
  <si>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</si>
  <si>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</si>
  <si>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</si>
  <si>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</si>
  <si>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</si>
  <si>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</si>
  <si>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</si>
  <si>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</si>
  <si>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</si>
  <si>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</si>
  <si>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</si>
  <si>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</si>
  <si>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</si>
  <si>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</si>
  <si>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</si>
  <si>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</si>
  <si>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</si>
  <si>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</si>
  <si>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</si>
  <si>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</si>
  <si>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</si>
  <si>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</si>
  <si>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</si>
  <si>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</si>
  <si>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</si>
  <si>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</si>
  <si>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</si>
  <si>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</si>
  <si>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</si>
  <si>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</si>
  <si>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</si>
  <si>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</si>
  <si>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</si>
  <si>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</si>
  <si>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</si>
  <si>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</si>
  <si>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</si>
  <si>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</si>
  <si>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</si>
  <si>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</si>
  <si>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</si>
  <si>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</si>
  <si>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</si>
  <si>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</si>
  <si>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</si>
  <si>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</si>
  <si>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</si>
  <si>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</si>
  <si>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</si>
  <si>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</si>
  <si>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</si>
  <si>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</si>
  <si>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</si>
  <si>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</si>
  <si>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</si>
  <si>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</si>
  <si>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</si>
  <si>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</si>
  <si>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</si>
  <si>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</si>
  <si>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</si>
  <si>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</si>
  <si>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</si>
  <si>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</si>
  <si>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</si>
  <si>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</si>
  <si>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</si>
  <si>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</si>
  <si>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</si>
  <si>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</si>
  <si>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</si>
  <si>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</si>
  <si>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</si>
  <si>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</si>
  <si>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</si>
  <si>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</si>
  <si>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</si>
  <si>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</si>
  <si>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</si>
  <si>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</si>
  <si>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</si>
  <si>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</si>
  <si>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</si>
  <si>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</si>
  <si>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</si>
  <si>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</si>
  <si>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</si>
  <si>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</si>
  <si>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</si>
  <si>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</si>
  <si>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</si>
  <si>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</si>
  <si>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</si>
  <si>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</si>
  <si>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</si>
  <si>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</si>
  <si>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</si>
  <si>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</si>
  <si>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</si>
  <si>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</si>
  <si>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</si>
  <si>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</si>
  <si>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</si>
  <si>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</si>
  <si>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</si>
  <si>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</si>
  <si>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</si>
  <si>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</si>
  <si>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</si>
  <si>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</si>
  <si>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</si>
  <si>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</si>
  <si>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</si>
  <si>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</si>
  <si>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</si>
  <si>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</si>
  <si>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</si>
  <si>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</si>
  <si>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</si>
  <si>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</si>
  <si>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</si>
  <si>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</si>
  <si>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</si>
  <si>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</si>
  <si>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</si>
  <si>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</si>
  <si>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</si>
  <si>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</si>
  <si>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</si>
  <si>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</si>
  <si>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</si>
  <si>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</si>
  <si>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</si>
  <si>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</si>
  <si>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</si>
  <si>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</si>
  <si>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</si>
  <si>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</si>
  <si>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</si>
  <si>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</si>
  <si>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</si>
  <si>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</si>
  <si>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</si>
  <si>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</si>
  <si>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</si>
  <si>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</si>
  <si>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</si>
  <si>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</si>
  <si>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</si>
  <si>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</si>
  <si>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</si>
  <si>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</si>
  <si>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</si>
  <si>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</si>
  <si>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</si>
  <si>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</si>
  <si>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</si>
  <si>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</si>
  <si>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</si>
  <si>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</si>
  <si>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</si>
  <si>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</si>
  <si>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</si>
  <si>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</si>
  <si>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</si>
  <si>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</si>
  <si>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</si>
  <si>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</si>
  <si>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</si>
  <si>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</si>
  <si>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</si>
  <si>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</si>
  <si>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</si>
  <si>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</si>
  <si>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</si>
  <si>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</si>
  <si>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</si>
  <si>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</si>
  <si>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</si>
  <si>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</si>
  <si>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</si>
  <si>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</si>
  <si>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</si>
  <si>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</si>
  <si>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</si>
  <si>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</si>
  <si>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</si>
  <si>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</si>
  <si>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</si>
  <si>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</si>
  <si>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</si>
  <si>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</si>
  <si>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</si>
  <si>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</si>
  <si>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</si>
  <si>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</si>
  <si>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</si>
  <si>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</si>
  <si>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</si>
  <si>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</si>
  <si>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</si>
  <si>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</si>
  <si>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</si>
  <si>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</si>
  <si>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</si>
  <si>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</si>
  <si>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</si>
  <si>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</si>
  <si>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</si>
  <si>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</si>
  <si>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</si>
  <si>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</si>
  <si>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</si>
  <si>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</si>
  <si>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</si>
  <si>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</si>
  <si>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</si>
  <si>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</si>
  <si>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</si>
  <si>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</si>
  <si>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</si>
  <si>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</si>
  <si>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</si>
  <si>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</si>
  <si>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</si>
  <si>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</si>
  <si>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</si>
  <si>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</si>
  <si>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</si>
  <si>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</si>
  <si>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</si>
  <si>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</si>
  <si>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</si>
  <si>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</si>
  <si>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</si>
  <si>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</si>
  <si>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</si>
  <si>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</si>
  <si>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</si>
  <si>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</si>
  <si>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</si>
  <si>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</si>
  <si>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</si>
  <si>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</si>
  <si>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</si>
  <si>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</si>
  <si>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</si>
  <si>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</si>
  <si>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</si>
  <si>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</si>
  <si>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</si>
  <si>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</si>
  <si>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</si>
  <si>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</si>
  <si>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</si>
  <si>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</si>
  <si>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</si>
  <si>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</si>
  <si>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</si>
  <si>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</si>
  <si>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</si>
  <si>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</si>
  <si>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</si>
  <si>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</si>
  <si>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</si>
  <si>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</si>
  <si>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</si>
  <si>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</si>
  <si>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</si>
  <si>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</si>
  <si>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</si>
  <si>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</si>
  <si>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</si>
  <si>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</si>
  <si>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</si>
  <si>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</si>
  <si>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</si>
  <si>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</si>
  <si>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</si>
  <si>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</si>
  <si>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</si>
  <si>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</si>
  <si>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</si>
  <si>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</si>
  <si>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</si>
  <si>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</si>
  <si>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</si>
  <si>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</si>
  <si>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</si>
  <si>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</si>
  <si>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</si>
  <si>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</si>
  <si>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</si>
  <si>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</si>
  <si>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</si>
  <si>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</si>
  <si>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</si>
  <si>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</si>
  <si>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</si>
  <si>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</si>
  <si>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</si>
  <si>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</si>
  <si>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</si>
  <si>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</si>
  <si>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</si>
  <si>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</si>
  <si>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</si>
  <si>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</si>
  <si>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</si>
  <si>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</si>
  <si>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</si>
  <si>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</si>
  <si>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</si>
  <si>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</si>
  <si>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</si>
  <si>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</si>
  <si>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</si>
  <si>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</si>
  <si>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</si>
  <si>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</si>
  <si>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</si>
  <si>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</si>
  <si>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</si>
  <si>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</si>
  <si>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</si>
  <si>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</si>
  <si>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</si>
  <si>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</si>
  <si>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</si>
  <si>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</si>
  <si>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</si>
  <si>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</si>
  <si>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</si>
  <si>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</si>
  <si>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</si>
  <si>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</si>
  <si>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</si>
  <si>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</si>
  <si>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</si>
  <si>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</si>
  <si>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</si>
  <si>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</si>
  <si>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</si>
  <si>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</si>
  <si>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</si>
  <si>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</si>
  <si>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</si>
  <si>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</si>
  <si>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</si>
  <si>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</si>
  <si>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</si>
  <si>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</si>
  <si>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</si>
  <si>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</si>
  <si>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</si>
  <si>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</si>
  <si>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</si>
  <si>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</si>
  <si>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</si>
  <si>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</si>
  <si>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</si>
  <si>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</si>
  <si>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</si>
  <si>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</si>
  <si>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</si>
  <si>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</si>
  <si>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</si>
  <si>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</si>
  <si>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</si>
  <si>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</si>
  <si>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</si>
  <si>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</si>
  <si>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</si>
  <si>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</si>
  <si>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</si>
  <si>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</si>
  <si>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</si>
  <si>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</si>
  <si>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</si>
  <si>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</si>
  <si>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</si>
  <si>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</si>
  <si>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</si>
  <si>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</si>
  <si>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</si>
  <si>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</si>
  <si>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</si>
  <si>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</si>
  <si>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</si>
  <si>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</si>
  <si>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</si>
  <si>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</si>
  <si>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</si>
  <si>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</si>
  <si>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</si>
  <si>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</si>
  <si>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</si>
  <si>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</si>
  <si>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</si>
  <si>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</si>
  <si>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</si>
  <si>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</si>
  <si>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</si>
  <si>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</si>
  <si>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</si>
  <si>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</si>
  <si>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</si>
  <si>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</si>
  <si>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</si>
  <si>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</si>
  <si>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</si>
  <si>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</si>
  <si>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</si>
  <si>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</si>
  <si>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</si>
  <si>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</si>
  <si>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</si>
  <si>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</si>
  <si>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</si>
  <si>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</si>
  <si>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</si>
  <si>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</si>
  <si>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</si>
  <si>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</si>
  <si>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</si>
  <si>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</si>
  <si>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</si>
  <si>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</si>
  <si>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</si>
  <si>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</si>
  <si>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</si>
  <si>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</si>
  <si>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</si>
  <si>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</si>
  <si>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</si>
  <si>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</si>
  <si>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</si>
  <si>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</si>
  <si>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</si>
  <si>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</si>
  <si>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</si>
  <si>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</si>
  <si>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</si>
  <si>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</si>
  <si>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</si>
  <si>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</si>
  <si>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</si>
  <si>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</si>
  <si>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</si>
  <si>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</si>
  <si>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</si>
  <si>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</si>
  <si>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</si>
  <si>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</si>
  <si>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</si>
  <si>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</si>
  <si>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</si>
  <si>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</si>
  <si>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</si>
  <si>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</si>
  <si>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</si>
  <si>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</si>
  <si>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</si>
  <si>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</si>
  <si>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</si>
  <si>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</si>
  <si>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</si>
  <si>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</si>
  <si>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</si>
  <si>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</si>
  <si>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</si>
  <si>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</si>
  <si>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</si>
  <si>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</si>
  <si>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</si>
  <si>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</si>
  <si>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</si>
  <si>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</si>
  <si>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</si>
  <si>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</si>
  <si>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</si>
  <si>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</si>
  <si>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</si>
  <si>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</si>
  <si>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</si>
  <si>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</si>
  <si>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</si>
  <si>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</si>
  <si>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</si>
  <si>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</si>
  <si>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</si>
  <si>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</si>
  <si>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</si>
  <si>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</si>
  <si>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</si>
  <si>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</si>
  <si>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</si>
  <si>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</si>
  <si>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</si>
  <si>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</si>
  <si>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</si>
  <si>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</si>
  <si>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</si>
  <si>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</si>
  <si>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</si>
  <si>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</si>
  <si>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</si>
  <si>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</si>
  <si>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</si>
  <si>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</si>
  <si>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</si>
  <si>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</si>
  <si>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</si>
  <si>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</si>
  <si>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</si>
  <si>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</si>
  <si>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</si>
  <si>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</si>
  <si>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</si>
  <si>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</si>
  <si>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</si>
  <si>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</si>
  <si>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</si>
  <si>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</si>
  <si>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</si>
  <si>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</si>
  <si>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</si>
  <si>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</si>
  <si>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</si>
  <si>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</si>
  <si>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</si>
  <si>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</si>
  <si>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</si>
  <si>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</si>
  <si>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</si>
  <si>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</si>
  <si>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</si>
  <si>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</si>
  <si>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</si>
  <si>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</si>
  <si>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</si>
  <si>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</si>
  <si>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</si>
  <si>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</si>
  <si>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</si>
  <si>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</si>
  <si>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</si>
  <si>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</si>
  <si>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</si>
  <si>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</si>
  <si>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</si>
  <si>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</si>
  <si>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</si>
  <si>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</si>
  <si>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</si>
  <si>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</si>
  <si>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</si>
  <si>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</si>
  <si>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</si>
  <si>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</si>
  <si>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</si>
  <si>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</si>
  <si>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</si>
  <si>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</si>
  <si>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</si>
  <si>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</si>
  <si>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</si>
  <si>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</si>
  <si>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</si>
  <si>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</si>
  <si>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</si>
  <si>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</si>
  <si>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</si>
  <si>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</si>
  <si>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</si>
  <si>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</si>
  <si>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</si>
  <si>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</si>
  <si>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</si>
  <si>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</si>
  <si>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</si>
  <si>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</si>
  <si>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</si>
  <si>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</si>
  <si>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</si>
  <si>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</si>
  <si>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</si>
  <si>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</si>
  <si>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</si>
  <si>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</si>
  <si>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</si>
  <si>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</si>
  <si>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</si>
  <si>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</si>
  <si>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</si>
  <si>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</si>
  <si>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</si>
  <si>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</si>
  <si>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</si>
  <si>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</si>
  <si>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</si>
  <si>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</si>
  <si>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</si>
  <si>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</si>
  <si>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</si>
  <si>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</si>
  <si>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</si>
  <si>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</si>
  <si>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</si>
  <si>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</si>
  <si>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</si>
  <si>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</si>
  <si>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</si>
  <si>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</si>
  <si>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</si>
  <si>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</si>
  <si>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</si>
  <si>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</si>
  <si>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</si>
  <si>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</si>
  <si>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</si>
  <si>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</si>
  <si>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</si>
  <si>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</si>
  <si>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</si>
  <si>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</si>
  <si>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</si>
  <si>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</si>
  <si>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</si>
  <si>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</si>
  <si>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</si>
  <si>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</si>
  <si>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</si>
  <si>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</si>
  <si>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</si>
  <si>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</si>
  <si>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</si>
  <si>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</si>
  <si>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</si>
  <si>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</si>
  <si>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</si>
  <si>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</si>
  <si>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</si>
  <si>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</si>
  <si>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</si>
  <si>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</si>
  <si>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</si>
  <si>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</si>
  <si>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</si>
  <si>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</si>
  <si>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</si>
  <si>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</si>
  <si>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</si>
  <si>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</si>
  <si>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</si>
  <si>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</si>
  <si>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</si>
  <si>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</si>
  <si>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</si>
  <si>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</si>
  <si>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</si>
  <si>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</si>
  <si>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</si>
  <si>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</si>
  <si>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</si>
  <si>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</si>
  <si>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</si>
  <si>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</si>
  <si>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</si>
  <si>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</si>
  <si>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</si>
  <si>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</si>
  <si>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</si>
  <si>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</si>
  <si>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</si>
  <si>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</si>
  <si>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</si>
  <si>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</si>
  <si>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</si>
  <si>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</si>
  <si>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</si>
  <si>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</si>
  <si>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</si>
  <si>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</si>
  <si>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</si>
  <si>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</si>
  <si>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</si>
  <si>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</si>
  <si>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</si>
  <si>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</si>
  <si>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</si>
  <si>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</si>
  <si>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</si>
  <si>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</si>
  <si>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</si>
  <si>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</si>
  <si>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</si>
  <si>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</si>
  <si>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</si>
  <si>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</si>
  <si>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</si>
  <si>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</si>
  <si>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</si>
  <si>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</si>
  <si>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</si>
  <si>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</si>
  <si>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</si>
  <si>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</si>
  <si>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</si>
  <si>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</si>
  <si>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</si>
  <si>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</si>
  <si>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</si>
  <si>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</si>
  <si>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</si>
  <si>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</si>
  <si>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</si>
  <si>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</si>
  <si>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</si>
  <si>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</si>
  <si>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</si>
  <si>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</si>
  <si>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</si>
  <si>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</si>
  <si>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</si>
  <si>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</si>
  <si>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</si>
  <si>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</si>
  <si>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</si>
  <si>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</si>
  <si>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</si>
  <si>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</si>
  <si>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</si>
  <si>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</si>
  <si>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</si>
  <si>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</si>
  <si>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</si>
  <si>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</si>
  <si>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</si>
  <si>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</si>
  <si>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</si>
  <si>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</si>
  <si>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</si>
  <si>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</si>
  <si>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</si>
  <si>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</si>
  <si>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</si>
  <si>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</si>
  <si>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</si>
  <si>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</si>
  <si>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</si>
  <si>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</si>
  <si>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</si>
  <si>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</si>
  <si>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</si>
  <si>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</si>
  <si>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</si>
  <si>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</si>
  <si>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</si>
  <si>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</si>
  <si>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</si>
  <si>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</si>
  <si>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</si>
  <si>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</si>
  <si>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</si>
  <si>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</si>
  <si>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</si>
  <si>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</si>
  <si>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</si>
  <si>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</si>
  <si>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</si>
  <si>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</si>
  <si>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</si>
  <si>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</si>
  <si>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</si>
  <si>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</si>
  <si>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</si>
  <si>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</si>
  <si>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</si>
  <si>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</si>
  <si>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</si>
  <si>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</si>
  <si>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</si>
  <si>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</si>
  <si>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</si>
  <si>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</si>
  <si>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</si>
  <si>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</si>
  <si>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</si>
  <si>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</si>
  <si>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</si>
  <si>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</si>
  <si>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</si>
  <si>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</si>
  <si>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</si>
  <si>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</si>
  <si>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</si>
  <si>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</si>
  <si>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</si>
  <si>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</si>
  <si>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</si>
  <si>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</si>
  <si>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</si>
  <si>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</si>
  <si>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</si>
  <si>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</si>
  <si>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</si>
  <si>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</si>
  <si>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</si>
  <si>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</si>
  <si>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</si>
  <si>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</si>
  <si>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</si>
  <si>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</si>
  <si>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</si>
  <si>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</si>
  <si>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</si>
  <si>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</si>
  <si>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</si>
  <si>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</si>
  <si>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</si>
  <si>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</si>
  <si>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</si>
  <si>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</si>
  <si>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</si>
  <si>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</si>
  <si>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</si>
  <si>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</si>
  <si>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</si>
  <si>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</si>
  <si>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</si>
  <si>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</si>
  <si>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</si>
  <si>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</si>
  <si>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</si>
  <si>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</si>
  <si>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</si>
  <si>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</si>
  <si>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</si>
  <si>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</si>
  <si>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</si>
  <si>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</si>
  <si>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</si>
  <si>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</si>
  <si>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</si>
  <si>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</si>
  <si>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</si>
  <si>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</si>
  <si>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</si>
  <si>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</si>
  <si>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</si>
  <si>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</si>
  <si>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</si>
  <si>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</si>
  <si>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</si>
  <si>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</si>
  <si>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</si>
  <si>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</si>
  <si>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</si>
  <si>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</si>
  <si>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</si>
  <si>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</si>
  <si>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</si>
  <si>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</si>
  <si>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</si>
  <si>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</si>
  <si>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</si>
  <si>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</si>
  <si>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</si>
  <si>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</si>
  <si>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</si>
  <si>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</si>
  <si>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</si>
  <si>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</si>
  <si>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</si>
  <si>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</si>
  <si>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</si>
  <si>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</si>
  <si>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</si>
  <si>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</si>
  <si>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</si>
  <si>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</si>
  <si>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</si>
  <si>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</si>
  <si>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</si>
  <si>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</si>
  <si>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</si>
  <si>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</si>
  <si>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</si>
  <si>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</si>
  <si>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</si>
  <si>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</si>
  <si>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</si>
  <si>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</si>
  <si>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</si>
  <si>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</si>
  <si>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</si>
  <si>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</si>
  <si>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</si>
  <si>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</si>
  <si>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</si>
  <si>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</si>
  <si>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</si>
  <si>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</si>
  <si>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</si>
  <si>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</si>
  <si>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</si>
  <si>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</si>
  <si>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</si>
  <si>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</si>
  <si>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</si>
  <si>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</si>
  <si>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</si>
  <si>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</si>
  <si>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</si>
  <si>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</si>
  <si>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</si>
  <si>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</si>
  <si>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</si>
  <si>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</si>
  <si>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</si>
  <si>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</si>
  <si>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</si>
  <si>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</si>
  <si>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</si>
  <si>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</si>
  <si>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</si>
  <si>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</si>
  <si>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</si>
  <si>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</si>
  <si>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</si>
  <si>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</si>
  <si>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</si>
  <si>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</si>
  <si>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</si>
  <si>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</si>
  <si>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</si>
  <si>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</si>
  <si>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</si>
  <si>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</si>
  <si>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</si>
  <si>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</si>
  <si>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</si>
  <si>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</si>
  <si>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</si>
  <si>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</si>
  <si>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</si>
  <si>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</si>
  <si>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</si>
  <si>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</si>
  <si>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</si>
  <si>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</si>
  <si>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</si>
  <si>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</si>
  <si>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</si>
  <si>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</si>
  <si>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</si>
  <si>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</si>
  <si>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</si>
  <si>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</si>
  <si>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</si>
  <si>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</si>
  <si>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</si>
  <si>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</si>
  <si>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</si>
  <si>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</si>
  <si>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</si>
  <si>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</si>
  <si>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</si>
  <si>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</si>
  <si>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</si>
  <si>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</si>
  <si>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</si>
  <si>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</si>
  <si>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</si>
  <si>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</si>
  <si>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</si>
  <si>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</si>
  <si>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</si>
  <si>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</si>
  <si>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</si>
  <si>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</si>
  <si>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</si>
  <si>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</si>
  <si>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</si>
  <si>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</si>
  <si>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</si>
  <si>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</si>
  <si>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</si>
  <si>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</si>
  <si>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</si>
  <si>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</si>
  <si>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</si>
  <si>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</si>
  <si>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</si>
  <si>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</si>
  <si>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</si>
  <si>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</si>
  <si>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</si>
  <si>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</si>
  <si>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</si>
  <si>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</si>
  <si>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</si>
  <si>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</si>
  <si>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</si>
  <si>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</si>
  <si>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</si>
  <si>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</si>
  <si>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</si>
  <si>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</si>
  <si>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</si>
  <si>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</si>
  <si>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</si>
  <si>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</si>
  <si>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</si>
  <si>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</si>
  <si>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</si>
  <si>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</si>
  <si>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</si>
  <si>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</si>
  <si>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</si>
  <si>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</si>
  <si>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</si>
  <si>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</si>
  <si>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</si>
  <si>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</si>
  <si>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</si>
  <si>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</si>
  <si>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</si>
  <si>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</si>
  <si>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</si>
  <si>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</si>
  <si>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</si>
  <si>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</si>
  <si>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</si>
  <si>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</si>
  <si>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</si>
  <si>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</si>
  <si>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</si>
  <si>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</si>
  <si>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</si>
  <si>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</si>
  <si>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</si>
  <si>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</si>
  <si>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</si>
  <si>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</si>
  <si>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</si>
  <si>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</si>
  <si>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</si>
  <si>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</si>
  <si>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</si>
  <si>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</si>
  <si>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</si>
  <si>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</si>
  <si>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</si>
  <si>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</si>
  <si>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</si>
  <si>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</si>
  <si>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</si>
  <si>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</si>
  <si>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</si>
  <si>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</si>
  <si>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</si>
  <si>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</si>
  <si>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</si>
  <si>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</si>
  <si>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</si>
  <si>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</si>
  <si>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</si>
  <si>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</si>
  <si>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</si>
  <si>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</si>
  <si>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</si>
  <si>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</si>
  <si>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</si>
  <si>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</si>
  <si>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</si>
  <si>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</si>
  <si>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</si>
  <si>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</si>
  <si>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</si>
  <si>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</si>
  <si>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</si>
  <si>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</si>
  <si>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</si>
  <si>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</si>
  <si>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</si>
  <si>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</si>
  <si>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</si>
  <si>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</si>
  <si>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</si>
  <si>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</si>
  <si>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</si>
  <si>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</si>
  <si>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</si>
  <si>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</si>
  <si>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</si>
  <si>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</si>
  <si>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</si>
  <si>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</si>
  <si>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</si>
  <si>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</si>
  <si>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</si>
  <si>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</si>
  <si>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</si>
  <si>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</si>
  <si>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</si>
  <si>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</si>
  <si>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</si>
  <si>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</si>
  <si>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</si>
  <si>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</si>
  <si>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</si>
  <si>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</si>
  <si>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</si>
  <si>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</si>
  <si>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</si>
  <si>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</si>
  <si>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</si>
  <si>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</si>
  <si>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</si>
  <si>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</si>
  <si>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</si>
  <si>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</si>
  <si>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</si>
  <si>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</si>
  <si>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</si>
  <si>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</si>
  <si>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</si>
  <si>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</si>
  <si>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</si>
  <si>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</si>
  <si>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</si>
  <si>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</si>
  <si>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</si>
  <si>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</si>
  <si>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</si>
  <si>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</si>
  <si>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</si>
  <si>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</si>
  <si>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</si>
  <si>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</si>
  <si>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</si>
  <si>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</si>
  <si>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</si>
  <si>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</si>
  <si>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</si>
  <si>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</si>
  <si>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</si>
  <si>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</si>
  <si>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</si>
  <si>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</si>
  <si>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</si>
  <si>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</si>
  <si>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</si>
  <si>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</si>
  <si>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</si>
  <si>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</si>
  <si>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</si>
  <si>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</si>
  <si>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</si>
  <si>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</si>
  <si>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</si>
  <si>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</si>
  <si>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</si>
  <si>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</si>
  <si>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</si>
  <si>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</si>
  <si>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</si>
  <si>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</si>
  <si>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</si>
  <si>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</si>
  <si>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</si>
  <si>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</si>
  <si>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</si>
  <si>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</si>
  <si>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</si>
  <si>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</si>
  <si>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</si>
  <si>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</si>
  <si>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</si>
  <si>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</si>
  <si>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</si>
  <si>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</si>
  <si>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</si>
  <si>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</si>
  <si>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</si>
  <si>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</si>
  <si>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</si>
  <si>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</si>
  <si>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</si>
  <si>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</si>
  <si>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</si>
  <si>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</si>
  <si>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</si>
  <si>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</si>
  <si>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</si>
  <si>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</si>
  <si>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</si>
  <si>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</si>
  <si>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</si>
  <si>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</si>
  <si>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</si>
  <si>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</si>
  <si>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</si>
  <si>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</si>
  <si>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</si>
  <si>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</si>
  <si>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</si>
  <si>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</si>
  <si>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</si>
  <si>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</si>
  <si>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</si>
  <si>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</si>
  <si>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</si>
  <si>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</si>
  <si>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</si>
  <si>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</si>
  <si>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</si>
  <si>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</si>
  <si>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</si>
  <si>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</si>
  <si>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</si>
  <si>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</si>
  <si>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</si>
  <si>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</si>
  <si>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</si>
  <si>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</si>
  <si>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</si>
  <si>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</si>
  <si>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</si>
  <si>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</si>
  <si>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</si>
  <si>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</si>
  <si>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</si>
  <si>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</si>
  <si>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</si>
  <si>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</si>
  <si>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</si>
  <si>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</si>
  <si>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</si>
  <si>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</si>
  <si>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</si>
  <si>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</si>
  <si>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</si>
  <si>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</si>
  <si>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</si>
  <si>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</si>
  <si>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</si>
  <si>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</si>
  <si>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</si>
  <si>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</si>
  <si>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</si>
  <si>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</si>
  <si>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</si>
  <si>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</si>
  <si>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</si>
  <si>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</si>
  <si>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</si>
  <si>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</si>
  <si>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</si>
  <si>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</si>
  <si>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</si>
  <si>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</si>
  <si>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</si>
  <si>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</si>
  <si>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</si>
  <si>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</si>
  <si>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</si>
  <si>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</si>
  <si>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</si>
  <si>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</si>
  <si>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</si>
  <si>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</si>
  <si>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</si>
  <si>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</si>
  <si>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</si>
  <si>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</si>
  <si>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</si>
  <si>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</si>
  <si>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</si>
  <si>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</si>
  <si>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</si>
  <si>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</si>
  <si>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</si>
  <si>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</si>
  <si>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</si>
  <si>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</si>
  <si>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</si>
  <si>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</si>
  <si>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</si>
  <si>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</si>
  <si>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</si>
  <si>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</si>
  <si>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</si>
  <si>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</si>
  <si>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</si>
  <si>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</si>
  <si>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</si>
  <si>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</si>
  <si>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</si>
  <si>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</si>
  <si>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</si>
  <si>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</si>
  <si>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</si>
  <si>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</si>
  <si>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</si>
  <si>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</si>
  <si>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</si>
  <si>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</si>
  <si>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</si>
  <si>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</si>
  <si>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</si>
  <si>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</si>
  <si>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</si>
  <si>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</si>
  <si>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</si>
  <si>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</si>
  <si>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</si>
  <si>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</si>
  <si>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</si>
  <si>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</si>
  <si>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</si>
  <si>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</si>
  <si>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</si>
  <si>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</si>
  <si>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</si>
  <si>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</si>
  <si>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</si>
  <si>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</si>
  <si>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</si>
  <si>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</si>
  <si>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</si>
  <si>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</si>
  <si>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</si>
  <si>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</si>
  <si>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</si>
  <si>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</si>
  <si>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</si>
  <si>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</si>
  <si>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</si>
  <si>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</si>
  <si>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</si>
  <si>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</si>
  <si>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</si>
  <si>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</si>
  <si>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</si>
  <si>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</si>
  <si>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</si>
  <si>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</si>
  <si>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</si>
  <si>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</si>
  <si>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</si>
  <si>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</si>
  <si>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</si>
  <si>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</si>
  <si>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</si>
  <si>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</si>
  <si>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</si>
  <si>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</si>
  <si>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</si>
  <si>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</si>
  <si>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</si>
  <si>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</si>
  <si>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</si>
  <si>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</si>
  <si>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</si>
  <si>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</si>
  <si>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</si>
  <si>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</si>
  <si>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</si>
  <si>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</si>
  <si>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</si>
  <si>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</si>
  <si>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</si>
  <si>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</si>
  <si>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</si>
  <si>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</si>
  <si>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</si>
  <si>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</si>
  <si>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</si>
  <si>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</si>
  <si>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</si>
  <si>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</si>
  <si>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</si>
  <si>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</si>
  <si>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</si>
  <si>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</si>
  <si>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</si>
  <si>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</si>
  <si>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</si>
  <si>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</si>
  <si>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</si>
  <si>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</si>
  <si>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</si>
  <si>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</si>
  <si>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</si>
  <si>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</si>
  <si>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</si>
  <si>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</si>
  <si>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</si>
  <si>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</si>
  <si>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</si>
  <si>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</si>
  <si>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</si>
  <si>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</si>
  <si>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</si>
  <si>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</si>
  <si>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</si>
  <si>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</si>
  <si>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</si>
  <si>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</si>
  <si>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</si>
  <si>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</si>
  <si>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</si>
  <si>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</si>
  <si>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</si>
  <si>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</si>
  <si>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</si>
  <si>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</si>
  <si>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</si>
  <si>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</si>
  <si>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</si>
  <si>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</si>
  <si>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</si>
  <si>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</si>
  <si>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</si>
  <si>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</si>
  <si>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</si>
  <si>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</si>
  <si>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</si>
  <si>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</si>
  <si>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</si>
  <si>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</si>
  <si>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</si>
  <si>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</si>
  <si>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</si>
  <si>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</si>
  <si>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</si>
  <si>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</si>
  <si>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</si>
  <si>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</si>
  <si>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</si>
  <si>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</si>
  <si>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</si>
  <si>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</si>
  <si>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</si>
  <si>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</si>
  <si>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</si>
  <si>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</si>
  <si>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</si>
  <si>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</si>
  <si>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</si>
  <si>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</si>
  <si>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</si>
  <si>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</si>
  <si>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</si>
  <si>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</si>
  <si>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</si>
  <si>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</si>
  <si>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</si>
  <si>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</si>
  <si>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</si>
  <si>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</si>
  <si>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</si>
  <si>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</si>
  <si>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</si>
  <si>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</si>
  <si>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</si>
  <si>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</si>
  <si>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</si>
  <si>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</si>
  <si>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</si>
  <si>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</si>
  <si>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</si>
  <si>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</si>
  <si>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</si>
  <si>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</si>
  <si>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</si>
  <si>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</si>
  <si>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</si>
  <si>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</si>
  <si>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</si>
  <si>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</si>
  <si>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</si>
  <si>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</si>
  <si>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</si>
  <si>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</si>
  <si>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</si>
  <si>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</si>
  <si>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</si>
  <si>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</si>
  <si>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</si>
  <si>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</si>
  <si>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</si>
  <si>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</si>
  <si>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</si>
  <si>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</si>
  <si>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</si>
  <si>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</si>
  <si>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</si>
  <si>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</si>
  <si>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</si>
  <si>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</si>
  <si>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</si>
  <si>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</si>
  <si>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</si>
  <si>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</si>
  <si>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</si>
  <si>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</si>
  <si>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</si>
  <si>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</si>
  <si>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</si>
  <si>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</si>
  <si>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</si>
  <si>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</si>
  <si>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</si>
  <si>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</si>
  <si>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</si>
  <si>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</si>
  <si>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</si>
  <si>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</si>
  <si>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</si>
  <si>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</si>
  <si>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</si>
  <si>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</si>
  <si>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</si>
  <si>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</si>
  <si>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</si>
  <si>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</si>
  <si>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</si>
  <si>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</si>
  <si>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</si>
  <si>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</si>
  <si>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</si>
  <si>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</si>
  <si>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</si>
  <si>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</si>
  <si>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</si>
  <si>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</si>
  <si>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</si>
  <si>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</si>
  <si>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</si>
  <si>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</si>
  <si>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</si>
  <si>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</si>
  <si>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</si>
  <si>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</si>
  <si>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</si>
  <si>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</si>
  <si>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</si>
  <si>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</si>
  <si>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</si>
  <si>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</si>
  <si>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</si>
  <si>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</si>
  <si>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</si>
  <si>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</si>
  <si>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</si>
  <si>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</si>
  <si>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</si>
  <si>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</si>
  <si>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</si>
  <si>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</si>
  <si>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</si>
  <si>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</si>
  <si>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</si>
  <si>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</si>
  <si>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</si>
  <si>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</si>
  <si>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</si>
  <si>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</si>
  <si>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</si>
  <si>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</si>
  <si>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</si>
  <si>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</si>
  <si>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</si>
  <si>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</si>
  <si>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</si>
  <si>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</si>
  <si>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</si>
  <si>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</si>
  <si>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</si>
  <si>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</si>
  <si>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</si>
  <si>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</si>
  <si>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</si>
  <si>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</si>
  <si>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</si>
  <si>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</si>
  <si>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</si>
  <si>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</si>
  <si>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</si>
  <si>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</si>
  <si>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</si>
  <si>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</si>
  <si>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</si>
  <si>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</si>
  <si>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</si>
  <si>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</si>
  <si>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</si>
  <si>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</si>
  <si>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</si>
  <si>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</si>
  <si>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</si>
  <si>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</si>
  <si>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</si>
  <si>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</si>
  <si>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</si>
  <si>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</si>
  <si>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</si>
  <si>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</si>
  <si>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</si>
  <si>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</si>
  <si>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</si>
  <si>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</si>
  <si>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</si>
  <si>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</si>
  <si>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</si>
  <si>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</si>
  <si>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</si>
  <si>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</si>
  <si>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</si>
  <si>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</si>
  <si>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</si>
  <si>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</si>
  <si>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</si>
  <si>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</si>
  <si>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</si>
  <si>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</si>
  <si>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</si>
  <si>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</si>
  <si>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</si>
  <si>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</si>
  <si>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</si>
  <si>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</si>
  <si>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</si>
  <si>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</si>
  <si>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</si>
  <si>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</si>
  <si>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</si>
  <si>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</si>
  <si>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</si>
  <si>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</si>
  <si>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</si>
  <si>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</si>
  <si>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</si>
  <si>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</si>
  <si>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</si>
  <si>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</si>
  <si>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</si>
  <si>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</si>
  <si>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</si>
  <si>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</si>
  <si>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</si>
  <si>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</si>
  <si>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</si>
  <si>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</si>
  <si>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</si>
  <si>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</si>
  <si>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</si>
  <si>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</si>
  <si>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</si>
  <si>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</si>
  <si>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</si>
  <si>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</si>
  <si>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</si>
  <si>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</si>
  <si>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</si>
  <si>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</si>
  <si>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</si>
  <si>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</si>
  <si>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</si>
  <si>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</si>
  <si>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</si>
  <si>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</si>
  <si>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</si>
  <si>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</si>
  <si>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</si>
  <si>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</si>
  <si>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</si>
  <si>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</si>
  <si>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</si>
  <si>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</si>
  <si>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</si>
  <si>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</si>
  <si>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</si>
  <si>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</si>
  <si>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</si>
  <si>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</si>
  <si>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</si>
  <si>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</si>
  <si>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</si>
  <si>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</si>
  <si>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</si>
  <si>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</si>
  <si>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</si>
  <si>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</si>
  <si>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</si>
  <si>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</si>
  <si>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</si>
  <si>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</si>
  <si>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</si>
  <si>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</si>
  <si>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</si>
  <si>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</si>
  <si>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</si>
  <si>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</si>
  <si>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</si>
  <si>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</si>
  <si>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</si>
  <si>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</si>
  <si>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</si>
  <si>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</si>
  <si>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</si>
  <si>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</si>
  <si>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</si>
  <si>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</si>
  <si>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</si>
  <si>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</si>
  <si>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</si>
  <si>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</si>
  <si>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</si>
  <si>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</si>
  <si>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</si>
  <si>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</si>
  <si>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</si>
  <si>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</si>
  <si>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</si>
  <si>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</si>
  <si>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</si>
  <si>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</si>
  <si>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</si>
  <si>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</si>
  <si>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</si>
  <si>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</si>
  <si>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</si>
  <si>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</si>
  <si>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</si>
  <si>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</si>
  <si>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</si>
  <si>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</si>
  <si>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</si>
  <si>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</si>
  <si>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</si>
  <si>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</si>
  <si>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</si>
  <si>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</si>
  <si>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</si>
  <si>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</si>
  <si>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</si>
  <si>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</si>
  <si>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</si>
  <si>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</si>
  <si>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</si>
  <si>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</si>
  <si>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</si>
  <si>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</si>
  <si>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</si>
  <si>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</si>
  <si>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</si>
  <si>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</si>
  <si>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</si>
  <si>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</si>
  <si>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</si>
  <si>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</si>
  <si>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</si>
  <si>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</si>
  <si>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</si>
  <si>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</si>
  <si>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</si>
  <si>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</si>
  <si>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</si>
  <si>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</si>
  <si>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</si>
  <si>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</si>
  <si>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</si>
  <si>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</si>
  <si>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</si>
  <si>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</si>
  <si>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</si>
  <si>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</si>
  <si>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</si>
  <si>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</si>
  <si>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</si>
  <si>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</si>
  <si>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</si>
  <si>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</si>
  <si>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</si>
  <si>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</si>
  <si>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</si>
  <si>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</si>
  <si>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</si>
  <si>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</si>
  <si>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</si>
  <si>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</si>
  <si>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</si>
  <si>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</si>
  <si>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</si>
  <si>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</si>
  <si>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</si>
  <si>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</si>
  <si>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</si>
  <si>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</si>
  <si>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</si>
  <si>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</si>
  <si>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</si>
  <si>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</si>
  <si>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</si>
  <si>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</si>
  <si>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</si>
  <si>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</si>
  <si>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</si>
  <si>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</si>
  <si>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</si>
  <si>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</si>
  <si>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</si>
  <si>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</si>
  <si>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</si>
  <si>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</si>
  <si>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</si>
  <si>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</si>
  <si>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</si>
  <si>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</si>
  <si>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</si>
  <si>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</si>
  <si>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</si>
  <si>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</si>
  <si>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</si>
  <si>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</si>
  <si>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</si>
  <si>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</si>
  <si>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</si>
  <si>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</si>
  <si>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</si>
  <si>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</si>
  <si>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</si>
  <si>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</si>
  <si>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</si>
  <si>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</si>
  <si>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</si>
  <si>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</si>
  <si>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</si>
  <si>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</si>
  <si>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</si>
  <si>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</si>
  <si>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</si>
  <si>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</si>
  <si>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</si>
  <si>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</si>
  <si>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</si>
  <si>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</si>
  <si>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</si>
  <si>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</si>
  <si>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</si>
  <si>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</si>
  <si>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</si>
  <si>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</si>
  <si>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</si>
  <si>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</si>
  <si>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</si>
  <si>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</si>
  <si>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</si>
  <si>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</si>
  <si>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</si>
  <si>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</si>
  <si>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</si>
  <si>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</si>
  <si>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</si>
  <si>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</si>
  <si>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</si>
  <si>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</si>
  <si>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</si>
  <si>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</si>
  <si>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</si>
  <si>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</si>
  <si>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</si>
  <si>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</si>
  <si>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</si>
  <si>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</si>
  <si>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</si>
  <si>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</si>
  <si>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</si>
  <si>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</si>
  <si>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</si>
  <si>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</si>
  <si>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</si>
  <si>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</si>
  <si>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</si>
  <si>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</si>
  <si>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</si>
  <si>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</si>
  <si>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</si>
  <si>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</si>
  <si>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</si>
  <si>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</si>
  <si>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</si>
  <si>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</si>
  <si>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</si>
  <si>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</si>
  <si>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</si>
  <si>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</si>
  <si>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</si>
  <si>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</si>
  <si>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</si>
  <si>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</si>
  <si>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</si>
  <si>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</si>
  <si>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</si>
  <si>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</si>
  <si>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</si>
  <si>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</si>
  <si>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</si>
  <si>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</si>
  <si>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</si>
  <si>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</si>
  <si>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</si>
  <si>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</si>
  <si>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</si>
  <si>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</si>
  <si>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</si>
  <si>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</si>
  <si>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</si>
  <si>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</si>
  <si>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</si>
  <si>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</si>
  <si>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</si>
  <si>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</si>
  <si>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</si>
  <si>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</si>
  <si>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</si>
  <si>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</si>
  <si>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</si>
  <si>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</si>
  <si>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</si>
  <si>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</si>
  <si>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</si>
  <si>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</si>
  <si>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</si>
  <si>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</si>
  <si>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</si>
  <si>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</si>
  <si>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</si>
  <si>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</si>
  <si>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</si>
  <si>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</si>
  <si>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</si>
  <si>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</si>
  <si>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</si>
  <si>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</si>
  <si>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</si>
  <si>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</si>
  <si>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</si>
  <si>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</si>
  <si>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</si>
  <si>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</si>
  <si>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</si>
  <si>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</si>
  <si>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</si>
  <si>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</si>
  <si>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</si>
  <si>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</si>
  <si>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</si>
  <si>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</si>
  <si>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</si>
  <si>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</si>
  <si>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</si>
  <si>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</si>
  <si>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</si>
  <si>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</si>
  <si>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</si>
  <si>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</si>
  <si>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</si>
  <si>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</si>
  <si>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</si>
  <si>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</si>
  <si>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</si>
  <si>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</si>
  <si>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</si>
  <si>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</si>
  <si>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</si>
  <si>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</si>
  <si>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</si>
  <si>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</si>
  <si>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</si>
  <si>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</si>
  <si>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</si>
  <si>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</si>
  <si>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</si>
  <si>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</si>
  <si>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</si>
  <si>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</si>
  <si>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</si>
  <si>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</si>
  <si>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</si>
  <si>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</si>
  <si>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</si>
  <si>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</si>
  <si>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</si>
  <si>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</si>
  <si>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</si>
  <si>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</si>
  <si>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</si>
  <si>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</si>
  <si>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</si>
  <si>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</si>
  <si>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</si>
  <si>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</si>
  <si>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</si>
  <si>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</si>
  <si>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</si>
  <si>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</si>
  <si>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</si>
  <si>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</si>
  <si>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</si>
  <si>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</si>
  <si>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</si>
  <si>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</si>
  <si>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</si>
  <si>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</si>
  <si>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</si>
  <si>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</si>
  <si>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</si>
  <si>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</si>
  <si>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</si>
  <si>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</si>
  <si>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</si>
  <si>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</si>
  <si>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</si>
  <si>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</si>
  <si>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</si>
  <si>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</si>
  <si>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</si>
  <si>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</si>
  <si>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</si>
  <si>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</si>
  <si>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</si>
  <si>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</si>
  <si>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</si>
  <si>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</si>
  <si>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</si>
  <si>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</si>
  <si>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</si>
  <si>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</si>
  <si>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</si>
  <si>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</si>
  <si>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</si>
  <si>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</si>
  <si>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</si>
  <si>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</si>
  <si>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</si>
  <si>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</si>
  <si>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</si>
  <si>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</si>
  <si>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</si>
  <si>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</si>
  <si>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</si>
  <si>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</si>
  <si>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</si>
  <si>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</si>
  <si>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</si>
  <si>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</si>
  <si>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</si>
  <si>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</si>
  <si>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</si>
  <si>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</si>
  <si>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</si>
  <si>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</si>
  <si>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</si>
  <si>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</si>
  <si>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</si>
  <si>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</si>
  <si>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</si>
  <si>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</si>
  <si>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</si>
  <si>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</si>
  <si>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</si>
  <si>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</si>
  <si>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</si>
  <si>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</si>
  <si>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</si>
  <si>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</si>
  <si>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</si>
  <si>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</si>
  <si>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</si>
  <si>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</si>
  <si>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</si>
  <si>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</si>
  <si>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</si>
  <si>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</si>
  <si>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</si>
  <si>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</si>
  <si>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</si>
  <si>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</si>
  <si>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</si>
  <si>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</si>
  <si>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</si>
  <si>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</si>
  <si>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</si>
  <si>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</si>
  <si>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</si>
  <si>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</si>
  <si>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</si>
  <si>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</si>
  <si>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</si>
  <si>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</si>
  <si>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</si>
  <si>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</si>
  <si>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</si>
  <si>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</si>
  <si>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</si>
  <si>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</si>
  <si>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</si>
  <si>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</si>
  <si>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</si>
  <si>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</si>
  <si>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</si>
  <si>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</si>
  <si>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</si>
  <si>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</si>
  <si>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</si>
  <si>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</si>
  <si>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</si>
  <si>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</si>
  <si>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</si>
  <si>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</si>
  <si>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</si>
  <si>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</si>
  <si>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</si>
  <si>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</si>
  <si>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</si>
  <si>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</si>
  <si>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</si>
  <si>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</si>
  <si>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</si>
  <si>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</si>
  <si>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</si>
  <si>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</si>
  <si>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</si>
  <si>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</si>
  <si>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</si>
  <si>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</si>
  <si>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</si>
  <si>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</si>
  <si>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</si>
  <si>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</si>
  <si>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</si>
  <si>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</si>
  <si>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</si>
  <si>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</si>
  <si>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</si>
  <si>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</si>
  <si>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</si>
  <si>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</si>
  <si>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</si>
  <si>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</si>
  <si>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</si>
  <si>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</si>
  <si>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</si>
  <si>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</si>
  <si>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</si>
  <si>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</si>
  <si>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</si>
  <si>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</si>
  <si>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</si>
  <si>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</si>
  <si>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</si>
  <si>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</si>
  <si>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</si>
  <si>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</si>
  <si>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</si>
  <si>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</si>
  <si>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</si>
  <si>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</si>
  <si>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</si>
  <si>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</si>
  <si>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</si>
  <si>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</si>
  <si>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</si>
  <si>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</si>
  <si>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</si>
  <si>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</si>
  <si>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</si>
  <si>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</si>
  <si>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</si>
  <si>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</si>
  <si>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</si>
  <si>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</si>
  <si>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</si>
  <si>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</si>
  <si>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</si>
  <si>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</si>
  <si>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</si>
  <si>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</si>
  <si>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</si>
  <si>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</si>
  <si>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</si>
  <si>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</si>
  <si>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</si>
  <si>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</si>
  <si>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</si>
  <si>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</si>
  <si>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</si>
  <si>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</si>
  <si>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</si>
  <si>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</si>
  <si>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</si>
  <si>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</si>
  <si>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</si>
  <si>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</si>
  <si>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</si>
  <si>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</si>
  <si>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</si>
  <si>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</si>
  <si>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</si>
  <si>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</si>
  <si>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</si>
  <si>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</si>
  <si>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</si>
  <si>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</si>
  <si>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</si>
  <si>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</si>
  <si>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</si>
  <si>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</si>
  <si>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</si>
  <si>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</si>
  <si>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</si>
  <si>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</si>
  <si>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</si>
  <si>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</si>
  <si>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</si>
  <si>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</si>
  <si>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</si>
  <si>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</si>
  <si>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</si>
  <si>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</si>
  <si>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</si>
  <si>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</si>
  <si>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</si>
  <si>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</si>
  <si>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</si>
  <si>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</si>
  <si>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</si>
  <si>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</si>
  <si>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</si>
  <si>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</si>
  <si>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</si>
  <si>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</si>
  <si>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</si>
  <si>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</si>
  <si>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</si>
  <si>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</si>
  <si>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</si>
  <si>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</si>
  <si>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</si>
  <si>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</si>
  <si>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</si>
  <si>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</si>
  <si>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</si>
  <si>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</si>
  <si>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</si>
  <si>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</si>
  <si>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</si>
  <si>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</si>
  <si>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</si>
  <si>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</si>
  <si>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</si>
  <si>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</si>
  <si>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</si>
  <si>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</si>
  <si>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</si>
  <si>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</si>
  <si>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</si>
  <si>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</si>
  <si>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</si>
  <si>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</si>
  <si>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</si>
  <si>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</si>
  <si>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</si>
  <si>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</si>
  <si>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</si>
  <si>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</si>
  <si>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</si>
  <si>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</si>
  <si>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</si>
  <si>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</si>
  <si>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</si>
  <si>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</si>
  <si>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</si>
  <si>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</si>
  <si>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</si>
  <si>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</si>
  <si>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</si>
  <si>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</si>
  <si>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</si>
  <si>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</si>
  <si>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</si>
  <si>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</si>
  <si>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</si>
  <si>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</si>
  <si>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</si>
  <si>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</si>
  <si>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</si>
  <si>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</si>
  <si>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</si>
  <si>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</si>
  <si>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</si>
  <si>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</si>
  <si>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</si>
  <si>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</si>
  <si>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</si>
  <si>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</si>
  <si>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</si>
  <si>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</si>
  <si>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</si>
  <si>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</si>
  <si>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</si>
  <si>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</si>
  <si>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</si>
  <si>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</si>
  <si>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</si>
  <si>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</si>
  <si>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</si>
  <si>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</si>
  <si>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</si>
  <si>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</si>
  <si>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</si>
  <si>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</si>
  <si>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</si>
  <si>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</si>
  <si>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</si>
  <si>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</si>
  <si>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</si>
  <si>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</si>
  <si>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</si>
  <si>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</si>
  <si>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</si>
  <si>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</si>
  <si>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</si>
  <si>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</si>
  <si>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</si>
  <si>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</si>
  <si>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</si>
  <si>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</si>
  <si>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</si>
  <si>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</si>
  <si>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</si>
  <si>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</si>
  <si>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</si>
  <si>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</si>
  <si>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</si>
  <si>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</si>
  <si>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</si>
  <si>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</si>
  <si>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</si>
  <si>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</si>
  <si>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</si>
  <si>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</si>
  <si>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</si>
  <si>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</si>
  <si>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</si>
  <si>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</si>
  <si>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</si>
  <si>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</si>
  <si>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</si>
  <si>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</si>
  <si>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</si>
  <si>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</si>
  <si>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</si>
  <si>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</si>
  <si>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</si>
  <si>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</si>
  <si>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</si>
  <si>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</si>
  <si>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</si>
  <si>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</si>
  <si>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</si>
  <si>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</si>
  <si>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</si>
  <si>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</si>
  <si>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</si>
  <si>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</si>
  <si>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</si>
  <si>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</si>
  <si>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</si>
  <si>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</si>
  <si>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</si>
  <si>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</si>
  <si>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</si>
  <si>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</si>
  <si>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</si>
  <si>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</si>
  <si>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</si>
  <si>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</si>
  <si>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</si>
  <si>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</si>
  <si>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</si>
  <si>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</si>
  <si>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</si>
  <si>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</si>
  <si>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</si>
  <si>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</si>
  <si>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</si>
  <si>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</si>
  <si>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</si>
  <si>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</si>
  <si>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</si>
  <si>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</si>
  <si>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</si>
  <si>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</si>
  <si>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</si>
  <si>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</si>
  <si>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</si>
  <si>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</si>
  <si>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</si>
  <si>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</si>
  <si>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</si>
  <si>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</si>
  <si>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</si>
  <si>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</si>
  <si>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</si>
  <si>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</si>
  <si>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</si>
  <si>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</si>
  <si>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</si>
  <si>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</si>
  <si>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</si>
  <si>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</si>
  <si>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</si>
  <si>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</si>
  <si>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</si>
  <si>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</si>
  <si>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</si>
  <si>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</si>
  <si>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</si>
  <si>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</si>
  <si>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</si>
  <si>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</si>
  <si>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</si>
  <si>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</si>
  <si>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</si>
  <si>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</si>
  <si>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</si>
  <si>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</si>
  <si>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</si>
  <si>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</si>
  <si>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</si>
  <si>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</si>
  <si>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</si>
  <si>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</si>
  <si>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</si>
  <si>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</si>
  <si>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</si>
  <si>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</si>
  <si>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</si>
  <si>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</si>
  <si>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</si>
  <si>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</si>
  <si>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</si>
  <si>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</si>
  <si>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</si>
  <si>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</si>
  <si>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</si>
  <si>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</si>
  <si>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</si>
  <si>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</si>
  <si>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</si>
  <si>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</si>
  <si>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</si>
  <si>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</si>
  <si>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</si>
  <si>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</si>
  <si>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</si>
  <si>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</si>
  <si>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</si>
  <si>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</si>
  <si>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</si>
  <si>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</si>
  <si>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</si>
  <si>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</si>
  <si>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</si>
  <si>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</si>
  <si>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</si>
  <si>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</si>
  <si>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</si>
  <si>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</si>
  <si>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</si>
  <si>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</si>
  <si>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</si>
  <si>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</si>
  <si>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</si>
  <si>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</si>
  <si>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</si>
  <si>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</si>
  <si>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</si>
  <si>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</si>
  <si>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</si>
  <si>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</si>
  <si>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</si>
  <si>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</si>
  <si>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</si>
  <si>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</si>
  <si>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</si>
  <si>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</si>
  <si>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</si>
  <si>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</si>
  <si>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</si>
  <si>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</si>
  <si>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</si>
  <si>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</si>
  <si>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</si>
  <si>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</si>
  <si>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</si>
  <si>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</si>
  <si>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</si>
  <si>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</si>
  <si>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</si>
  <si>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</si>
  <si>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</si>
  <si>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</si>
  <si>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</si>
  <si>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</si>
  <si>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</si>
  <si>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</si>
  <si>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</si>
  <si>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</si>
  <si>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</si>
  <si>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</si>
  <si>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</si>
  <si>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</si>
  <si>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</si>
  <si>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</si>
  <si>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</si>
  <si>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</si>
  <si>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</si>
  <si>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</si>
  <si>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</si>
  <si>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</si>
  <si>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</si>
  <si>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</si>
  <si>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</si>
  <si>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</si>
  <si>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</si>
  <si>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</si>
  <si>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</si>
  <si>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</si>
  <si>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</si>
  <si>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</si>
  <si>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</si>
  <si>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</si>
  <si>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</si>
  <si>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</si>
  <si>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</si>
  <si>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</si>
  <si>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</si>
  <si>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</si>
  <si>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</si>
  <si>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</si>
  <si>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</si>
  <si>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</si>
  <si>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</si>
  <si>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</si>
  <si>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</si>
  <si>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</si>
  <si>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</si>
  <si>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</si>
  <si>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</si>
  <si>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</si>
  <si>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</si>
  <si>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</si>
  <si>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</si>
  <si>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</si>
  <si>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</si>
  <si>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</si>
  <si>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</si>
  <si>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</si>
  <si>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</si>
  <si>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</si>
  <si>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</si>
  <si>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</si>
  <si>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</si>
  <si>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</si>
  <si>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</si>
  <si>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</si>
  <si>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</si>
  <si>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</si>
  <si>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</si>
  <si>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</si>
  <si>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</si>
  <si>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</si>
  <si>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</si>
  <si>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</si>
  <si>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</si>
  <si>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</si>
  <si>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</si>
  <si>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</si>
  <si>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</si>
  <si>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</si>
  <si>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</si>
  <si>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</si>
  <si>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</si>
  <si>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</si>
  <si>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</si>
  <si>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</si>
  <si>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</si>
  <si>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</si>
  <si>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</si>
  <si>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</si>
  <si>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</si>
  <si>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</si>
  <si>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</si>
  <si>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</si>
  <si>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</si>
  <si>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</si>
  <si>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</si>
  <si>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</si>
  <si>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</si>
  <si>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</si>
  <si>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</si>
  <si>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</si>
  <si>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</si>
  <si>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</si>
  <si>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</si>
  <si>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</si>
  <si>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</si>
  <si>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</si>
  <si>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</si>
  <si>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</si>
  <si>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</si>
  <si>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</si>
  <si>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</si>
  <si>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</si>
  <si>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</si>
  <si>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</si>
  <si>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</si>
  <si>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</si>
  <si>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</si>
  <si>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</si>
  <si>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</si>
  <si>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</si>
  <si>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</si>
  <si>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</si>
  <si>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</si>
  <si>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</si>
  <si>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</si>
  <si>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</si>
  <si>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</si>
  <si>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</si>
  <si>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</si>
  <si>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</si>
  <si>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</si>
  <si>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</si>
  <si>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</si>
  <si>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</si>
  <si>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</si>
  <si>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</si>
  <si>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</si>
  <si>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</si>
  <si>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</si>
  <si>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</si>
  <si>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</si>
  <si>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</si>
  <si>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</si>
  <si>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</si>
  <si>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</si>
  <si>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</si>
  <si>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</si>
  <si>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</si>
  <si>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</si>
  <si>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</si>
  <si>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</si>
  <si>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</si>
  <si>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</si>
  <si>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</si>
  <si>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</si>
  <si>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</si>
  <si>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</si>
  <si>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</si>
  <si>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</si>
  <si>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</si>
  <si>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</si>
  <si>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</si>
  <si>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</si>
  <si>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</si>
  <si>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</si>
  <si>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</si>
  <si>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</si>
  <si>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</si>
  <si>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</si>
  <si>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</si>
  <si>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</si>
  <si>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</si>
  <si>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</si>
  <si>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</si>
  <si>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</si>
  <si>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</si>
  <si>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</si>
  <si>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</si>
  <si>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</si>
  <si>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</si>
  <si>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</si>
  <si>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</si>
  <si>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</si>
  <si>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</si>
  <si>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</si>
  <si>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</si>
  <si>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</si>
  <si>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</si>
  <si>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</si>
  <si>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</si>
  <si>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</si>
  <si>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</si>
  <si>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</si>
  <si>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</si>
  <si>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</si>
  <si>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</si>
  <si>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</si>
  <si>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</si>
  <si>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</si>
  <si>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</si>
  <si>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</si>
  <si>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</si>
  <si>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</si>
  <si>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</si>
  <si>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</si>
  <si>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</si>
  <si>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</si>
  <si>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</si>
  <si>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</si>
  <si>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</si>
  <si>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</si>
  <si>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</si>
  <si>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</si>
  <si>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</si>
  <si>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</si>
  <si>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</si>
  <si>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</si>
  <si>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</si>
  <si>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</si>
  <si>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</si>
  <si>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</si>
  <si>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</si>
  <si>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</si>
  <si>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</si>
  <si>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</si>
  <si>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</si>
  <si>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</si>
  <si>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</si>
  <si>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</si>
  <si>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</si>
  <si>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</si>
  <si>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</si>
  <si>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</si>
  <si>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</si>
  <si>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</si>
  <si>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</si>
  <si>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</si>
  <si>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</si>
  <si>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</si>
  <si>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</si>
  <si>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</si>
  <si>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</si>
  <si>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</si>
  <si>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</si>
  <si>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</si>
  <si>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</si>
  <si>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</si>
  <si>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</si>
  <si>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</si>
  <si>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</si>
  <si>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</si>
  <si>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</si>
  <si>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</si>
  <si>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</si>
  <si>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</si>
  <si>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</si>
  <si>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</si>
  <si>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</si>
  <si>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</si>
  <si>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</si>
  <si>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</si>
  <si>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</si>
  <si>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</si>
  <si>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</si>
  <si>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</si>
  <si>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</si>
  <si>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</si>
  <si>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</si>
  <si>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</si>
  <si>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</si>
  <si>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</si>
  <si>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</si>
  <si>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</si>
  <si>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</si>
  <si>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</si>
  <si>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</si>
  <si>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</si>
  <si>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</si>
  <si>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</si>
  <si>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</si>
  <si>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</si>
  <si>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</si>
  <si>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</si>
  <si>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</si>
  <si>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</si>
  <si>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</si>
  <si>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</si>
  <si>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</si>
  <si>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</si>
  <si>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</si>
  <si>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</si>
  <si>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</si>
  <si>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</si>
  <si>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</si>
  <si>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</si>
  <si>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</si>
  <si>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</si>
  <si>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</si>
  <si>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</si>
  <si>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</si>
  <si>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</si>
  <si>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</si>
  <si>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</si>
  <si>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</si>
  <si>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</si>
  <si>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</si>
  <si>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</si>
  <si>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</si>
  <si>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</si>
  <si>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</si>
  <si>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</si>
  <si>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</si>
  <si>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</si>
  <si>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</si>
  <si>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</si>
  <si>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</si>
  <si>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</si>
  <si>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</si>
  <si>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</si>
  <si>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</si>
  <si>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</si>
  <si>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</si>
  <si>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</si>
  <si>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</si>
  <si>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</si>
  <si>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</si>
  <si>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</si>
  <si>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</si>
  <si>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</si>
  <si>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</si>
  <si>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</si>
  <si>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</si>
  <si>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</si>
  <si>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</si>
  <si>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</si>
  <si>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</si>
  <si>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</si>
  <si>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</si>
  <si>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</si>
  <si>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</si>
  <si>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</si>
  <si>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</si>
  <si>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</si>
  <si>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</si>
  <si>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</si>
  <si>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</si>
  <si>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</si>
  <si>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</si>
  <si>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</si>
  <si>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</si>
  <si>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</si>
  <si>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</si>
  <si>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</si>
  <si>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</si>
  <si>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</si>
  <si>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</si>
  <si>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</si>
  <si>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</si>
  <si>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</si>
  <si>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</si>
  <si>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</si>
  <si>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</si>
  <si>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</si>
  <si>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</si>
  <si>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</si>
  <si>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</si>
  <si>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</si>
  <si>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</si>
  <si>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</si>
  <si>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</si>
  <si>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</si>
  <si>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</si>
  <si>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</si>
  <si>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</si>
  <si>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</si>
  <si>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</si>
  <si>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</si>
  <si>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</si>
  <si>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</si>
  <si>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</si>
  <si>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</si>
  <si>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</si>
  <si>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</si>
  <si>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</si>
  <si>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</si>
  <si>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</si>
  <si>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</si>
  <si>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</si>
  <si>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</si>
  <si>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</si>
  <si>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</si>
  <si>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</si>
  <si>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</si>
  <si>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</si>
  <si>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</si>
  <si>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</si>
  <si>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</si>
  <si>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</si>
  <si>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</si>
  <si>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</si>
  <si>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</si>
  <si>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</si>
  <si>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</si>
  <si>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</si>
  <si>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</si>
  <si>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</si>
  <si>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</si>
  <si>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</si>
  <si>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</si>
  <si>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</si>
  <si>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</si>
  <si>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</si>
  <si>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</si>
  <si>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</si>
  <si>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</si>
  <si>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</si>
  <si>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</si>
  <si>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</si>
  <si>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</si>
  <si>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</si>
  <si>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</si>
  <si>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</si>
  <si>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</si>
  <si>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</si>
  <si>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</si>
  <si>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</si>
  <si>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</si>
  <si>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</si>
  <si>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</si>
  <si>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</si>
  <si>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</si>
  <si>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</si>
  <si>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</si>
  <si>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</si>
  <si>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</si>
  <si>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</si>
  <si>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</si>
  <si>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</si>
  <si>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</si>
  <si>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</si>
  <si>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</si>
  <si>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</si>
  <si>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</si>
  <si>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</si>
  <si>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</si>
  <si>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</si>
  <si>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</si>
  <si>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</si>
  <si>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</si>
  <si>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</si>
  <si>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</si>
  <si>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</si>
  <si>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</si>
  <si>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</si>
  <si>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</si>
  <si>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</si>
  <si>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</si>
  <si>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</si>
  <si>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</si>
  <si>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</si>
  <si>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</si>
  <si>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</si>
  <si>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</si>
  <si>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</si>
  <si>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</si>
  <si>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</si>
  <si>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</si>
  <si>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</si>
  <si>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</si>
  <si>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</si>
  <si>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</si>
  <si>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</si>
  <si>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</si>
  <si>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</si>
  <si>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</si>
  <si>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</si>
  <si>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</si>
  <si>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</si>
  <si>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</si>
  <si>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</si>
  <si>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</si>
  <si>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</si>
  <si>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</si>
  <si>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</si>
  <si>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</si>
  <si>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</si>
  <si>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</si>
  <si>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</si>
  <si>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</si>
  <si>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</si>
  <si>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</si>
  <si>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</si>
  <si>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</si>
  <si>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</si>
  <si>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</si>
  <si>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</si>
  <si>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</si>
  <si>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</si>
  <si>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</si>
  <si>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</si>
  <si>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</si>
  <si>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</si>
  <si>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</si>
  <si>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</si>
  <si>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</si>
  <si>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</si>
  <si>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</si>
  <si>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</si>
  <si>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</si>
  <si>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</si>
  <si>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</si>
  <si>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</si>
  <si>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</si>
  <si>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</si>
  <si>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</si>
  <si>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</si>
  <si>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</si>
  <si>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</si>
  <si>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</si>
  <si>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</si>
  <si>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</si>
  <si>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</si>
  <si>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</si>
  <si>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</si>
  <si>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</si>
  <si>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</si>
  <si>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</si>
  <si>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</si>
  <si>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</si>
  <si>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</si>
  <si>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</si>
  <si>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</si>
  <si>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</si>
  <si>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</si>
  <si>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</si>
  <si>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</si>
  <si>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</si>
  <si>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</si>
  <si>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</si>
  <si>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</si>
  <si>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</si>
  <si>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</si>
  <si>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</si>
  <si>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</si>
  <si>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</si>
  <si>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</si>
  <si>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</si>
  <si>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</si>
  <si>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</si>
  <si>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</si>
  <si>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</si>
  <si>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</si>
  <si>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</si>
  <si>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</si>
  <si>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</si>
  <si>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</si>
  <si>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</si>
  <si>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</si>
  <si>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</si>
  <si>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</si>
  <si>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</si>
  <si>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</si>
  <si>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</si>
  <si>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</si>
  <si>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</si>
  <si>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</si>
  <si>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</si>
  <si>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</si>
  <si>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</si>
  <si>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</si>
  <si>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</si>
  <si>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</si>
  <si>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</si>
  <si>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</si>
  <si>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</si>
  <si>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</si>
  <si>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</si>
  <si>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</si>
  <si>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</si>
  <si>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</si>
  <si>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</si>
  <si>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</si>
  <si>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</si>
  <si>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</si>
  <si>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</si>
  <si>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</si>
  <si>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</si>
  <si>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</si>
  <si>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</si>
  <si>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</si>
  <si>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</si>
  <si>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</si>
  <si>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</si>
  <si>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</si>
  <si>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</si>
  <si>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</si>
  <si>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</si>
  <si>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</si>
  <si>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</si>
  <si>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</si>
  <si>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</si>
  <si>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</si>
  <si>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</si>
  <si>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</si>
  <si>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</si>
  <si>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</si>
  <si>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</si>
  <si>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</si>
  <si>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</si>
  <si>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</si>
  <si>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</si>
  <si>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</si>
  <si>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</si>
  <si>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</si>
  <si>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</si>
  <si>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</si>
  <si>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</si>
  <si>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</si>
  <si>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</si>
  <si>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</si>
  <si>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</si>
  <si>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</si>
  <si>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</si>
  <si>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</si>
  <si>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</si>
  <si>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</si>
  <si>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</si>
  <si>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</si>
  <si>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</si>
  <si>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</si>
  <si>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</si>
  <si>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</si>
  <si>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</si>
  <si>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</si>
  <si>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</si>
  <si>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</si>
  <si>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</si>
  <si>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</si>
  <si>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</si>
  <si>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</si>
  <si>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</si>
  <si>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</si>
  <si>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</si>
  <si>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</si>
  <si>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</si>
  <si>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</si>
  <si>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</si>
  <si>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</si>
  <si>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</si>
  <si>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</si>
  <si>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</si>
  <si>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</si>
  <si>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</si>
  <si>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</si>
  <si>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</si>
  <si>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</si>
  <si>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</si>
  <si>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</si>
  <si>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</si>
  <si>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</si>
  <si>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</si>
  <si>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</si>
  <si>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</si>
  <si>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</si>
  <si>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</si>
  <si>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</si>
  <si>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</si>
  <si>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</si>
  <si>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</si>
  <si>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</si>
  <si>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</si>
  <si>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</si>
  <si>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</si>
  <si>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</si>
  <si>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</si>
  <si>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</si>
  <si>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</si>
  <si>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</si>
  <si>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</si>
  <si>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</si>
  <si>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</si>
  <si>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</si>
  <si>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</si>
  <si>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</si>
  <si>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</si>
  <si>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</si>
  <si>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</si>
  <si>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</si>
  <si>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</si>
  <si>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</si>
  <si>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</si>
  <si>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</si>
  <si>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</si>
  <si>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</si>
  <si>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</si>
  <si>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</si>
  <si>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</si>
  <si>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</si>
  <si>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</si>
  <si>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</si>
  <si>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</si>
  <si>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</si>
  <si>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</si>
  <si>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</si>
  <si>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</si>
  <si>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</si>
  <si>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</si>
  <si>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</si>
  <si>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</si>
  <si>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</si>
  <si>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</si>
  <si>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</si>
  <si>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</si>
  <si>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</si>
  <si>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</si>
  <si>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</si>
  <si>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</si>
  <si>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</si>
  <si>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</si>
  <si>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</si>
  <si>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</si>
  <si>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</si>
  <si>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</si>
  <si>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</si>
  <si>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</si>
  <si>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</si>
  <si>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</si>
  <si>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</si>
  <si>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</si>
  <si>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</si>
  <si>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</si>
  <si>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</si>
  <si>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</si>
  <si>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</si>
  <si>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</si>
  <si>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</si>
  <si>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</si>
  <si>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</si>
  <si>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</si>
  <si>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</si>
  <si>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</si>
  <si>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</si>
  <si>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</si>
  <si>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</si>
  <si>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</si>
  <si>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</si>
  <si>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</si>
  <si>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</si>
  <si>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</si>
  <si>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</si>
  <si>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</si>
  <si>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</si>
  <si>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</si>
  <si>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</si>
  <si>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</si>
  <si>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</si>
  <si>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</si>
  <si>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</si>
  <si>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</si>
  <si>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</si>
  <si>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</si>
  <si>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</si>
  <si>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</si>
  <si>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</si>
  <si>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</si>
  <si>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</si>
  <si>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</si>
  <si>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</si>
  <si>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</si>
  <si>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</si>
  <si>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</si>
  <si>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</si>
  <si>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</si>
  <si>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</si>
  <si>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</si>
  <si>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</si>
  <si>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</si>
  <si>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</si>
  <si>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</si>
  <si>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</si>
  <si>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</si>
  <si>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</si>
  <si>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</si>
  <si>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</si>
  <si>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</si>
  <si>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</si>
  <si>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</si>
  <si>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</si>
  <si>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</si>
  <si>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</si>
  <si>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</si>
  <si>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</si>
  <si>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</si>
  <si>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</si>
  <si>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</si>
  <si>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</si>
  <si>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</si>
  <si>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</si>
  <si>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</si>
  <si>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</si>
  <si>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</si>
  <si>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</si>
  <si>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</si>
  <si>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</si>
  <si>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</si>
  <si>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</si>
  <si>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</si>
  <si>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</si>
  <si>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</si>
  <si>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</si>
  <si>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</si>
  <si>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</si>
  <si>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</si>
  <si>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</si>
  <si>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</si>
  <si>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</si>
  <si>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</si>
  <si>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</si>
  <si>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</si>
  <si>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</si>
  <si>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</si>
  <si>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</si>
  <si>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</si>
  <si>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</si>
  <si>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</si>
  <si>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</si>
  <si>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</si>
  <si>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</si>
  <si>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</si>
  <si>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</si>
  <si>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</si>
  <si>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</si>
  <si>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</si>
  <si>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</si>
  <si>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</si>
  <si>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</si>
  <si>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</si>
  <si>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</si>
  <si>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</si>
  <si>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</si>
  <si>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</si>
  <si>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</si>
  <si>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</si>
  <si>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</si>
  <si>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</si>
  <si>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</si>
  <si>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</si>
  <si>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</si>
  <si>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</si>
  <si>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</si>
  <si>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</si>
  <si>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</si>
  <si>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</si>
  <si>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</si>
  <si>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</si>
  <si>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</si>
  <si>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</si>
  <si>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</si>
  <si>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</si>
  <si>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</si>
  <si>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</si>
  <si>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</si>
  <si>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</si>
  <si>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</si>
  <si>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</si>
  <si>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</si>
  <si>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</si>
  <si>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</si>
  <si>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</si>
  <si>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</si>
  <si>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</si>
  <si>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</si>
  <si>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</si>
  <si>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</si>
  <si>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</si>
  <si>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</si>
  <si>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</si>
  <si>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</si>
  <si>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</si>
  <si>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</si>
  <si>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</si>
  <si>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</si>
  <si>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</si>
  <si>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</si>
  <si>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</si>
  <si>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</si>
  <si>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</si>
  <si>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</si>
  <si>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</si>
  <si>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</si>
  <si>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</si>
  <si>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</si>
  <si>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</si>
  <si>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</si>
  <si>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</si>
  <si>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</si>
  <si>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</si>
  <si>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</si>
  <si>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</si>
  <si>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</si>
  <si>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</si>
  <si>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</si>
  <si>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</si>
  <si>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</si>
  <si>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</si>
  <si>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</si>
  <si>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</si>
  <si>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</si>
  <si>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</si>
  <si>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</si>
  <si>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</si>
  <si>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</si>
  <si>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</si>
  <si>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</si>
  <si>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</si>
  <si>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</si>
  <si>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</si>
  <si>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</si>
  <si>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</si>
  <si>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</si>
  <si>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</si>
  <si>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</si>
  <si>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</si>
  <si>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</si>
  <si>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</si>
  <si>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</si>
  <si>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</si>
  <si>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</si>
  <si>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</si>
  <si>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</si>
  <si>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</si>
  <si>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</si>
  <si>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</si>
  <si>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</si>
  <si>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</si>
  <si>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</si>
  <si>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</si>
  <si>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</si>
  <si>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</si>
  <si>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</si>
  <si>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</si>
  <si>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</si>
  <si>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</si>
  <si>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</si>
  <si>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</si>
  <si>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</si>
  <si>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</si>
  <si>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</si>
  <si>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</si>
  <si>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</si>
  <si>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</si>
  <si>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</si>
  <si>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</si>
  <si>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</si>
  <si>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</si>
  <si>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</si>
  <si>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</si>
  <si>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</si>
  <si>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</si>
  <si>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</si>
  <si>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</si>
  <si>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</si>
  <si>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</si>
  <si>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</si>
  <si>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</si>
  <si>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</si>
  <si>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</si>
  <si>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</si>
  <si>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</si>
  <si>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</si>
  <si>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</si>
  <si>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</si>
  <si>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</si>
  <si>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</si>
  <si>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</si>
  <si>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</si>
  <si>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</si>
  <si>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</si>
  <si>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</si>
  <si>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</si>
  <si>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</si>
  <si>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</si>
  <si>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</si>
  <si>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</si>
  <si>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</si>
  <si>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</si>
  <si>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</si>
  <si>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</si>
  <si>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</si>
  <si>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</si>
  <si>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</si>
  <si>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</si>
  <si>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</si>
  <si>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</si>
  <si>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</si>
  <si>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</si>
  <si>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</si>
  <si>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</si>
  <si>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</si>
  <si>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</si>
  <si>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</si>
  <si>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</si>
  <si>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</si>
  <si>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</si>
  <si>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</si>
  <si>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</si>
  <si>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</si>
  <si>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</si>
  <si>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</si>
  <si>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</si>
  <si>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</si>
  <si>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</si>
  <si>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</si>
  <si>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</si>
  <si>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</si>
  <si>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</si>
  <si>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</si>
  <si>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</si>
  <si>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</si>
  <si>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</si>
  <si>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</si>
  <si>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</si>
  <si>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</si>
  <si>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</si>
  <si>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</si>
  <si>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</si>
  <si>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</si>
  <si>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</si>
  <si>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</si>
  <si>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</si>
  <si>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</si>
  <si>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</si>
  <si>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</si>
  <si>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</si>
  <si>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</si>
  <si>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</si>
  <si>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</si>
  <si>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</si>
  <si>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</si>
  <si>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</si>
  <si>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</si>
  <si>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</si>
  <si>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</si>
  <si>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</si>
  <si>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</si>
  <si>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</si>
  <si>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</si>
  <si>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</si>
  <si>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</si>
  <si>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</si>
  <si>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</si>
  <si>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</si>
  <si>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</si>
  <si>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</si>
  <si>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</si>
  <si>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</si>
  <si>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</si>
  <si>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</si>
  <si>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</si>
  <si>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</si>
  <si>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</si>
  <si>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</si>
  <si>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</si>
  <si>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</si>
  <si>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</si>
  <si>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</si>
  <si>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</si>
  <si>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</si>
  <si>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</si>
  <si>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</si>
  <si>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</si>
  <si>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</si>
  <si>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</si>
  <si>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</si>
  <si>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</si>
  <si>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</si>
  <si>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</si>
  <si>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</si>
  <si>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</si>
  <si>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</si>
  <si>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</si>
  <si>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</si>
  <si>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</si>
  <si>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</si>
  <si>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</si>
  <si>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</si>
  <si>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</si>
  <si>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</si>
  <si>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</si>
  <si>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</si>
  <si>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</si>
  <si>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</si>
  <si>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</si>
  <si>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</si>
  <si>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</si>
  <si>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</si>
  <si>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</si>
  <si>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</si>
  <si>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</si>
  <si>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</si>
  <si>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</si>
  <si>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</si>
  <si>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</si>
  <si>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</si>
  <si>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</si>
  <si>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</si>
  <si>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</si>
  <si>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</si>
  <si>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</si>
  <si>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</si>
  <si>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</si>
  <si>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</si>
  <si>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</si>
  <si>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</si>
  <si>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</si>
  <si>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</si>
  <si>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</si>
  <si>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</si>
  <si>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</si>
  <si>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</si>
  <si>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</si>
  <si>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</si>
  <si>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</si>
  <si>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</si>
  <si>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</si>
  <si>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</si>
  <si>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</si>
  <si>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</si>
  <si>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</si>
  <si>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</si>
  <si>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</si>
  <si>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</si>
  <si>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</si>
  <si>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</si>
  <si>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</si>
  <si>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</si>
  <si>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</si>
  <si>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</si>
  <si>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</si>
  <si>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</si>
  <si>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</si>
  <si>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</si>
  <si>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</si>
  <si>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</si>
  <si>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</si>
  <si>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</si>
  <si>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</si>
  <si>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</si>
  <si>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</si>
  <si>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</si>
  <si>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</si>
  <si>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</si>
  <si>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</si>
  <si>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</si>
  <si>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</si>
  <si>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</si>
  <si>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</si>
  <si>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</si>
  <si>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</si>
  <si>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</si>
  <si>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</si>
  <si>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</si>
  <si>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</si>
  <si>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</si>
  <si>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</si>
  <si>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</si>
  <si>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</si>
  <si>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</si>
  <si>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</si>
  <si>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</si>
  <si>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</si>
  <si>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</si>
  <si>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</si>
  <si>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</si>
  <si>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</si>
  <si>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</si>
  <si>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</si>
  <si>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</si>
  <si>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</si>
  <si>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</si>
  <si>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</si>
  <si>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</si>
  <si>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</si>
  <si>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</si>
  <si>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</si>
  <si>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</si>
  <si>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</si>
  <si>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</si>
  <si>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</si>
  <si>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</si>
  <si>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</si>
  <si>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</si>
  <si>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</si>
  <si>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</si>
  <si>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</si>
  <si>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</si>
  <si>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</si>
  <si>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</si>
  <si>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</si>
  <si>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</si>
  <si>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</si>
  <si>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</si>
  <si>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</si>
  <si>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</si>
  <si>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</si>
  <si>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</si>
  <si>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</si>
  <si>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</si>
  <si>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</si>
  <si>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</si>
  <si>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</si>
  <si>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</si>
  <si>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</si>
  <si>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</si>
  <si>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</si>
  <si>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</si>
  <si>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</si>
  <si>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</si>
  <si>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</si>
  <si>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</si>
  <si>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</si>
  <si>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</si>
  <si>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</si>
  <si>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</si>
  <si>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</si>
  <si>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</si>
  <si>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</si>
  <si>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</si>
  <si>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</si>
  <si>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</si>
  <si>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</si>
  <si>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</si>
  <si>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</si>
  <si>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</si>
  <si>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</si>
  <si>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</si>
  <si>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</si>
  <si>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</si>
  <si>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</si>
  <si>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</si>
  <si>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</si>
  <si>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</si>
  <si>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</si>
  <si>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</si>
  <si>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</si>
  <si>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</si>
  <si>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</si>
  <si>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</si>
  <si>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</si>
  <si>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</si>
  <si>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</si>
  <si>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</si>
  <si>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</si>
  <si>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</si>
  <si>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</si>
  <si>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</si>
  <si>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</si>
  <si>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</si>
  <si>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</si>
  <si>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</si>
  <si>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</si>
  <si>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</si>
  <si>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</si>
  <si>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</si>
  <si>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</si>
  <si>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</si>
  <si>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</si>
  <si>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</si>
  <si>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</si>
  <si>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</si>
  <si>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</si>
  <si>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</si>
  <si>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</si>
  <si>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</si>
  <si>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</si>
  <si>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</si>
  <si>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</si>
  <si>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</si>
  <si>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</si>
  <si>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</si>
  <si>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</si>
  <si>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</si>
  <si>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</si>
  <si>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</si>
  <si>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</si>
  <si>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</si>
  <si>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</si>
  <si>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</si>
  <si>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</si>
  <si>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</si>
  <si>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</si>
  <si>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</si>
  <si>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</si>
  <si>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</si>
  <si>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</si>
  <si>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</si>
  <si>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</si>
  <si>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</si>
  <si>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</si>
  <si>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</si>
  <si>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</si>
  <si>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</si>
  <si>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</si>
  <si>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</si>
  <si>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</si>
  <si>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</si>
  <si>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</si>
  <si>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</si>
  <si>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</si>
  <si>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</si>
  <si>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</si>
  <si>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</si>
  <si>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</si>
  <si>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</si>
  <si>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</si>
  <si>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</si>
  <si>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</si>
  <si>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</si>
  <si>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</si>
  <si>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</si>
  <si>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</si>
  <si>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</si>
  <si>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</si>
  <si>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</si>
  <si>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</si>
  <si>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</si>
  <si>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</si>
  <si>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</si>
  <si>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</si>
  <si>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</si>
  <si>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</si>
  <si>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</si>
  <si>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</si>
  <si>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</si>
  <si>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</si>
  <si>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</si>
  <si>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</si>
  <si>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</si>
  <si>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</si>
  <si>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</si>
  <si>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</si>
  <si>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</si>
  <si>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</si>
  <si>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</si>
  <si>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</si>
  <si>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</si>
  <si>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</si>
  <si>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</si>
  <si>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</si>
  <si>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</si>
  <si>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</si>
  <si>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</si>
  <si>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</si>
  <si>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</si>
  <si>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</si>
  <si>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</si>
  <si>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</si>
  <si>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</si>
  <si>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</si>
  <si>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</si>
  <si>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</si>
  <si>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</si>
  <si>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</si>
  <si>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</si>
  <si>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</si>
  <si>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</si>
  <si>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</si>
  <si>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</si>
  <si>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</si>
  <si>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</si>
  <si>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</si>
  <si>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</si>
  <si>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</si>
  <si>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</si>
  <si>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</si>
  <si>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</si>
  <si>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</si>
  <si>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</si>
  <si>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</si>
  <si>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</si>
  <si>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</si>
  <si>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</si>
  <si>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</si>
  <si>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</si>
  <si>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</si>
  <si>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</si>
  <si>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</si>
  <si>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</si>
  <si>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</si>
  <si>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</si>
  <si>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</si>
  <si>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</si>
  <si>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</si>
  <si>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</si>
  <si>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</si>
  <si>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</si>
  <si>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</si>
  <si>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</si>
  <si>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</si>
  <si>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</si>
  <si>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</si>
  <si>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</si>
  <si>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</si>
  <si>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</si>
  <si>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</si>
  <si>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</si>
  <si>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</si>
  <si>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</si>
  <si>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</si>
  <si>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</si>
  <si>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</si>
  <si>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</si>
  <si>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</si>
  <si>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</si>
  <si>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</si>
  <si>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</si>
  <si>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</si>
  <si>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</si>
  <si>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</si>
  <si>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</si>
  <si>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</si>
  <si>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</si>
  <si>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</si>
  <si>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</si>
  <si>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</si>
  <si>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</si>
  <si>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</si>
  <si>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</si>
  <si>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</si>
  <si>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</si>
  <si>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</si>
  <si>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</si>
  <si>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</si>
  <si>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</si>
  <si>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</si>
  <si>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</si>
  <si>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</si>
  <si>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</si>
  <si>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</si>
  <si>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</si>
  <si>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</si>
  <si>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</si>
  <si>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</si>
  <si>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</si>
  <si>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</si>
  <si>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</si>
  <si>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</si>
  <si>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</si>
  <si>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</si>
  <si>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</si>
  <si>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</si>
  <si>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</si>
  <si>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</si>
  <si>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</si>
  <si>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</si>
  <si>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</si>
  <si>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</si>
  <si>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</si>
  <si>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</si>
  <si>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</si>
  <si>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</si>
  <si>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</si>
  <si>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</si>
  <si>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</si>
  <si>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</si>
  <si>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</si>
  <si>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</si>
  <si>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</si>
  <si>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</si>
  <si>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</si>
  <si>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</si>
  <si>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</si>
  <si>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</si>
  <si>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</si>
  <si>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</si>
  <si>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</si>
  <si>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</si>
  <si>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</si>
  <si>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</si>
  <si>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</si>
  <si>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</si>
  <si>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</si>
  <si>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</si>
  <si>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</si>
  <si>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</si>
  <si>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</si>
  <si>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</si>
  <si>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</si>
  <si>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</si>
  <si>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</si>
  <si>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</si>
  <si>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</si>
  <si>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</si>
  <si>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</si>
  <si>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</si>
  <si>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</si>
  <si>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</si>
  <si>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</si>
  <si>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</si>
  <si>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</si>
  <si>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</si>
  <si>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</si>
  <si>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</si>
  <si>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</si>
  <si>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</si>
  <si>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</si>
  <si>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</si>
  <si>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</si>
  <si>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</si>
  <si>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</si>
  <si>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</si>
  <si>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</si>
  <si>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</si>
  <si>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</si>
  <si>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</si>
  <si>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</si>
  <si>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</si>
  <si>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</si>
  <si>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</si>
  <si>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</si>
  <si>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</si>
  <si>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</si>
  <si>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</si>
  <si>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</si>
  <si>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</si>
  <si>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</si>
  <si>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</si>
  <si>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</si>
  <si>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</si>
  <si>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</si>
  <si>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</si>
  <si>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</si>
  <si>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</si>
  <si>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</si>
  <si>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</si>
  <si>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</si>
  <si>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</si>
  <si>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</si>
  <si>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</si>
  <si>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</si>
  <si>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</si>
  <si>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</si>
  <si>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</si>
  <si>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</si>
  <si>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</si>
  <si>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</si>
  <si>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</si>
  <si>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</si>
  <si>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</si>
  <si>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</si>
  <si>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</si>
  <si>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</si>
  <si>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</si>
  <si>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</si>
  <si>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</si>
  <si>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</si>
  <si>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</si>
  <si>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</si>
  <si>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</si>
  <si>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</si>
  <si>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</si>
  <si>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</si>
  <si>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</si>
  <si>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</si>
  <si>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</si>
  <si>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</si>
  <si>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</si>
  <si>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</si>
  <si>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</si>
  <si>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</si>
  <si>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</si>
  <si>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</si>
  <si>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</si>
  <si>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</si>
  <si>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</si>
  <si>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</si>
  <si>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</si>
  <si>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</si>
  <si>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</si>
  <si>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</si>
  <si>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</si>
  <si>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</si>
  <si>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</si>
  <si>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</si>
  <si>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</si>
  <si>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</si>
  <si>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</si>
  <si>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</si>
  <si>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</si>
  <si>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</si>
  <si>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</si>
  <si>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</si>
  <si>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</si>
  <si>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</si>
  <si>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</si>
  <si>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</si>
  <si>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</si>
  <si>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</si>
  <si>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</si>
  <si>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</si>
  <si>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</si>
  <si>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</si>
  <si>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</si>
  <si>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</si>
  <si>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</si>
  <si>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</si>
  <si>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</si>
  <si>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</si>
  <si>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</si>
  <si>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</si>
  <si>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</si>
  <si>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</si>
  <si>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</si>
  <si>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</si>
  <si>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</si>
  <si>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</si>
  <si>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</si>
  <si>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</si>
  <si>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</si>
  <si>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</si>
  <si>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</si>
  <si>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</si>
  <si>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</si>
  <si>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</si>
  <si>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</si>
  <si>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</si>
  <si>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</si>
  <si>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</si>
  <si>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</si>
  <si>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</si>
  <si>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</si>
  <si>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</si>
  <si>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</si>
  <si>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</si>
  <si>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</si>
  <si>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</si>
  <si>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</si>
  <si>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</si>
  <si>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</si>
  <si>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</si>
  <si>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</si>
  <si>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</si>
  <si>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</si>
  <si>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</si>
  <si>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</si>
  <si>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</si>
  <si>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</si>
  <si>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</si>
  <si>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</si>
  <si>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</si>
  <si>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</si>
  <si>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</si>
  <si>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</si>
  <si>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</si>
  <si>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</si>
  <si>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</si>
  <si>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</si>
  <si>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</si>
  <si>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</si>
  <si>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</si>
  <si>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</si>
  <si>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</si>
  <si>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</si>
  <si>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</si>
  <si>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</si>
  <si>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</si>
  <si>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</si>
  <si>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</si>
  <si>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</si>
  <si>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</si>
  <si>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</si>
  <si>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</si>
  <si>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</si>
  <si>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</si>
  <si>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</si>
  <si>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</si>
  <si>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</si>
  <si>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</si>
  <si>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</si>
  <si>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</si>
  <si>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</si>
  <si>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</si>
  <si>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</si>
  <si>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</si>
  <si>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</si>
  <si>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</si>
  <si>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</si>
  <si>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</si>
  <si>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</si>
  <si>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</si>
  <si>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</si>
  <si>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</si>
  <si>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</si>
  <si>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</si>
  <si>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</si>
  <si>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</si>
  <si>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</si>
  <si>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</si>
  <si>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</si>
  <si>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</si>
  <si>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</si>
  <si>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</si>
  <si>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</si>
  <si>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</si>
  <si>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</si>
  <si>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</si>
  <si>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</si>
  <si>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</si>
  <si>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</si>
  <si>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</si>
  <si>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</si>
  <si>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</si>
  <si>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</si>
  <si>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</si>
  <si>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</si>
  <si>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</si>
  <si>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</si>
  <si>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</si>
  <si>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</si>
  <si>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</si>
  <si>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</si>
  <si>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</si>
  <si>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</si>
  <si>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</si>
  <si>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</si>
  <si>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</si>
  <si>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</si>
  <si>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</si>
  <si>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</si>
  <si>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</si>
  <si>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</si>
  <si>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</si>
  <si>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</si>
  <si>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</si>
  <si>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</si>
  <si>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</si>
  <si>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</si>
  <si>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</si>
  <si>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</si>
  <si>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</si>
  <si>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</si>
  <si>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</si>
  <si>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</si>
  <si>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</si>
  <si>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</si>
  <si>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</si>
  <si>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</si>
  <si>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</si>
  <si>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</si>
  <si>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</si>
  <si>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</si>
  <si>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</si>
  <si>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</si>
  <si>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</si>
  <si>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</si>
  <si>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</si>
  <si>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</si>
  <si>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</si>
  <si>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</si>
  <si>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</si>
  <si>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</si>
  <si>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</si>
  <si>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</si>
  <si>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</si>
  <si>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</si>
  <si>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</si>
  <si>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</si>
  <si>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</si>
  <si>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</si>
  <si>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</si>
  <si>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</si>
  <si>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</si>
  <si>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</si>
  <si>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</si>
  <si>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</si>
  <si>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</si>
  <si>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</si>
  <si>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</si>
  <si>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</si>
  <si>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</si>
  <si>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</si>
  <si>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</si>
  <si>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</si>
  <si>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</si>
  <si>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</si>
  <si>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</si>
  <si>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</si>
  <si>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</si>
  <si>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</si>
  <si>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</si>
  <si>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</si>
  <si>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</si>
  <si>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</si>
  <si>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</si>
  <si>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</si>
  <si>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</si>
  <si>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</si>
  <si>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</si>
  <si>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</si>
  <si>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</si>
  <si>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</si>
  <si>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</si>
  <si>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</si>
  <si>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</si>
  <si>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</si>
  <si>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</si>
  <si>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</si>
  <si>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</si>
  <si>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</si>
  <si>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</si>
  <si>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</si>
  <si>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</si>
  <si>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</si>
  <si>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</si>
  <si>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</si>
  <si>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</si>
  <si>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</si>
  <si>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</si>
  <si>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</si>
  <si>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</si>
  <si>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</si>
  <si>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</si>
  <si>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</si>
  <si>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</si>
  <si>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</si>
  <si>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</si>
  <si>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</si>
  <si>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</si>
  <si>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</si>
  <si>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</si>
  <si>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</si>
  <si>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</si>
  <si>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</si>
  <si>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</si>
  <si>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</si>
  <si>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</si>
  <si>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</si>
  <si>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</si>
  <si>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</si>
  <si>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</si>
  <si>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</si>
  <si>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</si>
  <si>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</si>
  <si>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</si>
  <si>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</si>
  <si>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</si>
  <si>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</si>
  <si>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</si>
  <si>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</si>
  <si>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</si>
  <si>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</si>
  <si>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</si>
  <si>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</si>
  <si>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</si>
  <si>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</si>
  <si>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</si>
  <si>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</si>
  <si>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</si>
  <si>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</si>
  <si>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</si>
  <si>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</si>
  <si>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</si>
  <si>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</si>
  <si>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</si>
  <si>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</si>
  <si>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</si>
  <si>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</si>
  <si>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</si>
  <si>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</si>
  <si>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</si>
  <si>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</si>
  <si>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</si>
  <si>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</si>
  <si>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</si>
  <si>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</si>
  <si>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</si>
  <si>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</si>
  <si>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</si>
  <si>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</si>
  <si>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</si>
  <si>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</si>
  <si>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</si>
  <si>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</si>
  <si>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</si>
  <si>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</si>
  <si>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</si>
  <si>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</si>
  <si>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</si>
  <si>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</si>
  <si>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</si>
  <si>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</si>
  <si>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</si>
  <si>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</si>
  <si>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</si>
  <si>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</si>
  <si>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</si>
  <si>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</si>
  <si>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</si>
  <si>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</si>
  <si>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</si>
  <si>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</si>
  <si>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</si>
  <si>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</si>
  <si>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</si>
  <si>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</si>
  <si>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</si>
  <si>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</si>
  <si>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</si>
  <si>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</si>
  <si>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</si>
  <si>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</si>
  <si>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</si>
  <si>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</si>
  <si>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</si>
  <si>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</si>
  <si>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</si>
  <si>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</si>
  <si>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</si>
  <si>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</si>
  <si>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</si>
  <si>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</si>
  <si>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</si>
  <si>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</si>
  <si>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</si>
  <si>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</si>
  <si>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</si>
  <si>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</si>
  <si>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</si>
  <si>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</si>
  <si>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</si>
  <si>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</si>
  <si>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</si>
  <si>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</si>
  <si>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</si>
  <si>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</si>
  <si>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</si>
  <si>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</si>
  <si>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</si>
  <si>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</si>
  <si>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</si>
  <si>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</si>
  <si>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</si>
  <si>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</si>
  <si>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</si>
  <si>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</si>
  <si>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</si>
  <si>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</si>
  <si>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</si>
  <si>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</si>
  <si>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</si>
  <si>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</si>
  <si>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</si>
  <si>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</si>
  <si>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</si>
  <si>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</si>
  <si>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</si>
  <si>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</si>
  <si>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</si>
  <si>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</si>
  <si>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</si>
  <si>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</si>
  <si>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</si>
  <si>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</si>
  <si>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</si>
  <si>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</si>
  <si>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</si>
  <si>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</si>
  <si>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</si>
  <si>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</si>
  <si>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</si>
  <si>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</si>
  <si>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</si>
  <si>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</si>
  <si>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</si>
  <si>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</si>
  <si>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</si>
  <si>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</si>
  <si>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</si>
  <si>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</si>
  <si>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</si>
  <si>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</si>
  <si>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</si>
  <si>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</si>
  <si>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</si>
  <si>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</si>
  <si>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</si>
  <si>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</si>
  <si>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</si>
  <si>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</si>
  <si>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</si>
  <si>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</si>
  <si>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</si>
  <si>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</si>
  <si>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</si>
  <si>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</si>
  <si>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</si>
  <si>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</si>
  <si>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</si>
  <si>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</si>
  <si>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</si>
  <si>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</si>
  <si>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</si>
  <si>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</si>
  <si>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</si>
  <si>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</si>
  <si>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</si>
  <si>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</si>
  <si>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</si>
  <si>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</si>
  <si>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</si>
  <si>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</si>
  <si>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</si>
  <si>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</si>
  <si>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</si>
  <si>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</si>
  <si>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</si>
  <si>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</si>
  <si>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</si>
  <si>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</si>
  <si>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</si>
  <si>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</si>
  <si>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</si>
  <si>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</si>
  <si>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</si>
  <si>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</si>
  <si>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</si>
  <si>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</si>
  <si>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</si>
  <si>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</si>
  <si>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</si>
  <si>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</si>
  <si>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</si>
  <si>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</si>
  <si>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</si>
  <si>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</si>
  <si>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</si>
  <si>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</si>
  <si>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</si>
  <si>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</si>
  <si>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</si>
  <si>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</si>
  <si>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</si>
  <si>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</si>
  <si>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</si>
  <si>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</si>
  <si>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</si>
  <si>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</si>
  <si>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</si>
  <si>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</si>
  <si>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</si>
  <si>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</si>
  <si>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</si>
  <si>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</si>
  <si>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</si>
  <si>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</si>
  <si>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</si>
  <si>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</si>
  <si>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</si>
  <si>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</si>
  <si>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</si>
  <si>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</si>
  <si>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</si>
  <si>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</si>
  <si>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</si>
  <si>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</si>
  <si>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</si>
  <si>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</si>
  <si>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</si>
  <si>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</si>
  <si>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</si>
  <si>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</si>
  <si>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</si>
  <si>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</si>
  <si>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</si>
  <si>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</si>
  <si>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</si>
  <si>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</si>
  <si>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</si>
  <si>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</si>
  <si>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</si>
  <si>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</si>
  <si>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</si>
  <si>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</si>
  <si>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</si>
  <si>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</si>
  <si>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</si>
  <si>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</si>
  <si>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</si>
  <si>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</si>
  <si>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</si>
  <si>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</si>
  <si>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</si>
  <si>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</si>
  <si>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</si>
  <si>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</si>
  <si>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</si>
  <si>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</si>
  <si>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</si>
  <si>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</si>
  <si>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</si>
  <si>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</si>
  <si>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</si>
  <si>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</si>
  <si>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</si>
  <si>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</si>
  <si>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</si>
  <si>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</si>
  <si>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</si>
  <si>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</si>
  <si>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</si>
  <si>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</si>
  <si>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</si>
  <si>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</si>
  <si>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</si>
  <si>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</si>
  <si>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</si>
  <si>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</si>
  <si>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</si>
  <si>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</si>
  <si>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</si>
  <si>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</si>
  <si>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</si>
  <si>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</si>
  <si>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</si>
  <si>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</si>
  <si>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</si>
  <si>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</si>
  <si>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</si>
  <si>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</si>
  <si>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</si>
  <si>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</si>
  <si>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</si>
  <si>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</si>
  <si>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</si>
  <si>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</si>
  <si>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</si>
  <si>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</si>
  <si>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</si>
  <si>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</si>
  <si>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</si>
  <si>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</si>
  <si>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</si>
  <si>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</si>
  <si>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</si>
  <si>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</si>
  <si>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</si>
  <si>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</si>
  <si>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</si>
  <si>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</si>
  <si>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</si>
  <si>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</si>
  <si>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</si>
  <si>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</si>
  <si>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</si>
  <si>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</si>
  <si>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</si>
  <si>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</si>
  <si>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</si>
  <si>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</si>
  <si>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</si>
  <si>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</si>
  <si>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</si>
  <si>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</si>
  <si>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</si>
  <si>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</si>
  <si>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</si>
  <si>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</si>
  <si>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</si>
  <si>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</si>
  <si>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</si>
  <si>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</si>
  <si>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</si>
  <si>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</si>
  <si>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</si>
  <si>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</si>
  <si>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</si>
  <si>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</si>
  <si>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</si>
  <si>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</si>
  <si>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</si>
  <si>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</si>
  <si>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</si>
  <si>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</si>
  <si>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</si>
  <si>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</si>
  <si>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</si>
  <si>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</si>
  <si>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</si>
  <si>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</si>
  <si>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</si>
  <si>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</si>
  <si>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</si>
  <si>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</si>
  <si>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</si>
  <si>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</si>
  <si>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</si>
  <si>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</si>
  <si>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</si>
  <si>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</si>
  <si>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</si>
  <si>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</si>
  <si>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</si>
  <si>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</si>
  <si>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</si>
  <si>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</si>
  <si>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</si>
  <si>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</si>
  <si>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</si>
  <si>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</si>
  <si>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</si>
  <si>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</si>
  <si>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</si>
  <si>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</si>
  <si>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</si>
  <si>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</si>
  <si>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</si>
  <si>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</si>
  <si>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</si>
  <si>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</si>
  <si>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</si>
  <si>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</si>
  <si>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</si>
  <si>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</si>
  <si>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</si>
  <si>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</si>
  <si>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</si>
  <si>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</si>
  <si>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</si>
  <si>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</si>
  <si>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</si>
  <si>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</si>
  <si>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</si>
  <si>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</si>
  <si>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</si>
  <si>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</si>
  <si>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</si>
  <si>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</si>
  <si>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</si>
  <si>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</si>
  <si>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</si>
  <si>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</si>
  <si>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</si>
  <si>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</si>
  <si>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</si>
  <si>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</si>
  <si>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</si>
  <si>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</si>
  <si>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</si>
  <si>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</si>
  <si>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</si>
  <si>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</si>
  <si>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</si>
  <si>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</si>
  <si>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</si>
  <si>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</si>
  <si>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</si>
  <si>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</si>
  <si>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</si>
  <si>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</si>
  <si>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</si>
  <si>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</si>
  <si>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</si>
  <si>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</si>
  <si>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</si>
  <si>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</si>
  <si>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</si>
  <si>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</si>
  <si>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</si>
  <si>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</si>
  <si>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</si>
  <si>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</si>
  <si>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</si>
  <si>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</si>
  <si>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</si>
  <si>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</si>
  <si>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</si>
  <si>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</si>
  <si>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</si>
  <si>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</si>
  <si>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</si>
  <si>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</si>
  <si>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</si>
  <si>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</si>
  <si>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</si>
  <si>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</si>
  <si>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</si>
  <si>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</si>
  <si>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</si>
  <si>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</si>
  <si>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</si>
  <si>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</si>
  <si>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</si>
  <si>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</si>
  <si>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</si>
  <si>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</si>
  <si>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</si>
  <si>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</si>
  <si>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</si>
  <si>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</si>
  <si>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</si>
  <si>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</si>
  <si>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</si>
  <si>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</si>
  <si>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</si>
  <si>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</si>
  <si>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</si>
  <si>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</si>
  <si>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</si>
  <si>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</si>
  <si>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</si>
  <si>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</si>
  <si>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</si>
  <si>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</si>
  <si>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</si>
  <si>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</si>
  <si>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</si>
  <si>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</si>
  <si>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</si>
  <si>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</si>
  <si>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</si>
  <si>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</si>
  <si>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</si>
  <si>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</si>
  <si>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</si>
  <si>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</si>
  <si>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</si>
  <si>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</si>
  <si>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</si>
  <si>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</si>
  <si>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</si>
  <si>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</si>
  <si>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</si>
  <si>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</si>
  <si>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</si>
  <si>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</si>
  <si>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</si>
  <si>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</si>
  <si>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</si>
  <si>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</si>
  <si>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</si>
  <si>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</si>
  <si>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</si>
  <si>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</si>
  <si>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</si>
  <si>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</si>
  <si>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</si>
  <si>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</si>
  <si>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</si>
  <si>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</si>
  <si>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</si>
  <si>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</si>
  <si>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</si>
  <si>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</si>
  <si>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</si>
  <si>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</si>
  <si>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</si>
  <si>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</si>
  <si>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</si>
  <si>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</si>
  <si>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</si>
  <si>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</si>
  <si>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</si>
  <si>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</si>
  <si>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</si>
  <si>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</si>
  <si>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</si>
  <si>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</si>
  <si>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</si>
  <si>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</si>
  <si>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</si>
  <si>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</si>
  <si>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</si>
  <si>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</si>
  <si>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</si>
  <si>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</si>
  <si>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</si>
  <si>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</si>
  <si>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</si>
  <si>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</si>
  <si>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</si>
  <si>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</si>
  <si>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</si>
  <si>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</si>
  <si>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</si>
  <si>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</si>
  <si>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</si>
  <si>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</si>
  <si>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</si>
  <si>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</si>
  <si>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</si>
  <si>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</si>
  <si>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</si>
  <si>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</si>
  <si>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</si>
  <si>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</si>
  <si>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</si>
  <si>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</si>
  <si>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</si>
  <si>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</si>
  <si>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</si>
  <si>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</si>
  <si>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</si>
  <si>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</si>
  <si>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</si>
  <si>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</si>
  <si>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</si>
  <si>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</si>
  <si>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</si>
  <si>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</si>
  <si>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</si>
  <si>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</si>
  <si>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</si>
  <si>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</si>
  <si>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</si>
  <si>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</si>
  <si>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</si>
  <si>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</si>
  <si>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</si>
  <si>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</si>
  <si>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</si>
  <si>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</si>
  <si>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</si>
  <si>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</si>
  <si>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</si>
  <si>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</si>
  <si>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</si>
  <si>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</si>
  <si>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</si>
  <si>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</si>
  <si>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</si>
  <si>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</si>
  <si>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</si>
  <si>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</si>
  <si>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</si>
  <si>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</si>
  <si>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</si>
  <si>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</si>
  <si>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</si>
  <si>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</si>
  <si>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</si>
  <si>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</si>
  <si>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</si>
  <si>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</si>
  <si>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</si>
  <si>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</si>
  <si>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</si>
  <si>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</si>
  <si>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</si>
  <si>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</si>
  <si>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</si>
  <si>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</si>
  <si>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</si>
  <si>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</si>
  <si>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</si>
  <si>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</si>
  <si>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</si>
  <si>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</si>
  <si>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</si>
  <si>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</si>
  <si>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</si>
  <si>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</si>
  <si>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</si>
  <si>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</si>
  <si>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</si>
  <si>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</si>
  <si>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</si>
  <si>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</si>
  <si>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</si>
  <si>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</si>
  <si>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</si>
  <si>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</si>
  <si>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</si>
  <si>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</si>
  <si>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</si>
  <si>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</si>
  <si>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</si>
  <si>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</si>
  <si>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</si>
  <si>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</si>
  <si>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</si>
  <si>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</si>
  <si>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</si>
  <si>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</si>
  <si>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</si>
  <si>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</si>
  <si>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</si>
  <si>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</si>
  <si>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</si>
  <si>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</si>
  <si>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</si>
  <si>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</si>
  <si>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</si>
  <si>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</si>
  <si>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</si>
  <si>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</si>
  <si>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</si>
  <si>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</si>
  <si>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</si>
  <si>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</si>
  <si>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</si>
  <si>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</si>
  <si>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</si>
  <si>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</si>
  <si>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</si>
  <si>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</si>
  <si>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</si>
  <si>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</si>
  <si>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</si>
  <si>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</si>
  <si>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</si>
  <si>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</si>
  <si>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</si>
  <si>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</si>
  <si>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</si>
  <si>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</si>
  <si>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</si>
  <si>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</si>
  <si>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</si>
  <si>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</si>
  <si>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</si>
  <si>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</si>
  <si>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</si>
  <si>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</si>
  <si>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</si>
  <si>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</si>
  <si>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</si>
  <si>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</si>
  <si>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</si>
  <si>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</si>
  <si>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</si>
  <si>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</si>
  <si>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</si>
  <si>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</si>
  <si>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</si>
  <si>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</si>
  <si>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</si>
  <si>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</si>
  <si>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</si>
  <si>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</si>
  <si>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</si>
  <si>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</si>
  <si>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</si>
  <si>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</si>
  <si>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</si>
  <si>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</si>
  <si>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</si>
  <si>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</si>
  <si>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</si>
  <si>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</si>
  <si>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</si>
  <si>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</si>
  <si>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</si>
  <si>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</si>
  <si>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</si>
  <si>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</si>
  <si>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</si>
  <si>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</si>
  <si>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</si>
  <si>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</si>
  <si>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</si>
  <si>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</si>
  <si>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</si>
  <si>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</si>
  <si>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</si>
  <si>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</si>
  <si>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</si>
  <si>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</si>
  <si>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</si>
  <si>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</si>
  <si>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</si>
  <si>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</si>
  <si>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</si>
  <si>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</si>
  <si>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</si>
  <si>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</si>
  <si>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</si>
  <si>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</si>
  <si>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</si>
  <si>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</si>
  <si>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</si>
  <si>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</si>
  <si>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</si>
  <si>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</si>
  <si>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</si>
  <si>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</si>
  <si>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</si>
  <si>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</si>
  <si>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</si>
  <si>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</si>
  <si>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</si>
  <si>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</si>
  <si>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</si>
  <si>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</si>
  <si>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</si>
  <si>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</si>
  <si>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</si>
  <si>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</si>
  <si>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</si>
  <si>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</si>
  <si>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</si>
  <si>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</si>
  <si>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</si>
  <si>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</si>
  <si>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</si>
  <si>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</si>
  <si>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</si>
  <si>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</si>
  <si>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</si>
  <si>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</si>
  <si>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</si>
  <si>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</si>
  <si>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</si>
  <si>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</si>
  <si>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</si>
  <si>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</si>
  <si>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</si>
  <si>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</si>
  <si>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</si>
  <si>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</si>
  <si>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</si>
  <si>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</si>
  <si>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</si>
  <si>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</si>
  <si>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</si>
  <si>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</si>
  <si>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</si>
  <si>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</si>
  <si>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</si>
  <si>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</si>
  <si>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</si>
  <si>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</si>
  <si>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</si>
  <si>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</si>
  <si>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</si>
  <si>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</si>
  <si>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</si>
  <si>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</si>
  <si>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</si>
  <si>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</si>
  <si>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</si>
  <si>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</si>
  <si>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</si>
  <si>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</si>
  <si>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</si>
  <si>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</si>
  <si>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</si>
  <si>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</si>
  <si>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</si>
  <si>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</si>
  <si>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</si>
  <si>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</si>
  <si>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</si>
  <si>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</si>
  <si>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</si>
  <si>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</si>
  <si>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</si>
  <si>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</si>
  <si>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</si>
  <si>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</si>
  <si>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</si>
  <si>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</si>
  <si>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</si>
  <si>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</si>
  <si>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</si>
  <si>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</si>
  <si>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</si>
  <si>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</si>
  <si>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</si>
  <si>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</si>
  <si>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</si>
  <si>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</si>
  <si>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</si>
  <si>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</si>
  <si>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</si>
  <si>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</si>
  <si>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</si>
  <si>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</si>
  <si>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</si>
  <si>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</si>
  <si>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</si>
  <si>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</si>
  <si>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</si>
  <si>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</si>
  <si>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</si>
  <si>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</si>
  <si>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</si>
  <si>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</si>
  <si>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</si>
  <si>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</si>
  <si>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</si>
  <si>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</si>
  <si>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</si>
  <si>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</si>
  <si>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</si>
  <si>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</si>
  <si>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</si>
  <si>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</si>
  <si>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</si>
  <si>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</si>
  <si>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</si>
  <si>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</si>
  <si>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</si>
  <si>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</si>
  <si>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</si>
  <si>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</si>
  <si>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</si>
  <si>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</si>
  <si>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</si>
  <si>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</si>
  <si>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</si>
  <si>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</si>
  <si>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</si>
  <si>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</si>
  <si>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</si>
  <si>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</si>
  <si>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</si>
  <si>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</si>
  <si>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</si>
  <si>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</si>
  <si>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</si>
  <si>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</si>
  <si>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</si>
  <si>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</si>
  <si>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</si>
  <si>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</si>
  <si>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</si>
  <si>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</si>
  <si>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</si>
  <si>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</si>
  <si>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</si>
  <si>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</si>
  <si>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</si>
  <si>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</si>
  <si>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</si>
  <si>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</si>
  <si>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</si>
  <si>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</si>
  <si>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</si>
  <si>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</si>
  <si>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</si>
  <si>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</si>
  <si>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</si>
  <si>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</si>
  <si>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</si>
  <si>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</si>
  <si>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</si>
  <si>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</si>
  <si>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</si>
  <si>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</si>
  <si>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</si>
  <si>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</si>
  <si>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</si>
  <si>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</si>
  <si>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</si>
  <si>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</si>
  <si>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</si>
  <si>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</si>
  <si>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</si>
  <si>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</si>
  <si>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</si>
  <si>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</si>
  <si>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</si>
  <si>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</si>
  <si>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</si>
  <si>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</si>
  <si>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</si>
  <si>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</si>
  <si>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</si>
  <si>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</si>
  <si>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</si>
  <si>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</si>
  <si>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</si>
  <si>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</si>
  <si>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</si>
  <si>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</si>
  <si>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</si>
  <si>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</si>
  <si>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</si>
  <si>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</si>
  <si>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</si>
  <si>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</si>
  <si>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</si>
  <si>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</si>
  <si>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</si>
  <si>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</si>
  <si>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</si>
  <si>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</si>
  <si>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</si>
  <si>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</si>
  <si>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</si>
  <si>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</si>
  <si>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</si>
  <si>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</si>
  <si>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</si>
  <si>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</si>
  <si>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</si>
  <si>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</si>
  <si>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</si>
  <si>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</si>
  <si>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</si>
  <si>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</si>
  <si>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</si>
  <si>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</si>
  <si>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</si>
  <si>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</si>
  <si>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</si>
  <si>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</si>
  <si>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</si>
  <si>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</si>
  <si>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</si>
  <si>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</si>
  <si>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</si>
  <si>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</si>
  <si>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</si>
  <si>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</si>
  <si>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</si>
  <si>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</si>
  <si>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</si>
  <si>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</si>
  <si>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</si>
  <si>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</si>
  <si>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</si>
  <si>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</si>
  <si>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</si>
  <si>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</si>
  <si>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</si>
  <si>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</si>
  <si>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</si>
  <si>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</si>
  <si>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</si>
  <si>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</si>
  <si>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</si>
  <si>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</si>
  <si>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</si>
  <si>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</si>
  <si>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</si>
  <si>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</si>
  <si>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</si>
  <si>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</si>
  <si>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</si>
  <si>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</si>
  <si>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</si>
  <si>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</si>
  <si>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</si>
  <si>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</si>
  <si>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</si>
  <si>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</si>
  <si>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</si>
  <si>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</si>
  <si>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</si>
  <si>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</si>
  <si>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</si>
  <si>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</si>
  <si>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</si>
  <si>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</si>
  <si>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</si>
  <si>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</si>
  <si>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</si>
  <si>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</si>
  <si>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</si>
  <si>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</si>
  <si>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</si>
  <si>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</si>
  <si>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</si>
  <si>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</si>
  <si>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</si>
  <si>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</si>
  <si>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</si>
  <si>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</si>
  <si>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</si>
  <si>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</si>
  <si>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</si>
  <si>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</si>
  <si>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</si>
  <si>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</si>
  <si>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</si>
  <si>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</si>
  <si>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</si>
  <si>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</si>
  <si>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</si>
  <si>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</si>
  <si>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</si>
  <si>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</si>
  <si>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</si>
  <si>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</si>
  <si>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</si>
  <si>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</si>
  <si>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</si>
  <si>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</si>
  <si>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</si>
  <si>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</si>
  <si>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</si>
  <si>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</si>
  <si>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</si>
  <si>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</si>
  <si>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</si>
  <si>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</si>
  <si>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</si>
  <si>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</si>
  <si>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</si>
  <si>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</si>
  <si>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</si>
  <si>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</si>
  <si>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</si>
  <si>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</si>
  <si>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</si>
  <si>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</si>
  <si>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</si>
  <si>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</si>
  <si>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</si>
  <si>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</si>
  <si>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</si>
  <si>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</si>
  <si>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</si>
  <si>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</si>
  <si>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</si>
  <si>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</si>
  <si>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</si>
  <si>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</si>
  <si>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</si>
  <si>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</si>
  <si>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</si>
  <si>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</si>
  <si>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</si>
  <si>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</si>
  <si>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</si>
  <si>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</si>
  <si>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</si>
  <si>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</si>
  <si>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</si>
  <si>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</si>
  <si>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</si>
  <si>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</si>
  <si>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</si>
  <si>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</si>
  <si>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</si>
  <si>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</si>
  <si>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</si>
  <si>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</si>
  <si>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</si>
  <si>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</si>
  <si>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</si>
  <si>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</si>
  <si>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</si>
  <si>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</si>
  <si>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</si>
  <si>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</si>
  <si>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</si>
  <si>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</si>
  <si>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</si>
  <si>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</si>
  <si>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</si>
  <si>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</si>
  <si>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</si>
  <si>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</si>
  <si>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</si>
  <si>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</si>
  <si>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</si>
  <si>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</si>
  <si>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</si>
  <si>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</si>
  <si>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</si>
  <si>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</si>
  <si>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</si>
  <si>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</si>
  <si>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</si>
  <si>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</si>
  <si>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</si>
  <si>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</si>
  <si>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</si>
  <si>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</si>
  <si>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</si>
  <si>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</si>
  <si>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</si>
  <si>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</si>
  <si>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</si>
  <si>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</si>
  <si>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</si>
  <si>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</si>
  <si>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</si>
  <si>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</si>
  <si>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</si>
  <si>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</si>
  <si>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</si>
  <si>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</si>
  <si>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</si>
  <si>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</si>
  <si>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</si>
  <si>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</si>
  <si>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</si>
  <si>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</si>
  <si>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</si>
  <si>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</si>
  <si>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</si>
  <si>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</si>
  <si>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</si>
  <si>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</si>
  <si>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</si>
  <si>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</si>
  <si>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</si>
  <si>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</si>
  <si>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</si>
  <si>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</si>
  <si>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</si>
  <si>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</si>
  <si>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</si>
  <si>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</si>
  <si>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</si>
  <si>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</si>
  <si>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</si>
  <si>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</si>
  <si>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</si>
  <si>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</si>
  <si>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</si>
  <si>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</si>
  <si>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</si>
  <si>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</si>
  <si>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</si>
  <si>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</si>
  <si>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</si>
  <si>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</si>
  <si>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</si>
  <si>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</si>
  <si>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</si>
  <si>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</si>
  <si>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</si>
  <si>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</si>
  <si>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</si>
  <si>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</si>
  <si>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</si>
  <si>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</si>
  <si>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</si>
  <si>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</si>
  <si>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</si>
  <si>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</si>
  <si>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</si>
  <si>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</si>
  <si>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</si>
  <si>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</si>
  <si>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</si>
  <si>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</si>
  <si>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</si>
  <si>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</si>
  <si>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</si>
  <si>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</si>
  <si>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</si>
  <si>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</si>
  <si>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</si>
  <si>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</si>
  <si>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</si>
  <si>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</si>
  <si>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</si>
  <si>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</si>
  <si>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</si>
  <si>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</si>
  <si>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</si>
  <si>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</si>
  <si>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</si>
  <si>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</si>
  <si>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</si>
  <si>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</si>
  <si>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</si>
  <si>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</si>
  <si>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</si>
  <si>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</si>
  <si>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</si>
  <si>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</si>
  <si>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</si>
  <si>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</si>
  <si>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</si>
  <si>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</si>
  <si>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</si>
  <si>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</si>
  <si>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</si>
  <si>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</si>
  <si>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</si>
  <si>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</si>
  <si>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</si>
  <si>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</si>
  <si>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</si>
  <si>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</si>
  <si>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</si>
  <si>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</si>
  <si>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</si>
  <si>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</si>
  <si>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</si>
  <si>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</si>
  <si>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</si>
  <si>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</si>
  <si>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</si>
  <si>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</si>
  <si>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</si>
  <si>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</si>
  <si>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</si>
  <si>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</si>
  <si>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</si>
  <si>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</si>
  <si>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</si>
  <si>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</si>
  <si>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</si>
  <si>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</si>
  <si>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</si>
  <si>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</si>
  <si>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</si>
  <si>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</si>
  <si>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</si>
  <si>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</si>
  <si>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</si>
  <si>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</si>
  <si>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</si>
  <si>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</si>
  <si>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</si>
  <si>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</si>
  <si>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</si>
  <si>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</si>
  <si>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</si>
  <si>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</si>
  <si>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</si>
  <si>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</si>
  <si>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</si>
  <si>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</si>
  <si>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</si>
  <si>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</si>
  <si>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</si>
  <si>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</si>
  <si>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</si>
  <si>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</si>
  <si>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</si>
  <si>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</si>
  <si>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</si>
  <si>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</si>
  <si>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</si>
  <si>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</si>
  <si>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</si>
  <si>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</si>
  <si>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</si>
  <si>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</si>
  <si>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</si>
  <si>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</si>
  <si>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</si>
  <si>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</si>
  <si>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</si>
  <si>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</si>
  <si>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</si>
  <si>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</si>
  <si>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</si>
  <si>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</si>
  <si>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</si>
  <si>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</si>
  <si>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</si>
  <si>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</si>
  <si>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</si>
  <si>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</si>
  <si>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</si>
  <si>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</si>
  <si>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</si>
  <si>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</si>
  <si>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</si>
  <si>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</si>
  <si>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</si>
  <si>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</si>
  <si>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</si>
  <si>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</si>
  <si>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</si>
  <si>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</si>
  <si>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</si>
  <si>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</si>
  <si>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</si>
  <si>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</si>
  <si>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</si>
  <si>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</si>
  <si>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</si>
  <si>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</si>
  <si>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</si>
  <si>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</si>
  <si>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</si>
  <si>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</si>
  <si>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</si>
  <si>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</si>
  <si>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</si>
  <si>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</si>
  <si>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</si>
  <si>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</si>
  <si>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</si>
  <si>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</si>
  <si>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</si>
  <si>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</si>
  <si>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</si>
  <si>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</si>
  <si>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</si>
  <si>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</si>
  <si>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</si>
  <si>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</si>
  <si>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</si>
  <si>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</si>
  <si>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</si>
  <si>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</si>
  <si>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</si>
  <si>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</si>
  <si>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</si>
  <si>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</si>
  <si>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</si>
  <si>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</si>
  <si>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</si>
  <si>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</si>
  <si>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</si>
  <si>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</si>
  <si>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</si>
  <si>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</si>
  <si>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</si>
  <si>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</si>
  <si>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</si>
  <si>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</si>
  <si>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</si>
  <si>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</si>
  <si>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</si>
  <si>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</si>
  <si>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</si>
  <si>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</si>
  <si>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</si>
  <si>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</si>
  <si>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</si>
  <si>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</si>
  <si>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</si>
  <si>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</si>
  <si>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</si>
  <si>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</si>
  <si>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</si>
  <si>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</si>
  <si>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</si>
  <si>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</si>
  <si>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</si>
  <si>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</si>
  <si>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</si>
  <si>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</si>
  <si>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</si>
  <si>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</si>
  <si>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</si>
  <si>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</si>
  <si>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</si>
  <si>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</si>
  <si>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</si>
  <si>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</si>
  <si>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</si>
  <si>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</si>
  <si>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</si>
  <si>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</si>
  <si>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</si>
  <si>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</si>
  <si>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</si>
  <si>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</si>
  <si>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</si>
  <si>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</si>
  <si>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</si>
  <si>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</si>
  <si>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</si>
  <si>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</si>
  <si>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</si>
  <si>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</si>
  <si>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</si>
  <si>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</si>
  <si>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</si>
  <si>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</si>
  <si>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</si>
  <si>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</si>
  <si>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</si>
  <si>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</si>
  <si>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</si>
  <si>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</si>
  <si>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</si>
  <si>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</si>
  <si>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</si>
  <si>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</si>
  <si>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</si>
  <si>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</si>
  <si>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</si>
  <si>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</si>
  <si>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</si>
  <si>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</si>
  <si>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</si>
  <si>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</si>
  <si>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</si>
  <si>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</si>
  <si>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</si>
  <si>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</si>
  <si>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</si>
  <si>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</si>
  <si>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</si>
  <si>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</si>
  <si>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</si>
  <si>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</si>
  <si>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</si>
  <si>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</si>
  <si>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</si>
  <si>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</si>
  <si>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</si>
  <si>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</si>
  <si>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</si>
  <si>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</si>
  <si>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</si>
  <si>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</si>
  <si>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</si>
  <si>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</si>
  <si>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</si>
  <si>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</si>
  <si>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</si>
  <si>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</si>
  <si>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</si>
  <si>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</si>
  <si>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</si>
  <si>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</si>
  <si>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</si>
  <si>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</si>
  <si>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</si>
  <si>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</si>
  <si>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</si>
  <si>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</si>
  <si>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</si>
  <si>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</si>
  <si>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</si>
  <si>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</si>
  <si>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</si>
  <si>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</si>
  <si>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</si>
  <si>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</si>
  <si>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</si>
  <si>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</si>
  <si>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</si>
  <si>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</si>
  <si>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</si>
  <si>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</si>
  <si>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</si>
  <si>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</si>
  <si>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</si>
  <si>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</si>
  <si>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</si>
  <si>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</si>
  <si>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</si>
  <si>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</si>
  <si>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</si>
  <si>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</si>
  <si>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</si>
  <si>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</si>
  <si>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</si>
  <si>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</si>
  <si>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</si>
  <si>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</si>
  <si>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</si>
  <si>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</si>
  <si>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</si>
  <si>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</si>
  <si>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</si>
  <si>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</si>
  <si>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</si>
  <si>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</si>
  <si>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</si>
  <si>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</si>
  <si>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</si>
  <si>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</si>
  <si>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</si>
  <si>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</si>
  <si>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</si>
  <si>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</si>
  <si>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</si>
  <si>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</si>
  <si>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</si>
  <si>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</si>
  <si>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</si>
  <si>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</si>
  <si>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</si>
  <si>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</si>
  <si>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</si>
  <si>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</si>
  <si>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</si>
  <si>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</si>
  <si>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</si>
  <si>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</si>
  <si>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</si>
  <si>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</si>
  <si>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</si>
  <si>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</si>
  <si>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</si>
  <si>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</si>
  <si>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</si>
  <si>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</si>
  <si>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</si>
  <si>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</si>
  <si>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</si>
  <si>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</si>
  <si>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</si>
  <si>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</si>
  <si>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</si>
  <si>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</si>
  <si>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</si>
  <si>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</si>
  <si>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</si>
  <si>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</si>
  <si>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</si>
  <si>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</si>
  <si>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</si>
  <si>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</si>
  <si>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</si>
  <si>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</si>
  <si>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</si>
  <si>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</si>
  <si>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</si>
  <si>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</si>
  <si>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</si>
  <si>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</si>
  <si>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</si>
  <si>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</si>
  <si>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</si>
  <si>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</si>
  <si>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</si>
  <si>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</si>
  <si>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</si>
  <si>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</si>
  <si>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</si>
  <si>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</si>
  <si>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</si>
  <si>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</si>
  <si>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</si>
  <si>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</si>
  <si>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</si>
  <si>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</si>
  <si>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</si>
  <si>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</si>
  <si>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</si>
  <si>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</si>
  <si>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</si>
  <si>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</si>
  <si>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</si>
  <si>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</si>
  <si>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</si>
  <si>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</si>
  <si>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</si>
  <si>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</si>
  <si>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</si>
  <si>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</si>
  <si>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</si>
  <si>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</si>
  <si>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</si>
  <si>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</si>
  <si>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</si>
  <si>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</si>
  <si>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</si>
  <si>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</si>
  <si>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</si>
  <si>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</si>
  <si>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</si>
  <si>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</si>
  <si>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</si>
  <si>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</si>
  <si>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</si>
  <si>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</si>
  <si>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</si>
  <si>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</si>
  <si>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</si>
  <si>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</si>
  <si>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</si>
  <si>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</si>
  <si>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</si>
  <si>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</si>
  <si>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</si>
  <si>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</si>
  <si>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</si>
  <si>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</si>
  <si>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</si>
  <si>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</si>
  <si>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</si>
  <si>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</si>
  <si>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</si>
  <si>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</si>
  <si>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</si>
  <si>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</si>
  <si>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</si>
  <si>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</si>
  <si>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</si>
  <si>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</si>
  <si>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</si>
  <si>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</si>
  <si>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</si>
  <si>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</si>
  <si>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</si>
  <si>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</si>
  <si>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</si>
  <si>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</si>
  <si>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</si>
  <si>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</si>
  <si>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</si>
  <si>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</si>
  <si>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</si>
  <si>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</si>
  <si>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</si>
  <si>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</si>
  <si>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</si>
  <si>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</si>
  <si>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</si>
  <si>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</si>
  <si>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</si>
  <si>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</si>
  <si>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</si>
  <si>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</si>
  <si>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</si>
  <si>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</si>
  <si>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</si>
  <si>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</si>
  <si>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</si>
  <si>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</si>
  <si>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</si>
  <si>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</si>
  <si>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</si>
  <si>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</si>
  <si>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</si>
  <si>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</si>
  <si>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</si>
  <si>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</si>
  <si>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</si>
  <si>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</si>
  <si>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</si>
  <si>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</si>
  <si>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</si>
  <si>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</si>
  <si>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</si>
  <si>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</si>
  <si>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</si>
  <si>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</si>
  <si>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</si>
  <si>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</si>
  <si>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</si>
  <si>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</si>
  <si>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</si>
  <si>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</si>
  <si>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</si>
  <si>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</si>
  <si>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</si>
  <si>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</si>
  <si>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</si>
  <si>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</si>
  <si>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</si>
  <si>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</si>
  <si>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</si>
  <si>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</si>
  <si>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</si>
  <si>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</si>
  <si>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</si>
  <si>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</si>
  <si>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</si>
  <si>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</si>
  <si>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</si>
  <si>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</si>
  <si>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</si>
  <si>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</si>
  <si>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</si>
  <si>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</si>
  <si>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</si>
  <si>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</si>
  <si>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</si>
  <si>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</si>
  <si>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</si>
  <si>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</si>
  <si>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</si>
  <si>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</si>
  <si>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</si>
  <si>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</si>
  <si>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</si>
  <si>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</si>
  <si>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</si>
  <si>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</si>
  <si>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</si>
  <si>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</si>
  <si>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</si>
  <si>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</si>
  <si>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</si>
  <si>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</si>
  <si>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</si>
  <si>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</si>
  <si>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</si>
  <si>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</si>
  <si>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</si>
  <si>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</si>
  <si>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</si>
  <si>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</si>
  <si>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</si>
  <si>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</si>
  <si>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</si>
  <si>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</si>
  <si>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</si>
  <si>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</si>
  <si>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</si>
  <si>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</si>
  <si>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</si>
  <si>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</si>
  <si>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</si>
  <si>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</si>
  <si>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</si>
  <si>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</si>
  <si>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</si>
  <si>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</si>
  <si>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</si>
  <si>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</si>
  <si>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</si>
  <si>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</si>
  <si>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</si>
  <si>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</si>
  <si>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</si>
  <si>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</si>
  <si>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</si>
  <si>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</si>
  <si>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</si>
  <si>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</si>
  <si>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</si>
  <si>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</si>
  <si>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</si>
  <si>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</si>
  <si>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</si>
  <si>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</si>
  <si>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</si>
  <si>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</si>
  <si>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</si>
  <si>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</si>
  <si>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</si>
  <si>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</si>
  <si>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</si>
  <si>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</si>
  <si>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</si>
  <si>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</si>
  <si>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</si>
  <si>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</si>
  <si>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</si>
  <si>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</si>
  <si>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</si>
  <si>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</si>
  <si>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</si>
  <si>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</si>
  <si>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</si>
  <si>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</si>
  <si>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</si>
  <si>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</si>
  <si>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</si>
  <si>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</si>
  <si>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</si>
  <si>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</si>
  <si>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</si>
  <si>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</si>
  <si>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</si>
  <si>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</si>
  <si>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</si>
  <si>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</si>
  <si>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</si>
  <si>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</si>
  <si>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</si>
  <si>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</si>
  <si>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</si>
  <si>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</si>
  <si>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</si>
  <si>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</si>
  <si>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</si>
  <si>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</si>
  <si>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</si>
  <si>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</si>
  <si>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</si>
  <si>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</si>
  <si>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</si>
  <si>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</si>
  <si>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</si>
  <si>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</si>
  <si>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</si>
  <si>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</si>
  <si>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</si>
  <si>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</si>
  <si>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</si>
  <si>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</si>
  <si>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</si>
  <si>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</si>
  <si>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</si>
  <si>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</si>
  <si>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</si>
  <si>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</si>
  <si>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</si>
  <si>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</si>
  <si>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</si>
  <si>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</si>
  <si>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</si>
  <si>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</si>
  <si>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</si>
  <si>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</si>
  <si>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</si>
  <si>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</si>
  <si>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</si>
  <si>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</si>
  <si>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</si>
  <si>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</si>
  <si>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</si>
  <si>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</si>
  <si>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</si>
  <si>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</si>
  <si>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</si>
  <si>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</si>
  <si>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</si>
  <si>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</si>
  <si>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</si>
  <si>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</si>
  <si>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</si>
  <si>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</si>
  <si>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</si>
  <si>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</si>
  <si>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</si>
  <si>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</si>
  <si>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</si>
  <si>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</si>
  <si>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</si>
  <si>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</si>
  <si>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</si>
  <si>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</si>
  <si>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</si>
  <si>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</si>
  <si>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</si>
  <si>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</si>
  <si>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</si>
  <si>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</si>
  <si>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</si>
  <si>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</si>
  <si>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</si>
  <si>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</si>
  <si>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</si>
  <si>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</si>
  <si>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</si>
  <si>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</si>
  <si>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</si>
  <si>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</si>
  <si>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</si>
  <si>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</si>
  <si>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</si>
  <si>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</si>
  <si>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</si>
  <si>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</si>
  <si>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</si>
  <si>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</si>
  <si>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</si>
  <si>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</si>
  <si>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</si>
  <si>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</si>
  <si>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</si>
  <si>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</si>
  <si>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</si>
  <si>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</si>
  <si>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</si>
  <si>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</si>
  <si>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</si>
  <si>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</si>
  <si>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</si>
  <si>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</si>
  <si>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</si>
  <si>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</si>
  <si>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</si>
  <si>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</si>
  <si>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</si>
  <si>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</si>
  <si>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</si>
  <si>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</si>
  <si>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</si>
  <si>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</si>
  <si>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</si>
  <si>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</si>
  <si>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</si>
  <si>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</si>
  <si>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</si>
  <si>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</si>
  <si>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</si>
  <si>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</si>
  <si>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</si>
  <si>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</si>
  <si>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</si>
  <si>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</si>
  <si>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</si>
  <si>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</si>
  <si>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</si>
  <si>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</si>
  <si>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</si>
  <si>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</si>
  <si>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</si>
  <si>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</si>
  <si>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</si>
  <si>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</si>
  <si>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</si>
  <si>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</si>
  <si>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</si>
  <si>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</si>
  <si>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</si>
  <si>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</si>
  <si>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</si>
  <si>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</si>
  <si>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</si>
  <si>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</si>
  <si>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</si>
  <si>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</si>
  <si>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</si>
  <si>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</si>
  <si>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</si>
  <si>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</si>
  <si>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</si>
  <si>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</si>
  <si>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</si>
  <si>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</si>
  <si>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</si>
  <si>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</si>
  <si>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</si>
  <si>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</si>
  <si>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</si>
  <si>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</si>
  <si>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</si>
  <si>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</si>
  <si>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</si>
  <si>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</si>
  <si>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</si>
  <si>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</si>
  <si>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</si>
  <si>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</si>
  <si>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</si>
  <si>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</si>
  <si>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</si>
  <si>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</si>
  <si>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</si>
  <si>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</si>
  <si>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</si>
  <si>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</si>
  <si>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</si>
  <si>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</si>
  <si>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</si>
  <si>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</si>
  <si>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</si>
  <si>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</si>
  <si>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</si>
  <si>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</si>
  <si>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</si>
  <si>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</si>
  <si>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</si>
  <si>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</si>
  <si>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</si>
  <si>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</si>
  <si>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</si>
  <si>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</si>
  <si>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</si>
  <si>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</si>
  <si>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</si>
  <si>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</si>
  <si>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</si>
  <si>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</si>
  <si>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</si>
  <si>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</si>
  <si>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</si>
  <si>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</si>
  <si>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</si>
  <si>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</si>
  <si>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</si>
  <si>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</si>
  <si>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</si>
  <si>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</si>
  <si>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</si>
  <si>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</si>
  <si>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</si>
  <si>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</si>
  <si>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</si>
  <si>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</si>
  <si>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</si>
  <si>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</si>
  <si>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</si>
  <si>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</si>
  <si>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</si>
  <si>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</si>
  <si>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</si>
  <si>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</si>
  <si>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</si>
  <si>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</si>
  <si>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</si>
  <si>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</si>
  <si>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</si>
  <si>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</si>
  <si>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</si>
  <si>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</si>
  <si>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</si>
  <si>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</si>
  <si>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</si>
  <si>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</si>
  <si>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</si>
  <si>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</si>
  <si>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</si>
  <si>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</si>
  <si>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</si>
  <si>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</si>
  <si>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</si>
  <si>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</si>
  <si>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</si>
  <si>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</si>
  <si>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</si>
  <si>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</si>
  <si>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</si>
  <si>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</si>
  <si>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</si>
  <si>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</si>
  <si>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</si>
  <si>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</si>
  <si>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</si>
  <si>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</si>
  <si>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</si>
  <si>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</si>
  <si>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</si>
  <si>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</si>
  <si>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</si>
  <si>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</si>
  <si>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</si>
  <si>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</si>
  <si>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</si>
  <si>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</si>
  <si>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</si>
  <si>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</si>
  <si>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</si>
  <si>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</si>
  <si>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</si>
  <si>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</si>
  <si>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</si>
  <si>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</si>
  <si>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</si>
  <si>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</si>
  <si>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</si>
  <si>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</si>
  <si>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</si>
  <si>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</si>
  <si>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</si>
  <si>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</si>
  <si>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</si>
  <si>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</si>
  <si>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</si>
  <si>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</si>
  <si>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</si>
  <si>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</si>
  <si>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</si>
  <si>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</si>
  <si>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</si>
  <si>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</si>
  <si>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</si>
  <si>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</si>
  <si>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</si>
  <si>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</si>
  <si>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</si>
  <si>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</si>
  <si>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</si>
  <si>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</si>
  <si>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</si>
  <si>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</si>
  <si>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</si>
  <si>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</si>
  <si>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</si>
  <si>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</si>
  <si>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</si>
  <si>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</si>
  <si>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</si>
  <si>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</si>
  <si>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</si>
  <si>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</si>
  <si>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</si>
  <si>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</si>
  <si>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</si>
  <si>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</si>
  <si>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</si>
  <si>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</si>
  <si>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</si>
  <si>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</si>
  <si>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</si>
  <si>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</si>
  <si>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</si>
  <si>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</si>
  <si>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</si>
  <si>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</si>
  <si>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</si>
  <si>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</si>
  <si>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</si>
  <si>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</si>
  <si>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</si>
  <si>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</si>
  <si>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</si>
  <si>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</si>
  <si>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</si>
  <si>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</si>
  <si>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</si>
  <si>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</si>
  <si>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</si>
  <si>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</si>
  <si>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</si>
  <si>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</si>
  <si>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</si>
  <si>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</si>
  <si>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</si>
  <si>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</si>
  <si>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</si>
  <si>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</si>
  <si>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</si>
  <si>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</si>
  <si>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</si>
  <si>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</si>
  <si>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</si>
  <si>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</si>
  <si>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</si>
  <si>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</si>
  <si>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</si>
  <si>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</si>
  <si>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</si>
  <si>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</si>
  <si>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</si>
  <si>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</si>
  <si>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</si>
  <si>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</si>
  <si>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</si>
  <si>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</si>
  <si>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</si>
  <si>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</si>
  <si>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</si>
  <si>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</si>
  <si>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</si>
  <si>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</si>
  <si>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</si>
  <si>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</si>
  <si>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</si>
  <si>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</si>
  <si>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</si>
  <si>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</si>
  <si>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</si>
  <si>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</si>
  <si>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</si>
  <si>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</si>
  <si>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</si>
  <si>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</si>
  <si>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</si>
  <si>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</si>
  <si>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</si>
  <si>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</si>
  <si>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</si>
  <si>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</si>
  <si>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</si>
  <si>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</si>
  <si>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</si>
  <si>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</si>
  <si>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</si>
  <si>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</si>
  <si>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</si>
  <si>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</si>
  <si>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</si>
  <si>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</si>
  <si>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</si>
  <si>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</si>
  <si>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</si>
  <si>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</si>
  <si>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</si>
  <si>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</si>
  <si>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</si>
  <si>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</si>
  <si>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</si>
  <si>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</si>
  <si>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</si>
  <si>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</si>
  <si>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</si>
  <si>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</si>
  <si>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</si>
  <si>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</si>
  <si>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</si>
  <si>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</si>
  <si>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</si>
  <si>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</si>
  <si>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</si>
  <si>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</si>
  <si>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</si>
  <si>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</si>
  <si>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</si>
  <si>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</si>
  <si>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</si>
  <si>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</si>
  <si>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</si>
  <si>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</si>
  <si>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</si>
  <si>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</si>
  <si>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</si>
  <si>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</si>
  <si>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</si>
  <si>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</si>
  <si>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</si>
  <si>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</si>
  <si>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</si>
  <si>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</si>
  <si>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</si>
  <si>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</si>
  <si>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</si>
  <si>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</si>
  <si>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</si>
  <si>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</si>
  <si>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</si>
  <si>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</si>
  <si>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</si>
  <si>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</si>
  <si>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</si>
  <si>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</si>
  <si>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</si>
  <si>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</si>
  <si>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</si>
  <si>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</si>
  <si>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</si>
  <si>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</si>
  <si>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</si>
  <si>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</si>
  <si>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</si>
  <si>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</si>
  <si>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</si>
  <si>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</si>
  <si>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</si>
  <si>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</si>
  <si>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</si>
  <si>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</si>
  <si>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</si>
  <si>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</si>
  <si>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</si>
  <si>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</si>
  <si>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</si>
  <si>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</si>
  <si>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</si>
  <si>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</si>
  <si>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</si>
  <si>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</si>
  <si>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</si>
  <si>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</si>
  <si>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</si>
  <si>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</si>
  <si>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</si>
  <si>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</si>
  <si>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</si>
  <si>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</si>
  <si>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</si>
  <si>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</si>
  <si>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</si>
  <si>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</si>
  <si>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</si>
  <si>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</si>
  <si>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</si>
  <si>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</si>
  <si>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</si>
  <si>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</si>
  <si>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</si>
  <si>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</si>
  <si>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</si>
  <si>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</si>
  <si>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</si>
  <si>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</si>
  <si>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</si>
  <si>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</si>
  <si>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</si>
  <si>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</si>
  <si>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</si>
  <si>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</si>
  <si>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</si>
  <si>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</si>
  <si>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</si>
  <si>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</si>
  <si>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</si>
  <si>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</si>
  <si>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</si>
  <si>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</si>
  <si>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</si>
  <si>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</si>
  <si>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</si>
  <si>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</si>
  <si>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</si>
  <si>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</si>
  <si>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</si>
  <si>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</si>
  <si>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</si>
  <si>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</si>
  <si>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</si>
  <si>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</si>
  <si>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</si>
  <si>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</si>
  <si>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</si>
  <si>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</si>
  <si>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</si>
  <si>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</si>
  <si>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</si>
  <si>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</si>
  <si>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</si>
  <si>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</si>
  <si>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</si>
  <si>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</si>
  <si>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</si>
  <si>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</si>
  <si>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</si>
  <si>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</si>
  <si>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</si>
  <si>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</si>
  <si>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</si>
  <si>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</si>
  <si>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</si>
  <si>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</si>
  <si>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</si>
  <si>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</si>
  <si>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</si>
  <si>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</si>
  <si>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</si>
  <si>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</si>
  <si>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</si>
  <si>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</si>
  <si>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</si>
  <si>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</si>
  <si>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</si>
  <si>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</si>
  <si>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</si>
  <si>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</si>
  <si>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</si>
  <si>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</si>
  <si>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</si>
  <si>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</si>
  <si>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</si>
  <si>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</si>
  <si>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</si>
  <si>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</si>
  <si>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</si>
  <si>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</si>
  <si>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</si>
  <si>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</si>
  <si>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</si>
  <si>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</si>
  <si>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</si>
  <si>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</si>
  <si>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</si>
  <si>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</si>
  <si>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</si>
  <si>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</si>
  <si>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</si>
  <si>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</si>
  <si>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</si>
  <si>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</si>
  <si>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</si>
  <si>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</si>
  <si>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</si>
  <si>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</si>
  <si>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</si>
  <si>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</si>
  <si>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</si>
  <si>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</si>
  <si>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</si>
  <si>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</si>
  <si>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</si>
  <si>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</si>
  <si>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</si>
  <si>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</si>
  <si>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</si>
  <si>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</si>
  <si>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</si>
  <si>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</si>
  <si>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</si>
  <si>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</si>
  <si>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</si>
  <si>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</si>
  <si>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</si>
  <si>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</si>
  <si>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</si>
  <si>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</si>
  <si>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</si>
  <si>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</si>
  <si>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</si>
  <si>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</si>
  <si>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</si>
  <si>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</si>
  <si>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</si>
  <si>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</si>
  <si>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</si>
  <si>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</si>
  <si>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</si>
  <si>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</si>
  <si>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</si>
  <si>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</si>
  <si>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</si>
  <si>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</si>
  <si>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</si>
  <si>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</si>
  <si>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</si>
  <si>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</si>
  <si>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</si>
  <si>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</si>
  <si>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</si>
  <si>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</si>
  <si>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</si>
  <si>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</si>
  <si>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</si>
  <si>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</si>
  <si>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</si>
  <si>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</si>
  <si>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</si>
  <si>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</si>
  <si>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</si>
  <si>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</si>
  <si>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</si>
  <si>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</si>
  <si>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</si>
  <si>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</si>
  <si>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</si>
  <si>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</si>
  <si>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</si>
  <si>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</si>
  <si>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</si>
  <si>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</si>
  <si>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</si>
  <si>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</si>
  <si>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</si>
  <si>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</si>
  <si>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</si>
  <si>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</si>
  <si>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</si>
  <si>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</si>
  <si>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</si>
  <si>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</si>
  <si>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</si>
  <si>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</si>
  <si>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</si>
  <si>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</si>
  <si>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</si>
  <si>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</si>
  <si>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</si>
  <si>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</si>
  <si>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</si>
  <si>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</si>
  <si>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</si>
  <si>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</si>
  <si>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</si>
  <si>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</si>
  <si>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</si>
  <si>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</si>
  <si>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</si>
  <si>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</si>
  <si>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</si>
  <si>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</si>
  <si>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</si>
  <si>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</si>
  <si>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</si>
  <si>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</si>
  <si>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</si>
  <si>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</si>
  <si>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</si>
  <si>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</si>
  <si>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</si>
  <si>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</si>
  <si>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</si>
  <si>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</si>
  <si>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</si>
  <si>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</si>
  <si>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</si>
  <si>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</si>
  <si>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</si>
  <si>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</si>
  <si>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</si>
  <si>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</si>
  <si>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</si>
  <si>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</si>
  <si>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</si>
  <si>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</si>
  <si>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</si>
  <si>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</si>
  <si>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</si>
  <si>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</si>
  <si>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</si>
  <si>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</si>
  <si>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</si>
  <si>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</si>
  <si>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</si>
  <si>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</si>
  <si>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</si>
  <si>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</si>
  <si>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</si>
  <si>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</si>
  <si>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</si>
  <si>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</si>
  <si>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</si>
  <si>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</si>
  <si>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</si>
  <si>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</si>
  <si>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</si>
  <si>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</si>
  <si>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</si>
  <si>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</si>
  <si>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</si>
  <si>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</si>
  <si>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</si>
  <si>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</si>
  <si>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</si>
  <si>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</si>
  <si>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</si>
  <si>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</si>
  <si>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</si>
  <si>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</si>
  <si>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</si>
  <si>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</si>
  <si>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</si>
  <si>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</si>
  <si>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</si>
  <si>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</si>
  <si>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</si>
  <si>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</si>
  <si>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</si>
  <si>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</si>
  <si>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</si>
  <si>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</si>
  <si>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</si>
  <si>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</si>
  <si>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</si>
  <si>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</si>
  <si>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</si>
  <si>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</si>
  <si>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</si>
  <si>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</si>
  <si>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</si>
  <si>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</si>
  <si>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</si>
  <si>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</si>
  <si>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</si>
  <si>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</si>
  <si>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</si>
  <si>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</si>
  <si>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</si>
  <si>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</si>
  <si>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</si>
  <si>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</si>
  <si>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</si>
  <si>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</si>
  <si>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</si>
  <si>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</si>
  <si>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</si>
  <si>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</si>
  <si>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</si>
  <si>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</si>
  <si>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</si>
  <si>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</si>
  <si>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</si>
  <si>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</si>
  <si>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</si>
  <si>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</si>
  <si>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</si>
  <si>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</si>
  <si>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</si>
  <si>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</si>
  <si>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</si>
  <si>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</si>
  <si>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</si>
  <si>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</si>
  <si>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</si>
  <si>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</si>
  <si>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</si>
  <si>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</si>
  <si>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</si>
  <si>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</si>
  <si>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</si>
  <si>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</si>
  <si>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</si>
  <si>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</si>
  <si>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</si>
  <si>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</si>
  <si>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</si>
  <si>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</si>
  <si>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</si>
  <si>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</si>
  <si>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</si>
  <si>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</si>
  <si>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</si>
  <si>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</si>
  <si>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</si>
  <si>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</si>
  <si>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</si>
  <si>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</si>
  <si>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</si>
  <si>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</si>
  <si>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</si>
  <si>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</si>
  <si>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</si>
  <si>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</si>
  <si>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</si>
  <si>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</si>
  <si>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</si>
  <si>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</si>
  <si>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</si>
  <si>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</si>
  <si>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</si>
  <si>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</si>
  <si>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</si>
  <si>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</si>
  <si>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</si>
  <si>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</si>
  <si>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</si>
  <si>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</si>
  <si>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</si>
  <si>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</si>
  <si>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</si>
  <si>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</si>
  <si>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</si>
  <si>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</si>
  <si>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</si>
  <si>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</si>
  <si>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</si>
  <si>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</si>
  <si>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</si>
  <si>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</si>
  <si>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</si>
  <si>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</si>
  <si>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</si>
  <si>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</si>
  <si>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</si>
  <si>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</si>
  <si>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</si>
  <si>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</si>
  <si>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</si>
  <si>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</si>
  <si>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</si>
  <si>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</si>
  <si>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</si>
  <si>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</si>
  <si>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</si>
  <si>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</si>
  <si>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</si>
  <si>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</si>
  <si>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</si>
  <si>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</si>
  <si>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</si>
  <si>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</si>
  <si>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</si>
  <si>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</si>
  <si>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</si>
  <si>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</si>
  <si>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</si>
  <si>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</si>
  <si>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</si>
  <si>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</si>
  <si>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</si>
  <si>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</si>
  <si>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</si>
  <si>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</si>
  <si>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</si>
  <si>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</si>
  <si>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</si>
  <si>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</si>
  <si>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</si>
  <si>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</si>
  <si>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</si>
  <si>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</si>
  <si>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</si>
  <si>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</si>
  <si>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</si>
  <si>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</si>
  <si>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</si>
  <si>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</si>
  <si>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</si>
  <si>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</si>
  <si>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</si>
  <si>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</si>
  <si>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</si>
  <si>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</si>
  <si>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</si>
  <si>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</si>
  <si>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</si>
  <si>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</si>
  <si>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</si>
  <si>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</si>
  <si>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</si>
  <si>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</si>
  <si>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</si>
  <si>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</si>
  <si>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</si>
  <si>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</si>
  <si>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</si>
  <si>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</si>
  <si>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</si>
  <si>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</si>
  <si>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</si>
  <si>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</si>
  <si>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</si>
  <si>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</si>
  <si>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</si>
  <si>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</si>
  <si>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</si>
  <si>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</si>
  <si>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</si>
  <si>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</si>
  <si>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</si>
  <si>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</si>
  <si>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</si>
  <si>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</si>
  <si>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</si>
  <si>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</si>
  <si>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</si>
  <si>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</si>
  <si>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</si>
  <si>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</si>
  <si>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</si>
  <si>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</si>
  <si>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</si>
  <si>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</si>
  <si>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</si>
  <si>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</si>
  <si>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</si>
  <si>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</si>
  <si>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</si>
  <si>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</si>
  <si>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</si>
  <si>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</si>
  <si>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</si>
  <si>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</si>
  <si>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</si>
  <si>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</si>
  <si>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</si>
  <si>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</si>
  <si>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</si>
  <si>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</si>
  <si>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</si>
  <si>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</si>
  <si>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</si>
  <si>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</si>
  <si>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</si>
  <si>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</si>
  <si>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</si>
  <si>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</si>
  <si>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</si>
  <si>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</si>
  <si>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</si>
  <si>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</si>
  <si>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</si>
  <si>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</si>
  <si>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</si>
  <si>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</si>
  <si>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</si>
  <si>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</si>
  <si>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</si>
  <si>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</si>
  <si>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</si>
  <si>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</si>
  <si>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</si>
  <si>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</si>
  <si>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</si>
  <si>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</si>
  <si>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</si>
  <si>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</si>
  <si>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</si>
  <si>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</si>
  <si>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</si>
  <si>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</si>
  <si>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</si>
  <si>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</si>
  <si>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</si>
  <si>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</si>
  <si>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</si>
  <si>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</si>
  <si>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</si>
  <si>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</si>
  <si>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</si>
  <si>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</si>
  <si>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</si>
  <si>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</si>
  <si>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</si>
  <si>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</si>
  <si>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</si>
  <si>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</si>
  <si>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</si>
  <si>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</si>
  <si>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</si>
  <si>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</si>
  <si>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</si>
  <si>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</si>
  <si>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</si>
  <si>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</si>
  <si>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</si>
  <si>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</si>
  <si>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</si>
  <si>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</si>
  <si>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</si>
  <si>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</si>
  <si>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</si>
  <si>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</si>
  <si>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</si>
  <si>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</si>
  <si>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</si>
  <si>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</si>
  <si>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</si>
  <si>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</si>
  <si>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</si>
  <si>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</si>
  <si>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</si>
  <si>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</si>
  <si>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</si>
  <si>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</si>
  <si>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</si>
  <si>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</si>
  <si>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</si>
  <si>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</si>
  <si>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</si>
  <si>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</si>
  <si>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</si>
  <si>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</si>
  <si>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</si>
  <si>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</si>
  <si>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</si>
  <si>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</si>
  <si>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</si>
  <si>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</si>
  <si>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</si>
  <si>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</si>
  <si>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</si>
  <si>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</si>
  <si>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</si>
  <si>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</si>
  <si>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</si>
  <si>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</si>
  <si>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</si>
  <si>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</si>
  <si>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</si>
  <si>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</si>
  <si>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</si>
  <si>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</si>
  <si>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</si>
  <si>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</si>
  <si>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</si>
  <si>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</si>
  <si>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</si>
  <si>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</si>
  <si>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</si>
  <si>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</si>
  <si>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</si>
  <si>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</si>
  <si>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</si>
  <si>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</si>
  <si>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</si>
  <si>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</si>
  <si>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</si>
  <si>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</si>
  <si>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</si>
  <si>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</si>
  <si>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</si>
  <si>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</si>
  <si>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</si>
  <si>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</si>
  <si>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</si>
  <si>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</si>
  <si>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</si>
  <si>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</si>
  <si>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</si>
  <si>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</si>
  <si>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</si>
  <si>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</si>
  <si>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</si>
  <si>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</si>
  <si>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</si>
  <si>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</si>
  <si>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</si>
  <si>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</si>
  <si>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</si>
  <si>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</si>
  <si>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</si>
  <si>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</si>
  <si>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</si>
  <si>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</si>
  <si>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</si>
  <si>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</si>
  <si>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</si>
  <si>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</si>
  <si>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</si>
  <si>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</si>
  <si>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</si>
  <si>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</si>
  <si>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</si>
  <si>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</si>
  <si>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</si>
  <si>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</si>
  <si>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</si>
  <si>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</si>
  <si>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</si>
  <si>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</si>
  <si>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</si>
  <si>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</si>
  <si>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</si>
  <si>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</si>
  <si>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</si>
  <si>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</si>
  <si>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</si>
  <si>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</si>
  <si>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</si>
  <si>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</si>
  <si>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</si>
  <si>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</si>
  <si>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</si>
  <si>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</si>
  <si>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</si>
  <si>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</si>
  <si>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</si>
  <si>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</si>
  <si>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</si>
  <si>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</si>
  <si>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</si>
  <si>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</si>
  <si>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</si>
  <si>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</si>
  <si>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</si>
  <si>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</si>
  <si>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</si>
  <si>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</si>
  <si>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</si>
  <si>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</si>
  <si>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</si>
  <si>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</si>
  <si>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</si>
  <si>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</si>
  <si>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</si>
  <si>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</si>
  <si>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</si>
  <si>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</si>
  <si>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</si>
  <si>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</si>
  <si>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</si>
  <si>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</si>
  <si>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</si>
  <si>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</si>
  <si>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</si>
  <si>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</si>
  <si>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</si>
  <si>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</si>
  <si>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</si>
  <si>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</si>
  <si>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</si>
  <si>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</si>
  <si>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</si>
  <si>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</si>
  <si>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</si>
  <si>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</si>
  <si>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</si>
  <si>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</si>
  <si>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</si>
  <si>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</si>
  <si>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</si>
  <si>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</si>
  <si>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</si>
  <si>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</si>
  <si>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</si>
  <si>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</si>
  <si>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</si>
  <si>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</si>
  <si>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</si>
  <si>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</si>
  <si>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</si>
  <si>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</si>
  <si>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</si>
  <si>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</si>
  <si>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</si>
  <si>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</si>
  <si>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</si>
  <si>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</si>
  <si>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</si>
  <si>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</si>
  <si>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</si>
  <si>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</si>
  <si>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</si>
  <si>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</si>
  <si>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</si>
  <si>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</si>
  <si>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</si>
  <si>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</si>
  <si>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</si>
  <si>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</si>
  <si>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</si>
  <si>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</si>
  <si>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</si>
  <si>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</si>
  <si>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</si>
  <si>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</si>
  <si>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</si>
  <si>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</si>
  <si>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</si>
  <si>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</si>
  <si>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</si>
  <si>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</si>
  <si>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</si>
  <si>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</si>
  <si>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</si>
  <si>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</si>
  <si>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</si>
  <si>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</si>
  <si>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</si>
  <si>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</si>
  <si>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</si>
  <si>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</si>
  <si>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</si>
  <si>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</si>
  <si>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</si>
  <si>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</si>
  <si>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</si>
  <si>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</si>
  <si>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</si>
  <si>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</si>
  <si>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</si>
  <si>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</si>
  <si>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</si>
  <si>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</si>
  <si>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</si>
  <si>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</si>
  <si>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</si>
  <si>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</si>
  <si>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</si>
  <si>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</si>
  <si>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</si>
  <si>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</si>
  <si>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</si>
  <si>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</si>
  <si>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</si>
  <si>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</si>
  <si>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</si>
  <si>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</si>
  <si>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</si>
  <si>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</si>
  <si>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</si>
  <si>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</si>
  <si>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</si>
  <si>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</si>
  <si>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</si>
  <si>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</si>
  <si>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</si>
  <si>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</si>
  <si>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</si>
  <si>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</si>
  <si>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</si>
  <si>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</si>
  <si>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</si>
  <si>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</si>
  <si>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</si>
  <si>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</si>
  <si>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</si>
  <si>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</si>
  <si>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</si>
  <si>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</si>
  <si>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</si>
  <si>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</si>
  <si>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</si>
  <si>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</si>
  <si>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</si>
  <si>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</si>
  <si>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</si>
  <si>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</si>
  <si>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</si>
  <si>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</si>
  <si>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</si>
  <si>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</si>
  <si>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</si>
  <si>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</si>
  <si>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</si>
  <si>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</si>
  <si>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</si>
  <si>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</si>
  <si>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</si>
  <si>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</si>
  <si>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</si>
  <si>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</si>
  <si>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</si>
  <si>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</si>
  <si>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</si>
  <si>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</si>
  <si>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</si>
  <si>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</si>
  <si>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</si>
  <si>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</si>
  <si>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</si>
  <si>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</si>
  <si>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</si>
  <si>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</si>
  <si>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</si>
  <si>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</si>
  <si>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</si>
  <si>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</si>
  <si>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</si>
  <si>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</si>
  <si>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</si>
  <si>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</si>
  <si>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</si>
  <si>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</si>
  <si>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</si>
  <si>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</si>
  <si>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</si>
  <si>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</si>
  <si>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</si>
  <si>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</si>
  <si>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</si>
  <si>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</si>
  <si>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</si>
  <si>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</si>
  <si>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</si>
  <si>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</si>
  <si>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</si>
  <si>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</si>
  <si>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</si>
  <si>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</si>
  <si>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</si>
  <si>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</si>
  <si>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</si>
  <si>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</si>
  <si>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</si>
  <si>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</si>
  <si>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</si>
  <si>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</si>
  <si>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</si>
  <si>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</si>
  <si>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</si>
  <si>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</si>
  <si>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</si>
  <si>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</si>
  <si>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</si>
  <si>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</si>
  <si>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</si>
  <si>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</si>
  <si>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</si>
  <si>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</si>
  <si>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</si>
  <si>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</si>
  <si>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</si>
  <si>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</si>
  <si>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</si>
  <si>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</si>
  <si>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</si>
  <si>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</si>
  <si>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</si>
  <si>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</si>
  <si>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</si>
  <si>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</si>
  <si>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</si>
  <si>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</si>
  <si>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</si>
  <si>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</si>
  <si>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</si>
  <si>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</si>
  <si>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</si>
  <si>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</si>
  <si>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</si>
  <si>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</si>
  <si>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</si>
  <si>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</si>
  <si>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</si>
  <si>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</si>
  <si>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</si>
  <si>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</si>
  <si>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</si>
  <si>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</si>
  <si>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</si>
  <si>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</si>
  <si>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</si>
  <si>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</si>
  <si>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</si>
  <si>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</si>
  <si>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</si>
  <si>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</si>
  <si>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</si>
  <si>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</si>
  <si>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</si>
  <si>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</si>
  <si>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</si>
  <si>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</si>
  <si>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</si>
  <si>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</si>
  <si>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</si>
  <si>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</si>
  <si>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</si>
  <si>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</si>
  <si>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</si>
  <si>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</si>
  <si>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</si>
  <si>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</si>
  <si>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</si>
  <si>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</si>
  <si>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</si>
  <si>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</si>
  <si>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</si>
  <si>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</si>
  <si>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</si>
  <si>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</si>
  <si>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</si>
  <si>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</si>
  <si>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</si>
  <si>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</si>
  <si>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</si>
  <si>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</si>
  <si>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</si>
  <si>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</si>
  <si>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</si>
  <si>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</si>
  <si>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</si>
  <si>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</si>
  <si>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</si>
  <si>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</si>
  <si>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</si>
  <si>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</si>
  <si>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</si>
  <si>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</si>
  <si>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</si>
  <si>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</si>
  <si>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</si>
  <si>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</si>
  <si>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</si>
  <si>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</si>
  <si>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</si>
  <si>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</si>
  <si>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</si>
  <si>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</si>
  <si>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</si>
  <si>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</si>
  <si>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</si>
  <si>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</si>
  <si>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</si>
  <si>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</si>
  <si>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</si>
  <si>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</si>
  <si>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</si>
  <si>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</si>
  <si>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</si>
  <si>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</si>
  <si>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</si>
  <si>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</si>
  <si>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</si>
  <si>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</si>
  <si>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</si>
  <si>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</si>
  <si>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</si>
  <si>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</si>
  <si>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</si>
  <si>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</si>
  <si>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</si>
  <si>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</si>
  <si>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</si>
  <si>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</si>
  <si>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</si>
  <si>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</si>
  <si>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</si>
  <si>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</si>
  <si>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</si>
  <si>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</si>
  <si>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</si>
  <si>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</si>
  <si>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</si>
  <si>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</si>
  <si>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</si>
  <si>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</si>
  <si>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</si>
  <si>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</si>
  <si>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</si>
  <si>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</si>
  <si>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</si>
  <si>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</si>
  <si>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</si>
  <si>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</si>
  <si>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</si>
  <si>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</si>
  <si>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</si>
  <si>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</si>
  <si>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</si>
  <si>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</si>
  <si>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</si>
  <si>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</si>
  <si>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</si>
  <si>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</si>
  <si>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</si>
  <si>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</si>
  <si>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</si>
  <si>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</si>
  <si>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</si>
  <si>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</si>
  <si>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</si>
  <si>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</si>
  <si>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</si>
  <si>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</si>
  <si>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</si>
  <si>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</si>
  <si>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</si>
  <si>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</si>
  <si>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</si>
  <si>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</si>
  <si>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</si>
  <si>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</si>
  <si>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</si>
  <si>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</si>
  <si>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</si>
  <si>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</si>
  <si>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</si>
  <si>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</si>
  <si>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</si>
  <si>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</si>
  <si>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</si>
  <si>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</si>
  <si>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</si>
  <si>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</si>
  <si>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</si>
  <si>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</si>
  <si>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</si>
  <si>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</si>
  <si>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</si>
  <si>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</si>
  <si>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</si>
  <si>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</si>
  <si>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</si>
  <si>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</si>
  <si>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</si>
  <si>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</si>
  <si>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</si>
  <si>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</si>
  <si>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</si>
  <si>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</si>
  <si>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</si>
  <si>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</si>
  <si>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</si>
  <si>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</si>
  <si>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</si>
  <si>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</si>
  <si>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</si>
  <si>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</si>
  <si>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</si>
  <si>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</si>
  <si>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</si>
  <si>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</si>
  <si>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</si>
  <si>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</si>
  <si>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</si>
  <si>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</si>
  <si>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</si>
  <si>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</si>
  <si>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</si>
  <si>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</si>
  <si>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</si>
  <si>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</si>
  <si>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</si>
  <si>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</si>
  <si>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</si>
  <si>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</si>
  <si>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</si>
  <si>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</si>
  <si>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</si>
  <si>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</si>
  <si>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</si>
  <si>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</si>
  <si>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</si>
  <si>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</si>
  <si>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</si>
  <si>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</si>
  <si>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</si>
  <si>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</si>
  <si>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</si>
  <si>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</si>
  <si>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</si>
  <si>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</si>
  <si>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</si>
  <si>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</si>
  <si>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</si>
  <si>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</si>
  <si>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</si>
  <si>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</si>
  <si>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</si>
  <si>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</si>
  <si>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</si>
  <si>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</si>
  <si>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</si>
  <si>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</si>
  <si>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</si>
  <si>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</si>
  <si>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</si>
  <si>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</si>
  <si>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</si>
  <si>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</si>
  <si>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</si>
  <si>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</si>
  <si>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</si>
  <si>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</si>
  <si>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</si>
  <si>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</si>
  <si>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</si>
  <si>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</si>
  <si>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</si>
  <si>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</si>
  <si>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</si>
  <si>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</si>
  <si>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</si>
  <si>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</si>
  <si>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</si>
  <si>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</si>
  <si>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</si>
  <si>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</si>
  <si>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</si>
  <si>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</si>
  <si>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</si>
  <si>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</si>
  <si>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</si>
  <si>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</si>
  <si>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</si>
  <si>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</si>
  <si>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</si>
  <si>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</si>
  <si>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</si>
  <si>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</si>
  <si>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</si>
  <si>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</si>
  <si>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</si>
  <si>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</si>
  <si>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</si>
  <si>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</si>
  <si>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</si>
  <si>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</si>
  <si>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</si>
  <si>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</si>
  <si>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</si>
  <si>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</si>
  <si>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</si>
  <si>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</si>
  <si>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</si>
  <si>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</si>
  <si>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</si>
  <si>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</si>
  <si>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</si>
  <si>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</si>
  <si>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</si>
  <si>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</si>
  <si>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</si>
  <si>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</si>
  <si>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</si>
  <si>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</si>
  <si>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</si>
  <si>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</si>
  <si>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</si>
  <si>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</si>
  <si>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</si>
  <si>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</si>
  <si>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</si>
  <si>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</si>
  <si>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</si>
  <si>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</si>
  <si>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</si>
  <si>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</si>
  <si>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</si>
  <si>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</si>
  <si>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</si>
  <si>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</si>
  <si>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</si>
  <si>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</si>
  <si>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</si>
  <si>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</si>
  <si>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</si>
  <si>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</si>
  <si>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</si>
  <si>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</si>
  <si>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</si>
  <si>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</si>
  <si>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</si>
  <si>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</si>
  <si>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</si>
  <si>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</si>
  <si>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</si>
  <si>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</si>
  <si>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</si>
  <si>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</si>
  <si>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</si>
  <si>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</si>
  <si>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</si>
  <si>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</si>
  <si>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</si>
  <si>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</si>
  <si>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</si>
  <si>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</si>
  <si>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</si>
  <si>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</si>
  <si>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</si>
  <si>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</si>
  <si>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</si>
  <si>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</si>
  <si>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</si>
  <si>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</si>
  <si>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</si>
  <si>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</si>
  <si>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</si>
  <si>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</si>
  <si>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</si>
  <si>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</si>
  <si>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</si>
  <si>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</si>
  <si>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</si>
  <si>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</si>
  <si>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</si>
  <si>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</si>
  <si>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</si>
  <si>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</si>
  <si>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</si>
  <si>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</si>
  <si>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</si>
  <si>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</si>
  <si>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</si>
  <si>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</si>
  <si>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</si>
  <si>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</si>
  <si>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</si>
  <si>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</si>
  <si>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</si>
  <si>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</si>
  <si>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</si>
  <si>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</si>
  <si>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</si>
  <si>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</si>
  <si>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</si>
  <si>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</si>
  <si>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</si>
  <si>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</si>
  <si>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</si>
  <si>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</si>
  <si>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</si>
  <si>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</si>
  <si>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</si>
  <si>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</si>
  <si>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</si>
  <si>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</si>
  <si>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</si>
  <si>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</si>
  <si>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</si>
  <si>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</si>
  <si>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</si>
  <si>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</si>
  <si>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</si>
  <si>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</si>
  <si>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</si>
  <si>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</si>
  <si>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</si>
  <si>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</si>
  <si>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</si>
  <si>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</si>
  <si>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</si>
  <si>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</si>
  <si>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</si>
  <si>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</si>
  <si>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</si>
  <si>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</si>
  <si>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</si>
  <si>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</si>
  <si>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</si>
  <si>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</si>
  <si>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</si>
  <si>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</si>
  <si>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</si>
  <si>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</si>
  <si>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</si>
  <si>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</si>
  <si>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</si>
  <si>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</si>
  <si>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</si>
  <si>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</si>
  <si>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</si>
  <si>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</si>
  <si>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</si>
  <si>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</si>
  <si>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</si>
  <si>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</si>
  <si>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</si>
  <si>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</si>
  <si>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</si>
  <si>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</si>
  <si>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</si>
  <si>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</si>
  <si>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</si>
  <si>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</si>
  <si>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</si>
  <si>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</si>
  <si>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</si>
  <si>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</si>
  <si>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</si>
  <si>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</si>
  <si>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</si>
  <si>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</si>
  <si>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</si>
  <si>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</si>
  <si>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</si>
  <si>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</si>
  <si>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</si>
  <si>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</si>
  <si>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</si>
  <si>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</si>
  <si>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</si>
  <si>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</si>
  <si>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</si>
  <si>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</si>
  <si>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</si>
  <si>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</si>
  <si>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</si>
  <si>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</si>
  <si>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</si>
  <si>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</si>
  <si>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</si>
  <si>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</si>
  <si>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</si>
  <si>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</si>
  <si>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</si>
  <si>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</si>
  <si>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</si>
  <si>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</si>
  <si>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</si>
  <si>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</si>
  <si>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</si>
  <si>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</si>
  <si>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</si>
  <si>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</si>
  <si>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</si>
  <si>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</si>
  <si>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</si>
  <si>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</si>
  <si>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</si>
  <si>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</si>
  <si>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</si>
  <si>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</si>
  <si>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</si>
  <si>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</si>
  <si>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</si>
  <si>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</si>
  <si>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</si>
  <si>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</si>
  <si>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</si>
  <si>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</si>
  <si>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</si>
  <si>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</si>
  <si>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</si>
  <si>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</si>
  <si>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</si>
  <si>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</si>
  <si>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</si>
  <si>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</si>
  <si>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</si>
  <si>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</si>
  <si>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</si>
  <si>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</si>
  <si>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</si>
  <si>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</si>
  <si>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</si>
  <si>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</si>
  <si>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</si>
  <si>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</si>
  <si>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</si>
  <si>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</si>
  <si>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</si>
  <si>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</si>
  <si>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</si>
  <si>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</si>
  <si>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</si>
  <si>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</si>
  <si>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</si>
  <si>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</si>
  <si>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</si>
  <si>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</si>
  <si>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</si>
  <si>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</si>
  <si>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</si>
  <si>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</si>
  <si>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</si>
  <si>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</si>
  <si>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</si>
  <si>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</si>
  <si>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</si>
  <si>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</si>
  <si>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</si>
  <si>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</si>
  <si>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</si>
  <si>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</si>
  <si>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</si>
  <si>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</si>
  <si>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</si>
  <si>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</si>
  <si>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</si>
  <si>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</si>
  <si>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</si>
  <si>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</si>
  <si>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</si>
  <si>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</si>
  <si>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</si>
  <si>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</si>
  <si>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</si>
  <si>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</si>
  <si>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</si>
  <si>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</si>
  <si>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</si>
  <si>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</si>
  <si>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</si>
  <si>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</si>
  <si>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</si>
  <si>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</si>
  <si>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</si>
  <si>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</si>
  <si>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</si>
  <si>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</si>
  <si>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</si>
  <si>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</si>
  <si>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</si>
  <si>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</si>
  <si>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</si>
  <si>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</si>
  <si>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</si>
  <si>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</si>
  <si>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</si>
  <si>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</si>
  <si>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</si>
  <si>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</si>
  <si>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</si>
  <si>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</si>
  <si>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</si>
  <si>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</si>
  <si>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</si>
  <si>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</si>
  <si>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</si>
  <si>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</si>
  <si>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</si>
  <si>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</si>
  <si>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</si>
  <si>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</si>
  <si>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</si>
  <si>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</si>
  <si>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</si>
  <si>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</si>
  <si>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</si>
  <si>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</si>
  <si>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</si>
  <si>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</si>
  <si>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</si>
  <si>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</si>
  <si>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</si>
  <si>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</si>
  <si>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</si>
  <si>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</si>
  <si>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</si>
  <si>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</si>
  <si>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</si>
  <si>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</si>
  <si>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</si>
  <si>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</si>
  <si>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</si>
  <si>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</si>
  <si>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</si>
  <si>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</si>
  <si>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</si>
  <si>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</si>
  <si>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</si>
  <si>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</si>
  <si>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</si>
  <si>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30000 to 34999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</si>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</sst>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2BF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C-4A6B-8DD5-303C2B53BE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C-4A6B-8DD5-303C2B53BE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C-4A6B-8DD5-303C2B53B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887864"/>
        <c:axId val="282890744"/>
      </c:lineChart>
      <c:catAx>
        <c:axId val="28288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0744"/>
        <c:crosses val="autoZero"/>
        <c:auto val="1"/>
        <c:lblAlgn val="ctr"/>
        <c:lblOffset val="100"/>
        <c:noMultiLvlLbl val="0"/>
      </c:catAx>
      <c:valAx>
        <c:axId val="28289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8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D-46D0-AA21-8B3E0743A4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D-46D0-AA21-8B3E0743A4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D-46D0-AA21-8B3E0743A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124104"/>
        <c:axId val="1040128584"/>
      </c:lineChart>
      <c:catAx>
        <c:axId val="104012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28584"/>
        <c:crosses val="autoZero"/>
        <c:auto val="1"/>
        <c:lblAlgn val="ctr"/>
        <c:lblOffset val="100"/>
        <c:noMultiLvlLbl val="0"/>
      </c:catAx>
      <c:valAx>
        <c:axId val="104012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2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B75-9EBC-40948C1A53E8}"/>
            </c:ext>
          </c:extLst>
        </c:ser>
        <c:ser>
          <c:idx val="1"/>
          <c:order val="1"/>
          <c:tx>
            <c:strRef>
              <c:f>'Parent 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B75-9EBC-40948C1A53E8}"/>
            </c:ext>
          </c:extLst>
        </c:ser>
        <c:ser>
          <c:idx val="2"/>
          <c:order val="2"/>
          <c:tx>
            <c:strRef>
              <c:f>'Parent 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B75-9EBC-40948C1A53E8}"/>
            </c:ext>
          </c:extLst>
        </c:ser>
        <c:ser>
          <c:idx val="3"/>
          <c:order val="3"/>
          <c:tx>
            <c:strRef>
              <c:f>'Parent 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B75-9EBC-40948C1A5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172496"/>
        <c:axId val="826174096"/>
      </c:barChart>
      <c:catAx>
        <c:axId val="8261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74096"/>
        <c:crosses val="autoZero"/>
        <c:auto val="1"/>
        <c:lblAlgn val="ctr"/>
        <c:lblOffset val="100"/>
        <c:noMultiLvlLbl val="0"/>
      </c:catAx>
      <c:valAx>
        <c:axId val="8261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5-4308-84B1-8826FF7266BC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5-4308-84B1-8826FF7266BC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5-4308-84B1-8826FF7266BC}"/>
            </c:ext>
          </c:extLst>
        </c:ser>
        <c:ser>
          <c:idx val="3"/>
          <c:order val="3"/>
          <c:tx>
            <c:strRef>
              <c:f>'Subcategories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2B-4216-9BF2-4D88DB33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440376"/>
        <c:axId val="809440696"/>
      </c:barChart>
      <c:catAx>
        <c:axId val="80944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40696"/>
        <c:crosses val="autoZero"/>
        <c:auto val="1"/>
        <c:lblAlgn val="ctr"/>
        <c:lblOffset val="100"/>
        <c:noMultiLvlLbl val="0"/>
      </c:catAx>
      <c:valAx>
        <c:axId val="8094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4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3C8-AED5-1EFDDB4A56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3C8-AED5-1EFDDB4A56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4-43C8-AED5-1EFDDB4A56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4-43C8-AED5-1EFDDB4A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619848"/>
        <c:axId val="757622088"/>
      </c:lineChart>
      <c:catAx>
        <c:axId val="75761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22088"/>
        <c:crosses val="autoZero"/>
        <c:auto val="1"/>
        <c:lblAlgn val="ctr"/>
        <c:lblOffset val="100"/>
        <c:noMultiLvlLbl val="0"/>
      </c:catAx>
      <c:valAx>
        <c:axId val="75762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1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281940</xdr:colOff>
      <xdr:row>18</xdr:row>
      <xdr:rowOff>93344</xdr:rowOff>
    </xdr:from>
    <xdr:to>
      <xdr:col>13</xdr:col>
      <xdr:colOff>236220</xdr:colOff>
      <xdr:row>45</xdr:row>
      <xdr:rowOff>140970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019496-314A-4FE2-86D9-79AA88FF6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100964</xdr:colOff>
      <xdr:row>0</xdr:row>
      <xdr:rowOff>47624</xdr:rowOff>
    </xdr:from>
    <xdr:to>
      <xdr:col>18</xdr:col>
      <xdr:colOff>53340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2EC79-D7FD-4EE0-8DFF-60764422E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160020</xdr:colOff>
      <xdr:row>4</xdr:row>
      <xdr:rowOff>43814</xdr:rowOff>
    </xdr:from>
    <xdr:to>
      <xdr:col>18</xdr:col>
      <xdr:colOff>240030</xdr:colOff>
      <xdr:row>23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C45FA-AFD5-45F6-8909-C35A712A6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38100</xdr:rowOff>
    </xdr:from>
    <xdr:to>
      <xdr:col>17</xdr:col>
      <xdr:colOff>384816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D3BCE-30F7-4E06-9B5B-7FBCD338E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308616</xdr:colOff>
      <xdr:row>2</xdr:row>
      <xdr:rowOff>24764</xdr:rowOff>
    </xdr:from>
    <xdr:to>
      <xdr:col>18</xdr:col>
      <xdr:colOff>179070</xdr:colOff>
      <xdr:row>25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42DE9-3022-47AD-A748-16FE7B7E6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yw" refreshedDate="44485.817515972223" createdVersion="7" refreshedVersion="7" minRefreshableVersion="3" recordCount="4114" xr:uid="{FA8AEA3A-E931-4AE0-B614-0A9327A384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yw" refreshedDate="44486.705781018522" createdVersion="7" refreshedVersion="7" minRefreshableVersion="3" recordCount="4114" xr:uid="{BCB98056-1765-441E-B7AF-DE33482DF2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yw" refreshedDate="44493.706163194445" createdVersion="7" refreshedVersion="7" minRefreshableVersion="3" recordCount="4114" xr:uid="{A7F603FF-4897-4D8B-BB42-20188E181A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AAD21-32E0-4F34-B25B-0F06383FCBF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B6936-43C7-40F9-8C3A-B88B333B9BA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FF574-695C-46C0-ADF5-A81640A2EB7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F2F1E-66F6-4E65-970C-881EAF37AC7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hidden="1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578125" bestFit="1" customWidth="1"/>
    <col min="16" max="16" width="15.47265625" bestFit="1" customWidth="1"/>
    <col min="17" max="17" width="41.15625" customWidth="1"/>
    <col min="18" max="18" width="15.05078125" bestFit="1" customWidth="1"/>
    <col min="19" max="19" width="21.20703125" style="15" bestFit="1" customWidth="1"/>
    <col min="20" max="20" width="27.156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1" si="5">ROUND(E67/D67*100,0)</f>
        <v>108</v>
      </c>
      <c r="P67">
        <f t="shared" ref="P67:P121" si="6">IFERROR(ROUND(E67/L67,2),0)</f>
        <v>132.05000000000001</v>
      </c>
      <c r="Q67" s="10" t="s">
        <v>8308</v>
      </c>
      <c r="R67" t="s">
        <v>8310</v>
      </c>
      <c r="S67" s="15">
        <f t="shared" ref="S67:S121" si="7">(((J67/60)/60)/24)+DATE(1970,1,1)</f>
        <v>41835.821226851855</v>
      </c>
      <c r="T67" s="15">
        <f t="shared" ref="T67:T121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ref="O122:O185" si="10">ROUND(E122/D122*100,0)</f>
        <v>0</v>
      </c>
      <c r="P122">
        <f t="shared" ref="P122:P185" si="11">IFERROR(ROUND(E122/L122,2),0)</f>
        <v>0</v>
      </c>
      <c r="Q122" s="10" t="s">
        <v>8329</v>
      </c>
      <c r="R122" t="s">
        <v>8330</v>
      </c>
      <c r="S122" s="15">
        <f t="shared" ref="S122:S185" si="12">(((J122/60)/60)/24)+DATE(1970,1,1)</f>
        <v>41831.060092592597</v>
      </c>
      <c r="T122" s="15">
        <f t="shared" ref="T122:T185" si="13">(((I122/60)/60)/24)+DATE(1970,1,1)</f>
        <v>41851.060092592597</v>
      </c>
      <c r="U122">
        <f t="shared" si="9"/>
        <v>2014</v>
      </c>
    </row>
    <row r="123" spans="1:21" ht="28.8" x14ac:dyDescent="0.55000000000000004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10"/>
        <v>0</v>
      </c>
      <c r="P123">
        <f t="shared" si="11"/>
        <v>0</v>
      </c>
      <c r="Q123" s="10" t="s">
        <v>8317</v>
      </c>
      <c r="R123" t="s">
        <v>8318</v>
      </c>
      <c r="S123" s="15">
        <f t="shared" si="12"/>
        <v>42248.934675925921</v>
      </c>
      <c r="T123" s="15">
        <f t="shared" si="13"/>
        <v>42303.934675925921</v>
      </c>
      <c r="U123">
        <f t="shared" si="9"/>
        <v>2015</v>
      </c>
    </row>
    <row r="124" spans="1:21" x14ac:dyDescent="0.55000000000000004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10"/>
        <v>95</v>
      </c>
      <c r="P124">
        <f t="shared" si="11"/>
        <v>47.5</v>
      </c>
      <c r="Q124" s="10" t="s">
        <v>8329</v>
      </c>
      <c r="R124" t="s">
        <v>8330</v>
      </c>
      <c r="S124" s="15">
        <f t="shared" si="12"/>
        <v>42556.807187500002</v>
      </c>
      <c r="T124" s="15">
        <f t="shared" si="13"/>
        <v>42563.807187500002</v>
      </c>
      <c r="U124">
        <f t="shared" si="9"/>
        <v>2016</v>
      </c>
    </row>
    <row r="125" spans="1:21" x14ac:dyDescent="0.55000000000000004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10"/>
        <v>58</v>
      </c>
      <c r="P125">
        <f t="shared" si="11"/>
        <v>58</v>
      </c>
      <c r="Q125" s="10" t="s">
        <v>8315</v>
      </c>
      <c r="R125" t="s">
        <v>8355</v>
      </c>
      <c r="S125" s="15">
        <f t="shared" si="12"/>
        <v>42678.932083333333</v>
      </c>
      <c r="T125" s="15">
        <f t="shared" si="13"/>
        <v>42683.973750000005</v>
      </c>
      <c r="U125">
        <f t="shared" si="9"/>
        <v>2016</v>
      </c>
    </row>
    <row r="126" spans="1:21" ht="43.2" x14ac:dyDescent="0.55000000000000004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10"/>
        <v>0</v>
      </c>
      <c r="P126">
        <f t="shared" si="11"/>
        <v>0</v>
      </c>
      <c r="Q126" s="10" t="s">
        <v>8317</v>
      </c>
      <c r="R126" t="s">
        <v>8318</v>
      </c>
      <c r="S126" s="15">
        <f t="shared" si="12"/>
        <v>42466.858888888892</v>
      </c>
      <c r="T126" s="15">
        <f t="shared" si="13"/>
        <v>42490.916666666672</v>
      </c>
      <c r="U126">
        <f t="shared" si="9"/>
        <v>2016</v>
      </c>
    </row>
    <row r="127" spans="1:21" ht="43.2" x14ac:dyDescent="0.55000000000000004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10"/>
        <v>0</v>
      </c>
      <c r="P127">
        <f t="shared" si="11"/>
        <v>0</v>
      </c>
      <c r="Q127" s="10" t="s">
        <v>8317</v>
      </c>
      <c r="R127" t="s">
        <v>8318</v>
      </c>
      <c r="S127" s="15">
        <f t="shared" si="12"/>
        <v>42300.825648148151</v>
      </c>
      <c r="T127" s="15">
        <f t="shared" si="13"/>
        <v>42330.867314814815</v>
      </c>
      <c r="U127">
        <f t="shared" si="9"/>
        <v>2015</v>
      </c>
    </row>
    <row r="128" spans="1:21" ht="43.2" x14ac:dyDescent="0.55000000000000004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10"/>
        <v>0</v>
      </c>
      <c r="P128">
        <f t="shared" si="11"/>
        <v>0</v>
      </c>
      <c r="Q128" s="10" t="s">
        <v>8317</v>
      </c>
      <c r="R128" t="s">
        <v>8318</v>
      </c>
      <c r="S128" s="15">
        <f t="shared" si="12"/>
        <v>42317.810219907406</v>
      </c>
      <c r="T128" s="15">
        <f t="shared" si="13"/>
        <v>42347.810219907406</v>
      </c>
      <c r="U128">
        <f t="shared" si="9"/>
        <v>2015</v>
      </c>
    </row>
    <row r="129" spans="1:21" ht="43.2" x14ac:dyDescent="0.55000000000000004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10"/>
        <v>29</v>
      </c>
      <c r="P129">
        <f t="shared" si="11"/>
        <v>60</v>
      </c>
      <c r="Q129" s="10" t="s">
        <v>8317</v>
      </c>
      <c r="R129" t="s">
        <v>8318</v>
      </c>
      <c r="S129" s="15">
        <f t="shared" si="12"/>
        <v>41954.688310185185</v>
      </c>
      <c r="T129" s="15">
        <f t="shared" si="13"/>
        <v>41984.688310185185</v>
      </c>
      <c r="U129">
        <f t="shared" si="9"/>
        <v>2014</v>
      </c>
    </row>
    <row r="130" spans="1:21" ht="43.2" x14ac:dyDescent="0.55000000000000004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14</v>
      </c>
      <c r="P130">
        <f t="shared" si="11"/>
        <v>11.67</v>
      </c>
      <c r="Q130" s="10" t="s">
        <v>8308</v>
      </c>
      <c r="R130" t="s">
        <v>8311</v>
      </c>
      <c r="S130" s="15">
        <f t="shared" si="12"/>
        <v>42709.993981481486</v>
      </c>
      <c r="T130" s="15">
        <f t="shared" si="13"/>
        <v>42769.993981481486</v>
      </c>
      <c r="U130">
        <f t="shared" si="9"/>
        <v>2016</v>
      </c>
    </row>
    <row r="131" spans="1:21" ht="43.2" x14ac:dyDescent="0.55000000000000004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10"/>
        <v>100</v>
      </c>
      <c r="P131">
        <f t="shared" si="11"/>
        <v>500</v>
      </c>
      <c r="Q131" s="10" t="s">
        <v>8308</v>
      </c>
      <c r="R131" t="s">
        <v>8311</v>
      </c>
      <c r="S131" s="15">
        <f t="shared" si="12"/>
        <v>42187.920972222222</v>
      </c>
      <c r="T131" s="15">
        <f t="shared" si="13"/>
        <v>42197.920972222222</v>
      </c>
      <c r="U131">
        <f t="shared" ref="U131:U194" si="14">YEAR(S131)</f>
        <v>2015</v>
      </c>
    </row>
    <row r="132" spans="1:21" ht="43.2" x14ac:dyDescent="0.55000000000000004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0" t="s">
        <v>8329</v>
      </c>
      <c r="R132" t="s">
        <v>8330</v>
      </c>
      <c r="S132" s="15">
        <f t="shared" si="12"/>
        <v>41850.014178240745</v>
      </c>
      <c r="T132" s="15">
        <f t="shared" si="13"/>
        <v>41878.014178240745</v>
      </c>
      <c r="U132">
        <f t="shared" si="14"/>
        <v>2014</v>
      </c>
    </row>
    <row r="133" spans="1:21" ht="28.8" x14ac:dyDescent="0.55000000000000004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10"/>
        <v>5</v>
      </c>
      <c r="P133">
        <f t="shared" si="11"/>
        <v>25</v>
      </c>
      <c r="Q133" s="10" t="s">
        <v>8315</v>
      </c>
      <c r="R133" t="s">
        <v>8357</v>
      </c>
      <c r="S133" s="15">
        <f t="shared" si="12"/>
        <v>42756.018506944441</v>
      </c>
      <c r="T133" s="15">
        <f t="shared" si="13"/>
        <v>42786.018506944441</v>
      </c>
      <c r="U133">
        <f t="shared" si="14"/>
        <v>2017</v>
      </c>
    </row>
    <row r="134" spans="1:21" ht="43.2" x14ac:dyDescent="0.55000000000000004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0" t="s">
        <v>8317</v>
      </c>
      <c r="R134" t="s">
        <v>8318</v>
      </c>
      <c r="S134" s="15">
        <f t="shared" si="12"/>
        <v>42242.122210648144</v>
      </c>
      <c r="T134" s="15">
        <f t="shared" si="13"/>
        <v>42272.122210648144</v>
      </c>
      <c r="U134">
        <f t="shared" si="14"/>
        <v>2015</v>
      </c>
    </row>
    <row r="135" spans="1:21" ht="43.2" x14ac:dyDescent="0.55000000000000004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41778.915416666663</v>
      </c>
      <c r="T135" s="15">
        <f t="shared" si="13"/>
        <v>41806.844444444447</v>
      </c>
      <c r="U135">
        <f t="shared" si="14"/>
        <v>2014</v>
      </c>
    </row>
    <row r="136" spans="1:21" ht="43.2" x14ac:dyDescent="0.55000000000000004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10"/>
        <v>0</v>
      </c>
      <c r="P136">
        <f t="shared" si="11"/>
        <v>0</v>
      </c>
      <c r="Q136" s="10" t="s">
        <v>8315</v>
      </c>
      <c r="R136" t="s">
        <v>8357</v>
      </c>
      <c r="S136" s="15">
        <f t="shared" si="12"/>
        <v>42007.016458333332</v>
      </c>
      <c r="T136" s="15">
        <f t="shared" si="13"/>
        <v>42028.041666666672</v>
      </c>
      <c r="U136">
        <f t="shared" si="14"/>
        <v>2015</v>
      </c>
    </row>
    <row r="137" spans="1:21" ht="43.2" x14ac:dyDescent="0.55000000000000004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10"/>
        <v>2</v>
      </c>
      <c r="P137">
        <f t="shared" si="11"/>
        <v>10</v>
      </c>
      <c r="Q137" s="10" t="s">
        <v>8329</v>
      </c>
      <c r="R137" t="s">
        <v>8330</v>
      </c>
      <c r="S137" s="15">
        <f t="shared" si="12"/>
        <v>41851.696157407408</v>
      </c>
      <c r="T137" s="15">
        <f t="shared" si="13"/>
        <v>41894.416666666664</v>
      </c>
      <c r="U137">
        <f t="shared" si="14"/>
        <v>2014</v>
      </c>
    </row>
    <row r="138" spans="1:21" ht="43.2" x14ac:dyDescent="0.55000000000000004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10"/>
        <v>1</v>
      </c>
      <c r="P138">
        <f t="shared" si="11"/>
        <v>5</v>
      </c>
      <c r="Q138" s="10" t="s">
        <v>8317</v>
      </c>
      <c r="R138" t="s">
        <v>8318</v>
      </c>
      <c r="S138" s="15">
        <f t="shared" si="12"/>
        <v>42307.034074074079</v>
      </c>
      <c r="T138" s="15">
        <f t="shared" si="13"/>
        <v>42337.075740740736</v>
      </c>
      <c r="U138">
        <f t="shared" si="14"/>
        <v>2015</v>
      </c>
    </row>
    <row r="139" spans="1:21" ht="43.2" x14ac:dyDescent="0.55000000000000004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10"/>
        <v>1</v>
      </c>
      <c r="P139">
        <f t="shared" si="11"/>
        <v>5</v>
      </c>
      <c r="Q139" s="10" t="s">
        <v>8323</v>
      </c>
      <c r="R139" t="s">
        <v>8338</v>
      </c>
      <c r="S139" s="15">
        <f t="shared" si="12"/>
        <v>40782.165532407409</v>
      </c>
      <c r="T139" s="15">
        <f t="shared" si="13"/>
        <v>40797.554166666669</v>
      </c>
      <c r="U139">
        <f t="shared" si="14"/>
        <v>2011</v>
      </c>
    </row>
    <row r="140" spans="1:21" ht="43.2" x14ac:dyDescent="0.55000000000000004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0" t="s">
        <v>8329</v>
      </c>
      <c r="R140" t="s">
        <v>8330</v>
      </c>
      <c r="S140" s="15">
        <f t="shared" si="12"/>
        <v>42583.030810185184</v>
      </c>
      <c r="T140" s="15">
        <f t="shared" si="13"/>
        <v>42613.030810185184</v>
      </c>
      <c r="U140">
        <f t="shared" si="14"/>
        <v>2016</v>
      </c>
    </row>
    <row r="141" spans="1:21" ht="43.2" x14ac:dyDescent="0.55000000000000004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10"/>
        <v>12</v>
      </c>
      <c r="P141">
        <f t="shared" si="11"/>
        <v>19.329999999999998</v>
      </c>
      <c r="Q141" s="10" t="s">
        <v>8323</v>
      </c>
      <c r="R141" t="s">
        <v>8338</v>
      </c>
      <c r="S141" s="15">
        <f t="shared" si="12"/>
        <v>40939.948773148149</v>
      </c>
      <c r="T141" s="15">
        <f t="shared" si="13"/>
        <v>40960.948773148149</v>
      </c>
      <c r="U141">
        <f t="shared" si="14"/>
        <v>2012</v>
      </c>
    </row>
    <row r="142" spans="1:21" ht="43.2" x14ac:dyDescent="0.55000000000000004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10"/>
        <v>18</v>
      </c>
      <c r="P142">
        <f t="shared" si="11"/>
        <v>59.33</v>
      </c>
      <c r="Q142" s="10" t="s">
        <v>8323</v>
      </c>
      <c r="R142" t="s">
        <v>8338</v>
      </c>
      <c r="S142" s="15">
        <f t="shared" si="12"/>
        <v>40731.61037037037</v>
      </c>
      <c r="T142" s="15">
        <f t="shared" si="13"/>
        <v>40761.61037037037</v>
      </c>
      <c r="U142">
        <f t="shared" si="14"/>
        <v>2011</v>
      </c>
    </row>
    <row r="143" spans="1:21" ht="43.2" x14ac:dyDescent="0.55000000000000004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</v>
      </c>
      <c r="Q143" s="10" t="s">
        <v>8317</v>
      </c>
      <c r="R143" t="s">
        <v>8318</v>
      </c>
      <c r="S143" s="15">
        <f t="shared" si="12"/>
        <v>42515.727650462963</v>
      </c>
      <c r="T143" s="15">
        <f t="shared" si="13"/>
        <v>42545.727650462963</v>
      </c>
      <c r="U143">
        <f t="shared" si="14"/>
        <v>2016</v>
      </c>
    </row>
    <row r="144" spans="1:21" ht="43.2" x14ac:dyDescent="0.55000000000000004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10"/>
        <v>2</v>
      </c>
      <c r="P144">
        <f t="shared" si="11"/>
        <v>15</v>
      </c>
      <c r="Q144" s="10" t="s">
        <v>8317</v>
      </c>
      <c r="R144" t="s">
        <v>8318</v>
      </c>
      <c r="S144" s="15">
        <f t="shared" si="12"/>
        <v>42577.607361111113</v>
      </c>
      <c r="T144" s="15">
        <f t="shared" si="13"/>
        <v>42607.607361111113</v>
      </c>
      <c r="U144">
        <f t="shared" si="14"/>
        <v>2016</v>
      </c>
    </row>
    <row r="145" spans="1:21" ht="43.2" x14ac:dyDescent="0.55000000000000004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0</v>
      </c>
      <c r="P145">
        <f t="shared" si="11"/>
        <v>0</v>
      </c>
      <c r="Q145" s="10" t="s">
        <v>8317</v>
      </c>
      <c r="R145" t="s">
        <v>8318</v>
      </c>
      <c r="S145" s="15">
        <f t="shared" si="12"/>
        <v>42103.676180555558</v>
      </c>
      <c r="T145" s="15">
        <f t="shared" si="13"/>
        <v>42115.676180555558</v>
      </c>
      <c r="U145">
        <f t="shared" si="14"/>
        <v>2015</v>
      </c>
    </row>
    <row r="146" spans="1:21" ht="43.2" x14ac:dyDescent="0.55000000000000004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0" t="s">
        <v>8317</v>
      </c>
      <c r="R146" t="s">
        <v>8318</v>
      </c>
      <c r="S146" s="15">
        <f t="shared" si="12"/>
        <v>42346.736400462964</v>
      </c>
      <c r="T146" s="15">
        <f t="shared" si="13"/>
        <v>42386.958333333328</v>
      </c>
      <c r="U146">
        <f t="shared" si="14"/>
        <v>2015</v>
      </c>
    </row>
    <row r="147" spans="1:21" ht="43.2" x14ac:dyDescent="0.55000000000000004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10"/>
        <v>1</v>
      </c>
      <c r="P147">
        <f t="shared" si="11"/>
        <v>1</v>
      </c>
      <c r="Q147" s="10" t="s">
        <v>8317</v>
      </c>
      <c r="R147" t="s">
        <v>8318</v>
      </c>
      <c r="S147" s="15">
        <f t="shared" si="12"/>
        <v>41927.067627314813</v>
      </c>
      <c r="T147" s="15">
        <f t="shared" si="13"/>
        <v>41957.109293981484</v>
      </c>
      <c r="U147">
        <f t="shared" si="14"/>
        <v>2014</v>
      </c>
    </row>
    <row r="148" spans="1:21" x14ac:dyDescent="0.55000000000000004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10"/>
        <v>0</v>
      </c>
      <c r="P148">
        <f t="shared" si="11"/>
        <v>0</v>
      </c>
      <c r="Q148" s="10" t="s">
        <v>8329</v>
      </c>
      <c r="R148" t="s">
        <v>8330</v>
      </c>
      <c r="S148" s="15">
        <f t="shared" si="12"/>
        <v>42046.79</v>
      </c>
      <c r="T148" s="15">
        <f t="shared" si="13"/>
        <v>42076.748333333337</v>
      </c>
      <c r="U148">
        <f t="shared" si="14"/>
        <v>2015</v>
      </c>
    </row>
    <row r="149" spans="1:21" x14ac:dyDescent="0.55000000000000004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42541.837511574078</v>
      </c>
      <c r="T149" s="15">
        <f t="shared" si="13"/>
        <v>42557</v>
      </c>
      <c r="U149">
        <f t="shared" si="14"/>
        <v>2016</v>
      </c>
    </row>
    <row r="150" spans="1:21" ht="28.8" x14ac:dyDescent="0.55000000000000004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10"/>
        <v>60</v>
      </c>
      <c r="P150">
        <f t="shared" si="11"/>
        <v>65</v>
      </c>
      <c r="Q150" s="10" t="s">
        <v>8315</v>
      </c>
      <c r="R150" t="s">
        <v>8355</v>
      </c>
      <c r="S150" s="15">
        <f t="shared" si="12"/>
        <v>42141.741307870368</v>
      </c>
      <c r="T150" s="15">
        <f t="shared" si="13"/>
        <v>42171.741307870368</v>
      </c>
      <c r="U150">
        <f t="shared" si="14"/>
        <v>2015</v>
      </c>
    </row>
    <row r="151" spans="1:21" ht="28.8" x14ac:dyDescent="0.55000000000000004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10"/>
        <v>3</v>
      </c>
      <c r="P151">
        <f t="shared" si="11"/>
        <v>13.33</v>
      </c>
      <c r="Q151" s="10" t="s">
        <v>8308</v>
      </c>
      <c r="R151" t="s">
        <v>8311</v>
      </c>
      <c r="S151" s="15">
        <f t="shared" si="12"/>
        <v>42115.547395833331</v>
      </c>
      <c r="T151" s="15">
        <f t="shared" si="13"/>
        <v>42158.547395833331</v>
      </c>
      <c r="U151">
        <f t="shared" si="14"/>
        <v>2015</v>
      </c>
    </row>
    <row r="152" spans="1:21" ht="43.2" x14ac:dyDescent="0.55000000000000004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0" t="s">
        <v>8317</v>
      </c>
      <c r="R152" t="s">
        <v>8318</v>
      </c>
      <c r="S152" s="15">
        <f t="shared" si="12"/>
        <v>41849.035370370373</v>
      </c>
      <c r="T152" s="15">
        <f t="shared" si="13"/>
        <v>41879.035370370373</v>
      </c>
      <c r="U152">
        <f t="shared" si="14"/>
        <v>2014</v>
      </c>
    </row>
    <row r="153" spans="1:21" ht="43.2" x14ac:dyDescent="0.55000000000000004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10"/>
        <v>1</v>
      </c>
      <c r="P153">
        <f t="shared" si="11"/>
        <v>15</v>
      </c>
      <c r="Q153" s="10" t="s">
        <v>8329</v>
      </c>
      <c r="R153" t="s">
        <v>8330</v>
      </c>
      <c r="S153" s="15">
        <f t="shared" si="12"/>
        <v>42775.172824074078</v>
      </c>
      <c r="T153" s="15">
        <f t="shared" si="13"/>
        <v>42800.172824074078</v>
      </c>
      <c r="U153">
        <f t="shared" si="14"/>
        <v>2017</v>
      </c>
    </row>
    <row r="154" spans="1:21" ht="43.2" x14ac:dyDescent="0.55000000000000004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0" t="s">
        <v>8317</v>
      </c>
      <c r="R154" t="s">
        <v>8318</v>
      </c>
      <c r="S154" s="15">
        <f t="shared" si="12"/>
        <v>41978.930972222224</v>
      </c>
      <c r="T154" s="15">
        <f t="shared" si="13"/>
        <v>42035.027083333334</v>
      </c>
      <c r="U154">
        <f t="shared" si="14"/>
        <v>2014</v>
      </c>
    </row>
    <row r="155" spans="1:21" ht="28.8" x14ac:dyDescent="0.55000000000000004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10"/>
        <v>1</v>
      </c>
      <c r="P155">
        <f t="shared" si="11"/>
        <v>10</v>
      </c>
      <c r="Q155" s="10" t="s">
        <v>8315</v>
      </c>
      <c r="R155" t="s">
        <v>8355</v>
      </c>
      <c r="S155" s="15">
        <f t="shared" si="12"/>
        <v>41848.679803240739</v>
      </c>
      <c r="T155" s="15">
        <f t="shared" si="13"/>
        <v>41908.679803240739</v>
      </c>
      <c r="U155">
        <f t="shared" si="14"/>
        <v>2014</v>
      </c>
    </row>
    <row r="156" spans="1:21" ht="28.8" x14ac:dyDescent="0.55000000000000004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10"/>
        <v>3</v>
      </c>
      <c r="P156">
        <f t="shared" si="11"/>
        <v>13.33</v>
      </c>
      <c r="Q156" s="10" t="s">
        <v>8315</v>
      </c>
      <c r="R156" t="s">
        <v>8357</v>
      </c>
      <c r="S156" s="15">
        <f t="shared" si="12"/>
        <v>42763.780671296292</v>
      </c>
      <c r="T156" s="15">
        <f t="shared" si="13"/>
        <v>42823.739004629635</v>
      </c>
      <c r="U156">
        <f t="shared" si="14"/>
        <v>2017</v>
      </c>
    </row>
    <row r="157" spans="1:21" ht="43.2" x14ac:dyDescent="0.55000000000000004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10"/>
        <v>0</v>
      </c>
      <c r="P157">
        <f t="shared" si="11"/>
        <v>0</v>
      </c>
      <c r="Q157" s="10" t="s">
        <v>8317</v>
      </c>
      <c r="R157" t="s">
        <v>8319</v>
      </c>
      <c r="S157" s="15">
        <f t="shared" si="12"/>
        <v>41836.595520833333</v>
      </c>
      <c r="T157" s="15">
        <f t="shared" si="13"/>
        <v>41866.595520833333</v>
      </c>
      <c r="U157">
        <f t="shared" si="14"/>
        <v>2014</v>
      </c>
    </row>
    <row r="158" spans="1:21" ht="43.2" x14ac:dyDescent="0.55000000000000004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10"/>
        <v>1</v>
      </c>
      <c r="P158">
        <f t="shared" si="11"/>
        <v>15</v>
      </c>
      <c r="Q158" s="10" t="s">
        <v>8320</v>
      </c>
      <c r="R158" t="s">
        <v>8339</v>
      </c>
      <c r="S158" s="15">
        <f t="shared" si="12"/>
        <v>42463.866666666669</v>
      </c>
      <c r="T158" s="15">
        <f t="shared" si="13"/>
        <v>42484.915972222225</v>
      </c>
      <c r="U158">
        <f t="shared" si="14"/>
        <v>2016</v>
      </c>
    </row>
    <row r="159" spans="1:21" ht="43.2" x14ac:dyDescent="0.55000000000000004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10"/>
        <v>0</v>
      </c>
      <c r="P159">
        <f t="shared" si="11"/>
        <v>0</v>
      </c>
      <c r="Q159" s="10" t="s">
        <v>8320</v>
      </c>
      <c r="R159" t="s">
        <v>8342</v>
      </c>
      <c r="S159" s="15">
        <f t="shared" si="12"/>
        <v>40990.050069444449</v>
      </c>
      <c r="T159" s="15">
        <f t="shared" si="13"/>
        <v>41050.050069444449</v>
      </c>
      <c r="U159">
        <f t="shared" si="14"/>
        <v>2012</v>
      </c>
    </row>
    <row r="160" spans="1:21" ht="57.6" x14ac:dyDescent="0.55000000000000004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10"/>
        <v>11</v>
      </c>
      <c r="P160">
        <f t="shared" si="11"/>
        <v>51.25</v>
      </c>
      <c r="Q160" s="10" t="s">
        <v>8320</v>
      </c>
      <c r="R160" t="s">
        <v>8342</v>
      </c>
      <c r="S160" s="15">
        <f t="shared" si="12"/>
        <v>40399.065868055557</v>
      </c>
      <c r="T160" s="15">
        <f t="shared" si="13"/>
        <v>40423.083333333336</v>
      </c>
      <c r="U160">
        <f t="shared" si="14"/>
        <v>2010</v>
      </c>
    </row>
    <row r="161" spans="1:21" ht="43.2" x14ac:dyDescent="0.55000000000000004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10"/>
        <v>3</v>
      </c>
      <c r="P161">
        <f t="shared" si="11"/>
        <v>20</v>
      </c>
      <c r="Q161" s="10" t="s">
        <v>8317</v>
      </c>
      <c r="R161" t="s">
        <v>8318</v>
      </c>
      <c r="S161" s="15">
        <f t="shared" si="12"/>
        <v>42087.343090277776</v>
      </c>
      <c r="T161" s="15">
        <f t="shared" si="13"/>
        <v>42132.343090277776</v>
      </c>
      <c r="U161">
        <f t="shared" si="14"/>
        <v>2015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5">ROUND(E186/D186*100,0)</f>
        <v>3</v>
      </c>
      <c r="P186">
        <f t="shared" ref="P186:P249" si="16">IFERROR(ROUND(E186/L186,2),0)</f>
        <v>25.5</v>
      </c>
      <c r="Q186" s="10" t="s">
        <v>8308</v>
      </c>
      <c r="R186" t="s">
        <v>8312</v>
      </c>
      <c r="S186" s="15">
        <f t="shared" ref="S186:S249" si="17">(((J186/60)/60)/24)+DATE(1970,1,1)</f>
        <v>41825.791226851856</v>
      </c>
      <c r="T186" s="15">
        <f t="shared" ref="T186:T249" si="18">(((I186/60)/60)/24)+DATE(1970,1,1)</f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s="10" t="s">
        <v>8308</v>
      </c>
      <c r="R187" t="s">
        <v>8312</v>
      </c>
      <c r="S187" s="15">
        <f t="shared" si="17"/>
        <v>42570.91133101852</v>
      </c>
      <c r="T187" s="15">
        <f t="shared" si="18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s="10" t="s">
        <v>8308</v>
      </c>
      <c r="R188" t="s">
        <v>8312</v>
      </c>
      <c r="S188" s="15">
        <f t="shared" si="17"/>
        <v>42767.812893518523</v>
      </c>
      <c r="T188" s="15">
        <f t="shared" si="18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s="10" t="s">
        <v>8308</v>
      </c>
      <c r="R189" t="s">
        <v>8312</v>
      </c>
      <c r="S189" s="15">
        <f t="shared" si="17"/>
        <v>42182.234456018516</v>
      </c>
      <c r="T189" s="15">
        <f t="shared" si="18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s="10" t="s">
        <v>8308</v>
      </c>
      <c r="R190" t="s">
        <v>8312</v>
      </c>
      <c r="S190" s="15">
        <f t="shared" si="17"/>
        <v>41857.18304398148</v>
      </c>
      <c r="T190" s="15">
        <f t="shared" si="18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s="10" t="s">
        <v>8308</v>
      </c>
      <c r="R191" t="s">
        <v>8312</v>
      </c>
      <c r="S191" s="15">
        <f t="shared" si="17"/>
        <v>42556.690706018519</v>
      </c>
      <c r="T191" s="15">
        <f t="shared" si="18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s="10" t="s">
        <v>8308</v>
      </c>
      <c r="R192" t="s">
        <v>8312</v>
      </c>
      <c r="S192" s="15">
        <f t="shared" si="17"/>
        <v>42527.650995370372</v>
      </c>
      <c r="T192" s="15">
        <f t="shared" si="18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s="10" t="s">
        <v>8308</v>
      </c>
      <c r="R193" t="s">
        <v>8312</v>
      </c>
      <c r="S193" s="15">
        <f t="shared" si="17"/>
        <v>42239.441412037035</v>
      </c>
      <c r="T193" s="15">
        <f t="shared" si="18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s="10" t="s">
        <v>8308</v>
      </c>
      <c r="R194" t="s">
        <v>8312</v>
      </c>
      <c r="S194" s="15">
        <f t="shared" si="17"/>
        <v>41899.792037037041</v>
      </c>
      <c r="T194" s="15">
        <f t="shared" si="18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20">ROUND(E250/D250*100,0)</f>
        <v>101</v>
      </c>
      <c r="P250">
        <f t="shared" ref="P250:P313" si="21">IFERROR(ROUND(E250/L250,2),0)</f>
        <v>589.95000000000005</v>
      </c>
      <c r="Q250" s="10" t="s">
        <v>8308</v>
      </c>
      <c r="R250" t="s">
        <v>8313</v>
      </c>
      <c r="S250" s="15">
        <f t="shared" ref="S250:S313" si="22">(((J250/60)/60)/24)+DATE(1970,1,1)</f>
        <v>40870.774409722224</v>
      </c>
      <c r="T250" s="15">
        <f t="shared" ref="T250:T313" si="23">(((I250/60)/60)/24)+DATE(1970,1,1)</f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s="10" t="s">
        <v>8308</v>
      </c>
      <c r="R251" t="s">
        <v>8313</v>
      </c>
      <c r="S251" s="15">
        <f t="shared" si="22"/>
        <v>40332.923842592594</v>
      </c>
      <c r="T251" s="15">
        <f t="shared" si="23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s="10" t="s">
        <v>8308</v>
      </c>
      <c r="R252" t="s">
        <v>8313</v>
      </c>
      <c r="S252" s="15">
        <f t="shared" si="22"/>
        <v>41401.565868055557</v>
      </c>
      <c r="T252" s="15">
        <f t="shared" si="23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s="10" t="s">
        <v>8308</v>
      </c>
      <c r="R253" t="s">
        <v>8313</v>
      </c>
      <c r="S253" s="15">
        <f t="shared" si="22"/>
        <v>41013.787569444445</v>
      </c>
      <c r="T253" s="15">
        <f t="shared" si="23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s="10" t="s">
        <v>8308</v>
      </c>
      <c r="R254" t="s">
        <v>8313</v>
      </c>
      <c r="S254" s="15">
        <f t="shared" si="22"/>
        <v>40266.662708333337</v>
      </c>
      <c r="T254" s="15">
        <f t="shared" si="23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s="10" t="s">
        <v>8308</v>
      </c>
      <c r="R255" t="s">
        <v>8313</v>
      </c>
      <c r="S255" s="15">
        <f t="shared" si="22"/>
        <v>40924.650868055556</v>
      </c>
      <c r="T255" s="15">
        <f t="shared" si="23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s="10" t="s">
        <v>8308</v>
      </c>
      <c r="R256" t="s">
        <v>8313</v>
      </c>
      <c r="S256" s="15">
        <f t="shared" si="22"/>
        <v>42263.952662037031</v>
      </c>
      <c r="T256" s="15">
        <f t="shared" si="23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s="10" t="s">
        <v>8308</v>
      </c>
      <c r="R257" t="s">
        <v>8313</v>
      </c>
      <c r="S257" s="15">
        <f t="shared" si="22"/>
        <v>40588.526412037041</v>
      </c>
      <c r="T257" s="15">
        <f t="shared" si="23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s="10" t="s">
        <v>8308</v>
      </c>
      <c r="R258" t="s">
        <v>8313</v>
      </c>
      <c r="S258" s="15">
        <f t="shared" si="22"/>
        <v>41319.769293981481</v>
      </c>
      <c r="T258" s="15">
        <f t="shared" si="23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5">ROUND(E314/D314*100,0)</f>
        <v>112</v>
      </c>
      <c r="P314">
        <f t="shared" ref="P314:P377" si="26">IFERROR(ROUND(E314/L314,2),0)</f>
        <v>61.3</v>
      </c>
      <c r="Q314" s="10" t="s">
        <v>8308</v>
      </c>
      <c r="R314" t="s">
        <v>8313</v>
      </c>
      <c r="S314" s="15">
        <f t="shared" ref="S314:S377" si="27">(((J314/60)/60)/24)+DATE(1970,1,1)</f>
        <v>41348.877685185187</v>
      </c>
      <c r="T314" s="15">
        <f t="shared" ref="T314:T377" si="28">(((I314/60)/60)/24)+DATE(1970,1,1)</f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s="10" t="s">
        <v>8308</v>
      </c>
      <c r="R315" t="s">
        <v>8313</v>
      </c>
      <c r="S315" s="15">
        <f t="shared" si="27"/>
        <v>40357.227939814817</v>
      </c>
      <c r="T315" s="15">
        <f t="shared" si="28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s="10" t="s">
        <v>8308</v>
      </c>
      <c r="R316" t="s">
        <v>8313</v>
      </c>
      <c r="S316" s="15">
        <f t="shared" si="27"/>
        <v>41304.833194444444</v>
      </c>
      <c r="T316" s="15">
        <f t="shared" si="28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s="10" t="s">
        <v>8308</v>
      </c>
      <c r="R317" t="s">
        <v>8313</v>
      </c>
      <c r="S317" s="15">
        <f t="shared" si="27"/>
        <v>41113.77238425926</v>
      </c>
      <c r="T317" s="15">
        <f t="shared" si="28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s="10" t="s">
        <v>8308</v>
      </c>
      <c r="R318" t="s">
        <v>8313</v>
      </c>
      <c r="S318" s="15">
        <f t="shared" si="27"/>
        <v>41950.923576388886</v>
      </c>
      <c r="T318" s="15">
        <f t="shared" si="28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s="10" t="s">
        <v>8308</v>
      </c>
      <c r="R319" t="s">
        <v>8313</v>
      </c>
      <c r="S319" s="15">
        <f t="shared" si="27"/>
        <v>41589.676886574074</v>
      </c>
      <c r="T319" s="15">
        <f t="shared" si="28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s="10" t="s">
        <v>8308</v>
      </c>
      <c r="R320" t="s">
        <v>8313</v>
      </c>
      <c r="S320" s="15">
        <f t="shared" si="27"/>
        <v>41330.038784722223</v>
      </c>
      <c r="T320" s="15">
        <f t="shared" si="28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s="10" t="s">
        <v>8308</v>
      </c>
      <c r="R321" t="s">
        <v>8313</v>
      </c>
      <c r="S321" s="15">
        <f t="shared" si="27"/>
        <v>40123.83829861111</v>
      </c>
      <c r="T321" s="15">
        <f t="shared" si="28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</v>
      </c>
      <c r="Q322" s="10" t="s">
        <v>8308</v>
      </c>
      <c r="R322" t="s">
        <v>8313</v>
      </c>
      <c r="S322" s="15">
        <f t="shared" si="27"/>
        <v>42331.551307870366</v>
      </c>
      <c r="T322" s="15">
        <f t="shared" si="28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30">ROUND(E378/D378*100,0)</f>
        <v>106</v>
      </c>
      <c r="P378">
        <f t="shared" ref="P378:P441" si="31">IFERROR(ROUND(E378/L378,2),0)</f>
        <v>54.08</v>
      </c>
      <c r="Q378" s="10" t="s">
        <v>8308</v>
      </c>
      <c r="R378" t="s">
        <v>8313</v>
      </c>
      <c r="S378" s="15">
        <f t="shared" ref="S378:S441" si="32">(((J378/60)/60)/24)+DATE(1970,1,1)</f>
        <v>42576.452731481477</v>
      </c>
      <c r="T378" s="15">
        <f t="shared" ref="T378:T441" si="33">(((I378/60)/60)/24)+DATE(1970,1,1)</f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0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35">ROUND(E442/D442*100,0)</f>
        <v>0</v>
      </c>
      <c r="P442">
        <f t="shared" ref="P442:P505" si="36">IFERROR(ROUND(E442/L442,2),0)</f>
        <v>5</v>
      </c>
      <c r="Q442" s="10" t="s">
        <v>8308</v>
      </c>
      <c r="R442" t="s">
        <v>8314</v>
      </c>
      <c r="S442" s="15">
        <f t="shared" ref="S442:S505" si="37">(((J442/60)/60)/24)+DATE(1970,1,1)</f>
        <v>42423.985567129625</v>
      </c>
      <c r="T442" s="15">
        <f t="shared" ref="T442:T505" si="38">(((I442/60)/60)/24)+DATE(1970,1,1)</f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6"/>
        <v>0</v>
      </c>
      <c r="Q443" s="10" t="s">
        <v>8308</v>
      </c>
      <c r="R443" t="s">
        <v>8314</v>
      </c>
      <c r="S443" s="15">
        <f t="shared" si="37"/>
        <v>41550.793935185182</v>
      </c>
      <c r="T443" s="15">
        <f t="shared" si="38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s="10" t="s">
        <v>8308</v>
      </c>
      <c r="R444" t="s">
        <v>8314</v>
      </c>
      <c r="S444" s="15">
        <f t="shared" si="37"/>
        <v>42024.888692129629</v>
      </c>
      <c r="T444" s="15">
        <f t="shared" si="38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s="10" t="s">
        <v>8308</v>
      </c>
      <c r="R445" t="s">
        <v>8314</v>
      </c>
      <c r="S445" s="15">
        <f t="shared" si="37"/>
        <v>41650.015057870369</v>
      </c>
      <c r="T445" s="15">
        <f t="shared" si="38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s="10" t="s">
        <v>8308</v>
      </c>
      <c r="R446" t="s">
        <v>8314</v>
      </c>
      <c r="S446" s="15">
        <f t="shared" si="37"/>
        <v>40894.906956018516</v>
      </c>
      <c r="T446" s="15">
        <f t="shared" si="38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s="10" t="s">
        <v>8308</v>
      </c>
      <c r="R447" t="s">
        <v>8314</v>
      </c>
      <c r="S447" s="15">
        <f t="shared" si="37"/>
        <v>42130.335358796292</v>
      </c>
      <c r="T447" s="15">
        <f t="shared" si="38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s="10" t="s">
        <v>8308</v>
      </c>
      <c r="R448" t="s">
        <v>8314</v>
      </c>
      <c r="S448" s="15">
        <f t="shared" si="37"/>
        <v>42037.083564814813</v>
      </c>
      <c r="T448" s="15">
        <f t="shared" si="38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6"/>
        <v>5</v>
      </c>
      <c r="Q449" s="10" t="s">
        <v>8308</v>
      </c>
      <c r="R449" t="s">
        <v>8314</v>
      </c>
      <c r="S449" s="15">
        <f t="shared" si="37"/>
        <v>41331.555127314816</v>
      </c>
      <c r="T449" s="15">
        <f t="shared" si="38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s="10" t="s">
        <v>8308</v>
      </c>
      <c r="R450" t="s">
        <v>8314</v>
      </c>
      <c r="S450" s="15">
        <f t="shared" si="37"/>
        <v>41753.758043981477</v>
      </c>
      <c r="T450" s="15">
        <f t="shared" si="38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40">ROUND(E506/D506*100,0)</f>
        <v>1</v>
      </c>
      <c r="P506">
        <f t="shared" ref="P506:P569" si="41">IFERROR(ROUND(E506/L506,2),0)</f>
        <v>67</v>
      </c>
      <c r="Q506" s="10" t="s">
        <v>8308</v>
      </c>
      <c r="R506" t="s">
        <v>8314</v>
      </c>
      <c r="S506" s="15">
        <f t="shared" ref="S506:S569" si="42">(((J506/60)/60)/24)+DATE(1970,1,1)</f>
        <v>40949.98364583333</v>
      </c>
      <c r="T506" s="15">
        <f t="shared" ref="T506:T569" si="43">(((I506/60)/60)/24)+DATE(1970,1,1)</f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s="10" t="s">
        <v>8308</v>
      </c>
      <c r="R507" t="s">
        <v>8314</v>
      </c>
      <c r="S507" s="15">
        <f t="shared" si="42"/>
        <v>42318.098217592589</v>
      </c>
      <c r="T507" s="15">
        <f t="shared" si="43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s="10" t="s">
        <v>8308</v>
      </c>
      <c r="R508" t="s">
        <v>8314</v>
      </c>
      <c r="S508" s="15">
        <f t="shared" si="42"/>
        <v>41466.552314814813</v>
      </c>
      <c r="T508" s="15">
        <f t="shared" si="43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s="10" t="s">
        <v>8308</v>
      </c>
      <c r="R509" t="s">
        <v>8314</v>
      </c>
      <c r="S509" s="15">
        <f t="shared" si="42"/>
        <v>41156.958993055552</v>
      </c>
      <c r="T509" s="15">
        <f t="shared" si="43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s="10" t="s">
        <v>8308</v>
      </c>
      <c r="R510" t="s">
        <v>8314</v>
      </c>
      <c r="S510" s="15">
        <f t="shared" si="42"/>
        <v>40995.024317129632</v>
      </c>
      <c r="T510" s="15">
        <f t="shared" si="43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41"/>
        <v>10</v>
      </c>
      <c r="Q511" s="10" t="s">
        <v>8308</v>
      </c>
      <c r="R511" t="s">
        <v>8314</v>
      </c>
      <c r="S511" s="15">
        <f t="shared" si="42"/>
        <v>42153.631597222222</v>
      </c>
      <c r="T511" s="15">
        <f t="shared" si="43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s="10" t="s">
        <v>8308</v>
      </c>
      <c r="R512" t="s">
        <v>8314</v>
      </c>
      <c r="S512" s="15">
        <f t="shared" si="42"/>
        <v>42400.176377314812</v>
      </c>
      <c r="T512" s="15">
        <f t="shared" si="43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s="10" t="s">
        <v>8308</v>
      </c>
      <c r="R513" t="s">
        <v>8314</v>
      </c>
      <c r="S513" s="15">
        <f t="shared" si="42"/>
        <v>41340.303032407406</v>
      </c>
      <c r="T513" s="15">
        <f t="shared" si="43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s="10" t="s">
        <v>8308</v>
      </c>
      <c r="R514" t="s">
        <v>8314</v>
      </c>
      <c r="S514" s="15">
        <f t="shared" si="42"/>
        <v>42649.742210648154</v>
      </c>
      <c r="T514" s="15">
        <f t="shared" si="43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45">ROUND(E570/D570*100,0)</f>
        <v>1</v>
      </c>
      <c r="P570">
        <f t="shared" ref="P570:P633" si="46">IFERROR(ROUND(E570/L570,2),0)</f>
        <v>49</v>
      </c>
      <c r="Q570" s="10" t="s">
        <v>8317</v>
      </c>
      <c r="R570" t="s">
        <v>8318</v>
      </c>
      <c r="S570" s="15">
        <f t="shared" ref="S570:S633" si="47">(((J570/60)/60)/24)+DATE(1970,1,1)</f>
        <v>42348.9215625</v>
      </c>
      <c r="T570" s="15">
        <f t="shared" ref="T570:T633" si="48">(((I570/60)/60)/24)+DATE(1970,1,1)</f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4</v>
      </c>
      <c r="Q602" s="10" t="s">
        <v>8317</v>
      </c>
      <c r="R602" t="s">
        <v>8318</v>
      </c>
      <c r="S602" s="15">
        <f t="shared" si="47"/>
        <v>42131.455439814818</v>
      </c>
      <c r="T602" s="15">
        <f t="shared" si="48"/>
        <v>42161.44930555555</v>
      </c>
      <c r="U602">
        <f t="shared" si="49"/>
        <v>2015</v>
      </c>
    </row>
    <row r="603" spans="1:21" ht="43.2" x14ac:dyDescent="0.55000000000000004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45"/>
        <v>0</v>
      </c>
      <c r="P603">
        <f t="shared" si="46"/>
        <v>1</v>
      </c>
      <c r="Q603" s="10" t="s">
        <v>8329</v>
      </c>
      <c r="R603" t="s">
        <v>8330</v>
      </c>
      <c r="S603" s="15">
        <f t="shared" si="47"/>
        <v>41918.818460648145</v>
      </c>
      <c r="T603" s="15">
        <f t="shared" si="48"/>
        <v>41948.860127314816</v>
      </c>
      <c r="U603">
        <f t="shared" si="49"/>
        <v>2014</v>
      </c>
    </row>
    <row r="604" spans="1:21" ht="43.2" x14ac:dyDescent="0.55000000000000004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45"/>
        <v>0</v>
      </c>
      <c r="P604">
        <f t="shared" si="46"/>
        <v>0</v>
      </c>
      <c r="Q604" s="10" t="s">
        <v>8323</v>
      </c>
      <c r="R604" t="s">
        <v>8338</v>
      </c>
      <c r="S604" s="15">
        <f t="shared" si="47"/>
        <v>41827.919166666667</v>
      </c>
      <c r="T604" s="15">
        <f t="shared" si="48"/>
        <v>41858.291666666664</v>
      </c>
      <c r="U604">
        <f t="shared" si="49"/>
        <v>2014</v>
      </c>
    </row>
    <row r="605" spans="1:21" ht="43.2" x14ac:dyDescent="0.55000000000000004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s="10" t="s">
        <v>8317</v>
      </c>
      <c r="R605" t="s">
        <v>8318</v>
      </c>
      <c r="S605" s="15">
        <f t="shared" si="47"/>
        <v>42101.633703703701</v>
      </c>
      <c r="T605" s="15">
        <f t="shared" si="48"/>
        <v>42161.633703703701</v>
      </c>
      <c r="U605">
        <f t="shared" si="49"/>
        <v>2015</v>
      </c>
    </row>
    <row r="606" spans="1:21" ht="43.2" x14ac:dyDescent="0.55000000000000004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42150.777731481481</v>
      </c>
      <c r="T606" s="15">
        <f t="shared" si="48"/>
        <v>42180.777731481481</v>
      </c>
      <c r="U606">
        <f t="shared" si="49"/>
        <v>2015</v>
      </c>
    </row>
    <row r="607" spans="1:21" ht="43.2" x14ac:dyDescent="0.55000000000000004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45"/>
        <v>2</v>
      </c>
      <c r="P607">
        <f t="shared" si="46"/>
        <v>17.5</v>
      </c>
      <c r="Q607" s="10" t="s">
        <v>8315</v>
      </c>
      <c r="R607" t="s">
        <v>8357</v>
      </c>
      <c r="S607" s="15">
        <f t="shared" si="47"/>
        <v>42079.857974537037</v>
      </c>
      <c r="T607" s="15">
        <f t="shared" si="48"/>
        <v>42125.916666666672</v>
      </c>
      <c r="U607">
        <f t="shared" si="49"/>
        <v>2015</v>
      </c>
    </row>
    <row r="608" spans="1:21" ht="28.8" x14ac:dyDescent="0.55000000000000004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45"/>
        <v>0</v>
      </c>
      <c r="P608">
        <f t="shared" si="46"/>
        <v>0</v>
      </c>
      <c r="Q608" s="10" t="s">
        <v>8329</v>
      </c>
      <c r="R608" t="s">
        <v>8330</v>
      </c>
      <c r="S608" s="15">
        <f t="shared" si="47"/>
        <v>42231.7971875</v>
      </c>
      <c r="T608" s="15">
        <f t="shared" si="48"/>
        <v>42261.7971875</v>
      </c>
      <c r="U608">
        <f t="shared" si="49"/>
        <v>2015</v>
      </c>
    </row>
    <row r="609" spans="1:21" ht="43.2" x14ac:dyDescent="0.55000000000000004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45"/>
        <v>0</v>
      </c>
      <c r="P609">
        <f t="shared" si="46"/>
        <v>0</v>
      </c>
      <c r="Q609" s="10" t="s">
        <v>8329</v>
      </c>
      <c r="R609" t="s">
        <v>8330</v>
      </c>
      <c r="S609" s="15">
        <f t="shared" si="47"/>
        <v>41831.851840277777</v>
      </c>
      <c r="T609" s="15">
        <f t="shared" si="48"/>
        <v>41861.916666666664</v>
      </c>
      <c r="U609">
        <f t="shared" si="49"/>
        <v>2014</v>
      </c>
    </row>
    <row r="610" spans="1:21" x14ac:dyDescent="0.55000000000000004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45"/>
        <v>0</v>
      </c>
      <c r="P610">
        <f t="shared" si="46"/>
        <v>0</v>
      </c>
      <c r="Q610" s="10" t="s">
        <v>8323</v>
      </c>
      <c r="R610" t="s">
        <v>8338</v>
      </c>
      <c r="S610" s="15">
        <f t="shared" si="47"/>
        <v>41110.680138888885</v>
      </c>
      <c r="T610" s="15">
        <f t="shared" si="48"/>
        <v>41118.666666666664</v>
      </c>
      <c r="U610">
        <f t="shared" si="49"/>
        <v>2012</v>
      </c>
    </row>
    <row r="611" spans="1:21" ht="28.8" x14ac:dyDescent="0.55000000000000004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45"/>
        <v>0</v>
      </c>
      <c r="P611">
        <f t="shared" si="46"/>
        <v>0</v>
      </c>
      <c r="Q611" s="10" t="s">
        <v>8323</v>
      </c>
      <c r="R611" t="s">
        <v>8338</v>
      </c>
      <c r="S611" s="15">
        <f t="shared" si="47"/>
        <v>40883.962581018517</v>
      </c>
      <c r="T611" s="15">
        <f t="shared" si="48"/>
        <v>40913.962581018517</v>
      </c>
      <c r="U611">
        <f t="shared" si="49"/>
        <v>2011</v>
      </c>
    </row>
    <row r="612" spans="1:21" ht="43.2" x14ac:dyDescent="0.55000000000000004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45"/>
        <v>0</v>
      </c>
      <c r="P612">
        <f t="shared" si="46"/>
        <v>0</v>
      </c>
      <c r="Q612" s="10" t="s">
        <v>8317</v>
      </c>
      <c r="R612" t="s">
        <v>8319</v>
      </c>
      <c r="S612" s="15">
        <f t="shared" si="47"/>
        <v>41806.106770833336</v>
      </c>
      <c r="T612" s="15">
        <f t="shared" si="48"/>
        <v>41836.106770833336</v>
      </c>
      <c r="U612">
        <f t="shared" si="49"/>
        <v>2014</v>
      </c>
    </row>
    <row r="613" spans="1:21" ht="43.2" x14ac:dyDescent="0.55000000000000004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45"/>
        <v>5</v>
      </c>
      <c r="P613">
        <f t="shared" si="46"/>
        <v>41.67</v>
      </c>
      <c r="Q613" s="10" t="s">
        <v>8320</v>
      </c>
      <c r="R613" t="s">
        <v>8342</v>
      </c>
      <c r="S613" s="15">
        <f t="shared" si="47"/>
        <v>42404.033090277779</v>
      </c>
      <c r="T613" s="15">
        <f t="shared" si="48"/>
        <v>42428.999305555553</v>
      </c>
      <c r="U613">
        <f t="shared" si="49"/>
        <v>2016</v>
      </c>
    </row>
    <row r="614" spans="1:21" ht="43.2" x14ac:dyDescent="0.55000000000000004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42669.870173611111</v>
      </c>
      <c r="T614" s="15">
        <f t="shared" si="48"/>
        <v>42699.911840277782</v>
      </c>
      <c r="U614">
        <f t="shared" si="49"/>
        <v>2016</v>
      </c>
    </row>
    <row r="615" spans="1:21" ht="43.2" x14ac:dyDescent="0.55000000000000004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45"/>
        <v>1</v>
      </c>
      <c r="P615">
        <f t="shared" si="46"/>
        <v>12</v>
      </c>
      <c r="Q615" s="10" t="s">
        <v>8317</v>
      </c>
      <c r="R615" t="s">
        <v>8353</v>
      </c>
      <c r="S615" s="15">
        <f t="shared" si="47"/>
        <v>42200.261793981481</v>
      </c>
      <c r="T615" s="15">
        <f t="shared" si="48"/>
        <v>42230.261793981481</v>
      </c>
      <c r="U615">
        <f t="shared" si="49"/>
        <v>2015</v>
      </c>
    </row>
    <row r="616" spans="1:21" ht="43.2" x14ac:dyDescent="0.55000000000000004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45"/>
        <v>1</v>
      </c>
      <c r="P616">
        <f t="shared" si="46"/>
        <v>25</v>
      </c>
      <c r="Q616" s="10" t="s">
        <v>8323</v>
      </c>
      <c r="R616" t="s">
        <v>8338</v>
      </c>
      <c r="S616" s="15">
        <f t="shared" si="47"/>
        <v>40985.459803240738</v>
      </c>
      <c r="T616" s="15">
        <f t="shared" si="48"/>
        <v>41015.666666666664</v>
      </c>
      <c r="U616">
        <f t="shared" si="49"/>
        <v>2012</v>
      </c>
    </row>
    <row r="617" spans="1:21" ht="43.2" x14ac:dyDescent="0.55000000000000004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45"/>
        <v>0</v>
      </c>
      <c r="P617">
        <f t="shared" si="46"/>
        <v>4</v>
      </c>
      <c r="Q617" s="10" t="s">
        <v>8308</v>
      </c>
      <c r="R617" t="s">
        <v>8311</v>
      </c>
      <c r="S617" s="15">
        <f t="shared" si="47"/>
        <v>42396.911712962959</v>
      </c>
      <c r="T617" s="15">
        <f t="shared" si="48"/>
        <v>42426.911712962959</v>
      </c>
      <c r="U617">
        <f t="shared" si="49"/>
        <v>2016</v>
      </c>
    </row>
    <row r="618" spans="1:21" ht="43.2" x14ac:dyDescent="0.55000000000000004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45"/>
        <v>0</v>
      </c>
      <c r="P618">
        <f t="shared" si="46"/>
        <v>1</v>
      </c>
      <c r="Q618" s="10" t="s">
        <v>8308</v>
      </c>
      <c r="R618" t="s">
        <v>8311</v>
      </c>
      <c r="S618" s="15">
        <f t="shared" si="47"/>
        <v>42096.704976851848</v>
      </c>
      <c r="T618" s="15">
        <f t="shared" si="48"/>
        <v>42112.427777777775</v>
      </c>
      <c r="U618">
        <f t="shared" si="49"/>
        <v>2015</v>
      </c>
    </row>
    <row r="619" spans="1:21" ht="43.2" x14ac:dyDescent="0.55000000000000004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45"/>
        <v>13</v>
      </c>
      <c r="P619">
        <f t="shared" si="46"/>
        <v>80.599999999999994</v>
      </c>
      <c r="Q619" s="10" t="s">
        <v>8308</v>
      </c>
      <c r="R619" t="s">
        <v>8311</v>
      </c>
      <c r="S619" s="15">
        <f t="shared" si="47"/>
        <v>41788.381909722222</v>
      </c>
      <c r="T619" s="15">
        <f t="shared" si="48"/>
        <v>41821.791666666664</v>
      </c>
      <c r="U619">
        <f t="shared" si="49"/>
        <v>2014</v>
      </c>
    </row>
    <row r="620" spans="1:21" ht="43.2" x14ac:dyDescent="0.55000000000000004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45"/>
        <v>0</v>
      </c>
      <c r="P620">
        <f t="shared" si="46"/>
        <v>0</v>
      </c>
      <c r="Q620" s="10" t="s">
        <v>8308</v>
      </c>
      <c r="R620" t="s">
        <v>8311</v>
      </c>
      <c r="S620" s="15">
        <f t="shared" si="47"/>
        <v>42096.410115740742</v>
      </c>
      <c r="T620" s="15">
        <f t="shared" si="48"/>
        <v>42140.427777777775</v>
      </c>
      <c r="U620">
        <f t="shared" si="49"/>
        <v>2015</v>
      </c>
    </row>
    <row r="621" spans="1:21" ht="43.2" x14ac:dyDescent="0.55000000000000004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45"/>
        <v>0</v>
      </c>
      <c r="P621">
        <f t="shared" si="46"/>
        <v>10</v>
      </c>
      <c r="Q621" s="10" t="s">
        <v>8308</v>
      </c>
      <c r="R621" t="s">
        <v>8311</v>
      </c>
      <c r="S621" s="15">
        <f t="shared" si="47"/>
        <v>41938.893263888887</v>
      </c>
      <c r="T621" s="15">
        <f t="shared" si="48"/>
        <v>41959.934930555552</v>
      </c>
      <c r="U621">
        <f t="shared" si="49"/>
        <v>2014</v>
      </c>
    </row>
    <row r="622" spans="1:21" ht="43.2" x14ac:dyDescent="0.55000000000000004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45"/>
        <v>0</v>
      </c>
      <c r="P622">
        <f t="shared" si="46"/>
        <v>0</v>
      </c>
      <c r="Q622" s="10" t="s">
        <v>8329</v>
      </c>
      <c r="R622" t="s">
        <v>8330</v>
      </c>
      <c r="S622" s="15">
        <f t="shared" si="47"/>
        <v>42319.851388888885</v>
      </c>
      <c r="T622" s="15">
        <f t="shared" si="48"/>
        <v>42364.851388888885</v>
      </c>
      <c r="U622">
        <f t="shared" si="49"/>
        <v>2015</v>
      </c>
    </row>
    <row r="623" spans="1:21" ht="43.2" x14ac:dyDescent="0.55000000000000004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45"/>
        <v>4</v>
      </c>
      <c r="P623">
        <f t="shared" si="46"/>
        <v>44</v>
      </c>
      <c r="Q623" s="10" t="s">
        <v>8323</v>
      </c>
      <c r="R623" t="s">
        <v>8338</v>
      </c>
      <c r="S623" s="15">
        <f t="shared" si="47"/>
        <v>41509.905995370369</v>
      </c>
      <c r="T623" s="15">
        <f t="shared" si="48"/>
        <v>41569.905995370369</v>
      </c>
      <c r="U623">
        <f t="shared" si="49"/>
        <v>2013</v>
      </c>
    </row>
    <row r="624" spans="1:21" ht="43.2" x14ac:dyDescent="0.55000000000000004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45"/>
        <v>0</v>
      </c>
      <c r="P624">
        <f t="shared" si="46"/>
        <v>0</v>
      </c>
      <c r="Q624" s="10" t="s">
        <v>8317</v>
      </c>
      <c r="R624" t="s">
        <v>8318</v>
      </c>
      <c r="S624" s="15">
        <f t="shared" si="47"/>
        <v>42060.001805555556</v>
      </c>
      <c r="T624" s="15">
        <f t="shared" si="48"/>
        <v>42094.985416666663</v>
      </c>
      <c r="U624">
        <f t="shared" si="49"/>
        <v>2015</v>
      </c>
    </row>
    <row r="625" spans="1:21" ht="43.2" x14ac:dyDescent="0.55000000000000004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45"/>
        <v>11</v>
      </c>
      <c r="P625">
        <f t="shared" si="46"/>
        <v>81.58</v>
      </c>
      <c r="Q625" s="10" t="s">
        <v>8317</v>
      </c>
      <c r="R625" t="s">
        <v>8318</v>
      </c>
      <c r="S625" s="15">
        <f t="shared" si="47"/>
        <v>42318.925532407404</v>
      </c>
      <c r="T625" s="15">
        <f t="shared" si="48"/>
        <v>42348.925532407404</v>
      </c>
      <c r="U625">
        <f t="shared" si="49"/>
        <v>2015</v>
      </c>
    </row>
    <row r="626" spans="1:21" ht="57.6" x14ac:dyDescent="0.55000000000000004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45"/>
        <v>3</v>
      </c>
      <c r="P626">
        <f t="shared" si="46"/>
        <v>37.5</v>
      </c>
      <c r="Q626" s="10" t="s">
        <v>8317</v>
      </c>
      <c r="R626" t="s">
        <v>8318</v>
      </c>
      <c r="S626" s="15">
        <f t="shared" si="47"/>
        <v>42195.187534722223</v>
      </c>
      <c r="T626" s="15">
        <f t="shared" si="48"/>
        <v>42220.187534722223</v>
      </c>
      <c r="U626">
        <f t="shared" si="49"/>
        <v>2015</v>
      </c>
    </row>
    <row r="627" spans="1:21" ht="28.8" x14ac:dyDescent="0.55000000000000004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45"/>
        <v>1</v>
      </c>
      <c r="P627">
        <f t="shared" si="46"/>
        <v>14</v>
      </c>
      <c r="Q627" s="10" t="s">
        <v>8320</v>
      </c>
      <c r="R627" t="s">
        <v>8342</v>
      </c>
      <c r="S627" s="15">
        <f t="shared" si="47"/>
        <v>41481.996423611112</v>
      </c>
      <c r="T627" s="15">
        <f t="shared" si="48"/>
        <v>41514.996423611112</v>
      </c>
      <c r="U627">
        <f t="shared" si="49"/>
        <v>2013</v>
      </c>
    </row>
    <row r="628" spans="1:21" ht="43.2" x14ac:dyDescent="0.55000000000000004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45"/>
        <v>0</v>
      </c>
      <c r="P628">
        <f t="shared" si="46"/>
        <v>0</v>
      </c>
      <c r="Q628" s="10" t="s">
        <v>8329</v>
      </c>
      <c r="R628" t="s">
        <v>8330</v>
      </c>
      <c r="S628" s="15">
        <f t="shared" si="47"/>
        <v>42406.992418981477</v>
      </c>
      <c r="T628" s="15">
        <f t="shared" si="48"/>
        <v>42436.992418981477</v>
      </c>
      <c r="U628">
        <f t="shared" si="49"/>
        <v>2016</v>
      </c>
    </row>
    <row r="629" spans="1:21" ht="43.2" x14ac:dyDescent="0.55000000000000004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45"/>
        <v>53</v>
      </c>
      <c r="P629">
        <f t="shared" si="46"/>
        <v>44.76</v>
      </c>
      <c r="Q629" s="10" t="s">
        <v>8315</v>
      </c>
      <c r="R629" t="s">
        <v>8357</v>
      </c>
      <c r="S629" s="15">
        <f t="shared" si="47"/>
        <v>42372.624166666668</v>
      </c>
      <c r="T629" s="15">
        <f t="shared" si="48"/>
        <v>42402.624166666668</v>
      </c>
      <c r="U629">
        <f t="shared" si="49"/>
        <v>2016</v>
      </c>
    </row>
    <row r="630" spans="1:21" ht="43.2" x14ac:dyDescent="0.55000000000000004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45"/>
        <v>0</v>
      </c>
      <c r="P630">
        <f t="shared" si="46"/>
        <v>0</v>
      </c>
      <c r="Q630" s="10" t="s">
        <v>8308</v>
      </c>
      <c r="R630" t="s">
        <v>8311</v>
      </c>
      <c r="S630" s="15">
        <f t="shared" si="47"/>
        <v>42114.928726851853</v>
      </c>
      <c r="T630" s="15">
        <f t="shared" si="48"/>
        <v>42139.928726851853</v>
      </c>
      <c r="U630">
        <f t="shared" si="49"/>
        <v>2015</v>
      </c>
    </row>
    <row r="631" spans="1:21" ht="43.2" x14ac:dyDescent="0.55000000000000004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45"/>
        <v>6</v>
      </c>
      <c r="P631">
        <f t="shared" si="46"/>
        <v>29.25</v>
      </c>
      <c r="Q631" s="10" t="s">
        <v>8317</v>
      </c>
      <c r="R631" t="s">
        <v>8319</v>
      </c>
      <c r="S631" s="15">
        <f t="shared" si="47"/>
        <v>41977.040185185186</v>
      </c>
      <c r="T631" s="15">
        <f t="shared" si="48"/>
        <v>41985.299305555556</v>
      </c>
      <c r="U631">
        <f t="shared" si="49"/>
        <v>2014</v>
      </c>
    </row>
    <row r="632" spans="1:21" ht="28.8" x14ac:dyDescent="0.55000000000000004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45"/>
        <v>0</v>
      </c>
      <c r="P632">
        <f t="shared" si="46"/>
        <v>0</v>
      </c>
      <c r="Q632" s="10" t="s">
        <v>8329</v>
      </c>
      <c r="R632" t="s">
        <v>8330</v>
      </c>
      <c r="S632" s="15">
        <f t="shared" si="47"/>
        <v>42432.276712962965</v>
      </c>
      <c r="T632" s="15">
        <f t="shared" si="48"/>
        <v>42492.041666666672</v>
      </c>
      <c r="U632">
        <f t="shared" si="49"/>
        <v>2016</v>
      </c>
    </row>
    <row r="633" spans="1:21" ht="43.2" x14ac:dyDescent="0.55000000000000004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45"/>
        <v>0</v>
      </c>
      <c r="P633">
        <f t="shared" si="46"/>
        <v>0</v>
      </c>
      <c r="Q633" s="10" t="s">
        <v>8320</v>
      </c>
      <c r="R633" t="s">
        <v>8342</v>
      </c>
      <c r="S633" s="15">
        <f t="shared" si="47"/>
        <v>40079.566157407404</v>
      </c>
      <c r="T633" s="15">
        <f t="shared" si="48"/>
        <v>40149.034722222219</v>
      </c>
      <c r="U633">
        <f t="shared" si="49"/>
        <v>2009</v>
      </c>
    </row>
    <row r="634" spans="1:21" ht="43.2" x14ac:dyDescent="0.55000000000000004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ref="O634:O697" si="50">ROUND(E634/D634*100,0)</f>
        <v>3</v>
      </c>
      <c r="P634">
        <f t="shared" ref="P634:P697" si="51">IFERROR(ROUND(E634/L634,2),0)</f>
        <v>100</v>
      </c>
      <c r="Q634" s="10" t="s">
        <v>8320</v>
      </c>
      <c r="R634" t="s">
        <v>8342</v>
      </c>
      <c r="S634" s="15">
        <f t="shared" ref="S634:S697" si="52">(((J634/60)/60)/24)+DATE(1970,1,1)</f>
        <v>40672.729872685188</v>
      </c>
      <c r="T634" s="15">
        <f t="shared" ref="T634:T697" si="53">(((I634/60)/60)/24)+DATE(1970,1,1)</f>
        <v>40702.729872685188</v>
      </c>
      <c r="U634">
        <f t="shared" si="49"/>
        <v>2011</v>
      </c>
    </row>
    <row r="635" spans="1:21" ht="43.2" x14ac:dyDescent="0.55000000000000004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50"/>
        <v>0</v>
      </c>
      <c r="P635">
        <f t="shared" si="51"/>
        <v>0</v>
      </c>
      <c r="Q635" s="10" t="s">
        <v>8317</v>
      </c>
      <c r="R635" t="s">
        <v>8318</v>
      </c>
      <c r="S635" s="15">
        <f t="shared" si="52"/>
        <v>42157.916481481487</v>
      </c>
      <c r="T635" s="15">
        <f t="shared" si="53"/>
        <v>42187.916481481487</v>
      </c>
      <c r="U635">
        <f t="shared" si="49"/>
        <v>2015</v>
      </c>
    </row>
    <row r="636" spans="1:21" ht="43.2" x14ac:dyDescent="0.55000000000000004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50"/>
        <v>0</v>
      </c>
      <c r="P636">
        <f t="shared" si="51"/>
        <v>0</v>
      </c>
      <c r="Q636" s="10" t="s">
        <v>8317</v>
      </c>
      <c r="R636" t="s">
        <v>8318</v>
      </c>
      <c r="S636" s="15">
        <f t="shared" si="52"/>
        <v>42276.120636574073</v>
      </c>
      <c r="T636" s="15">
        <f t="shared" si="53"/>
        <v>42306.120636574073</v>
      </c>
      <c r="U636">
        <f t="shared" si="49"/>
        <v>2015</v>
      </c>
    </row>
    <row r="637" spans="1:21" ht="57.6" x14ac:dyDescent="0.55000000000000004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50"/>
        <v>0</v>
      </c>
      <c r="P637">
        <f t="shared" si="51"/>
        <v>0</v>
      </c>
      <c r="Q637" s="10" t="s">
        <v>8329</v>
      </c>
      <c r="R637" t="s">
        <v>8330</v>
      </c>
      <c r="S637" s="15">
        <f t="shared" si="52"/>
        <v>42483.797395833331</v>
      </c>
      <c r="T637" s="15">
        <f t="shared" si="53"/>
        <v>42527.839583333334</v>
      </c>
      <c r="U637">
        <f t="shared" si="49"/>
        <v>2016</v>
      </c>
    </row>
    <row r="638" spans="1:21" ht="43.2" x14ac:dyDescent="0.55000000000000004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50"/>
        <v>8</v>
      </c>
      <c r="P638">
        <f t="shared" si="51"/>
        <v>37.56</v>
      </c>
      <c r="Q638" s="10" t="s">
        <v>8308</v>
      </c>
      <c r="R638" t="s">
        <v>8311</v>
      </c>
      <c r="S638" s="15">
        <f t="shared" si="52"/>
        <v>42200.542268518519</v>
      </c>
      <c r="T638" s="15">
        <f t="shared" si="53"/>
        <v>42227.542268518519</v>
      </c>
      <c r="U638">
        <f t="shared" si="49"/>
        <v>2015</v>
      </c>
    </row>
    <row r="639" spans="1:21" ht="43.2" x14ac:dyDescent="0.55000000000000004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50"/>
        <v>1</v>
      </c>
      <c r="P639">
        <f t="shared" si="51"/>
        <v>28</v>
      </c>
      <c r="Q639" s="10" t="s">
        <v>8317</v>
      </c>
      <c r="R639" t="s">
        <v>8319</v>
      </c>
      <c r="S639" s="15">
        <f t="shared" si="52"/>
        <v>42082.702800925923</v>
      </c>
      <c r="T639" s="15">
        <f t="shared" si="53"/>
        <v>42112.702800925923</v>
      </c>
      <c r="U639">
        <f t="shared" si="49"/>
        <v>2015</v>
      </c>
    </row>
    <row r="640" spans="1:21" ht="28.8" x14ac:dyDescent="0.55000000000000004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50"/>
        <v>0</v>
      </c>
      <c r="P640">
        <f t="shared" si="51"/>
        <v>0</v>
      </c>
      <c r="Q640" s="10" t="s">
        <v>8308</v>
      </c>
      <c r="R640" t="s">
        <v>8311</v>
      </c>
      <c r="S640" s="15">
        <f t="shared" si="52"/>
        <v>42221.909930555557</v>
      </c>
      <c r="T640" s="15">
        <f t="shared" si="53"/>
        <v>42251.708333333328</v>
      </c>
      <c r="U640">
        <f t="shared" si="49"/>
        <v>2015</v>
      </c>
    </row>
    <row r="641" spans="1:21" ht="43.2" x14ac:dyDescent="0.55000000000000004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50"/>
        <v>0</v>
      </c>
      <c r="P641">
        <f t="shared" si="51"/>
        <v>0</v>
      </c>
      <c r="Q641" s="10" t="s">
        <v>8308</v>
      </c>
      <c r="R641" t="s">
        <v>8311</v>
      </c>
      <c r="S641" s="15">
        <f t="shared" si="52"/>
        <v>41904.07671296296</v>
      </c>
      <c r="T641" s="15">
        <f t="shared" si="53"/>
        <v>41934.07671296296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55">ROUND(E698/D698*100,0)</f>
        <v>0</v>
      </c>
      <c r="P698">
        <f t="shared" ref="P698:P761" si="56">IFERROR(ROUND(E698/L698,2),0)</f>
        <v>1</v>
      </c>
      <c r="Q698" s="10" t="s">
        <v>8317</v>
      </c>
      <c r="R698" t="s">
        <v>8319</v>
      </c>
      <c r="S698" s="15">
        <f t="shared" ref="S698:S761" si="57">(((J698/60)/60)/24)+DATE(1970,1,1)</f>
        <v>41815.927106481482</v>
      </c>
      <c r="T698" s="15">
        <f t="shared" ref="T698:T761" si="58">(((I698/60)/60)/24)+DATE(1970,1,1)</f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60">ROUND(E762/D762*100,0)</f>
        <v>0</v>
      </c>
      <c r="P762">
        <f t="shared" ref="P762:P825" si="61">IFERROR(ROUND(E762/L762,2),0)</f>
        <v>0</v>
      </c>
      <c r="Q762" s="10" t="s">
        <v>8320</v>
      </c>
      <c r="R762" t="s">
        <v>8322</v>
      </c>
      <c r="S762" s="15">
        <f t="shared" ref="S762:S825" si="62">(((J762/60)/60)/24)+DATE(1970,1,1)</f>
        <v>42670.764039351852</v>
      </c>
      <c r="T762" s="15">
        <f t="shared" ref="T762:T825" si="63">(((I762/60)/60)/24)+DATE(1970,1,1)</f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65">ROUND(E826/D826*100,0)</f>
        <v>134</v>
      </c>
      <c r="P826">
        <f t="shared" ref="P826:P889" si="66">IFERROR(ROUND(E826/L826,2),0)</f>
        <v>39.82</v>
      </c>
      <c r="Q826" s="10" t="s">
        <v>8323</v>
      </c>
      <c r="R826" t="s">
        <v>8324</v>
      </c>
      <c r="S826" s="15">
        <f t="shared" ref="S826:S889" si="67">(((J826/60)/60)/24)+DATE(1970,1,1)</f>
        <v>40250.242106481484</v>
      </c>
      <c r="T826" s="15">
        <f t="shared" ref="T826:T889" si="68">(((I826/60)/60)/24)+DATE(1970,1,1)</f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70">ROUND(E890/D890*100,0)</f>
        <v>7</v>
      </c>
      <c r="P890">
        <f t="shared" ref="P890:P953" si="71">IFERROR(ROUND(E890/L890,2),0)</f>
        <v>18</v>
      </c>
      <c r="Q890" s="10" t="s">
        <v>8323</v>
      </c>
      <c r="R890" t="s">
        <v>8327</v>
      </c>
      <c r="S890" s="15">
        <f t="shared" ref="S890:S953" si="72">(((J890/60)/60)/24)+DATE(1970,1,1)</f>
        <v>40751.753298611111</v>
      </c>
      <c r="T890" s="15">
        <f t="shared" ref="T890:T953" si="73">(((I890/60)/60)/24)+DATE(1970,1,1)</f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75">ROUND(E954/D954*100,0)</f>
        <v>40</v>
      </c>
      <c r="P954">
        <f t="shared" ref="P954:P1017" si="76">IFERROR(ROUND(E954/L954,2),0)</f>
        <v>99.86</v>
      </c>
      <c r="Q954" s="10" t="s">
        <v>8317</v>
      </c>
      <c r="R954" t="s">
        <v>8319</v>
      </c>
      <c r="S954" s="15">
        <f t="shared" ref="S954:S1017" si="77">(((J954/60)/60)/24)+DATE(1970,1,1)</f>
        <v>42662.613564814819</v>
      </c>
      <c r="T954" s="15">
        <f t="shared" ref="T954:T1017" si="78">(((I954/60)/60)/24)+DATE(1970,1,1)</f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8" x14ac:dyDescent="0.55000000000000004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75"/>
        <v>2</v>
      </c>
      <c r="P1002">
        <f t="shared" si="76"/>
        <v>100</v>
      </c>
      <c r="Q1002" s="10" t="s">
        <v>8317</v>
      </c>
      <c r="R1002" t="s">
        <v>8318</v>
      </c>
      <c r="S1002" s="15">
        <f t="shared" si="77"/>
        <v>42073.798171296294</v>
      </c>
      <c r="T1002" s="15">
        <f t="shared" si="78"/>
        <v>42133.798171296294</v>
      </c>
      <c r="U1002">
        <f t="shared" si="79"/>
        <v>2015</v>
      </c>
    </row>
    <row r="1003" spans="1:21" ht="28.8" x14ac:dyDescent="0.55000000000000004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75"/>
        <v>3</v>
      </c>
      <c r="P1003">
        <f t="shared" si="76"/>
        <v>16.38</v>
      </c>
      <c r="Q1003" s="10" t="s">
        <v>8317</v>
      </c>
      <c r="R1003" t="s">
        <v>8318</v>
      </c>
      <c r="S1003" s="15">
        <f t="shared" si="77"/>
        <v>42194.357731481476</v>
      </c>
      <c r="T1003" s="15">
        <f t="shared" si="78"/>
        <v>42239.357731481476</v>
      </c>
      <c r="U1003">
        <f t="shared" si="79"/>
        <v>2015</v>
      </c>
    </row>
    <row r="1004" spans="1:21" ht="43.2" x14ac:dyDescent="0.55000000000000004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75"/>
        <v>0</v>
      </c>
      <c r="P1004">
        <f t="shared" si="76"/>
        <v>10</v>
      </c>
      <c r="Q1004" s="10" t="s">
        <v>8317</v>
      </c>
      <c r="R1004" t="s">
        <v>8318</v>
      </c>
      <c r="S1004" s="15">
        <f t="shared" si="77"/>
        <v>42102.650567129633</v>
      </c>
      <c r="T1004" s="15">
        <f t="shared" si="78"/>
        <v>42148.625</v>
      </c>
      <c r="U1004">
        <f t="shared" si="79"/>
        <v>2015</v>
      </c>
    </row>
    <row r="1005" spans="1:21" ht="43.2" x14ac:dyDescent="0.55000000000000004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75"/>
        <v>0</v>
      </c>
      <c r="P1005">
        <f t="shared" si="76"/>
        <v>0</v>
      </c>
      <c r="Q1005" s="10" t="s">
        <v>8317</v>
      </c>
      <c r="R1005" t="s">
        <v>8318</v>
      </c>
      <c r="S1005" s="15">
        <f t="shared" si="77"/>
        <v>42761.376238425932</v>
      </c>
      <c r="T1005" s="15">
        <f t="shared" si="78"/>
        <v>42791.376238425932</v>
      </c>
      <c r="U1005">
        <f t="shared" si="79"/>
        <v>2017</v>
      </c>
    </row>
    <row r="1006" spans="1:21" ht="43.2" x14ac:dyDescent="0.55000000000000004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75"/>
        <v>0</v>
      </c>
      <c r="P1006">
        <f t="shared" si="76"/>
        <v>0</v>
      </c>
      <c r="Q1006" s="10" t="s">
        <v>8317</v>
      </c>
      <c r="R1006" t="s">
        <v>8318</v>
      </c>
      <c r="S1006" s="15">
        <f t="shared" si="77"/>
        <v>42108.988900462966</v>
      </c>
      <c r="T1006" s="15">
        <f t="shared" si="78"/>
        <v>42138.988900462966</v>
      </c>
      <c r="U1006">
        <f t="shared" si="79"/>
        <v>2015</v>
      </c>
    </row>
    <row r="1007" spans="1:21" ht="43.2" x14ac:dyDescent="0.55000000000000004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75"/>
        <v>0</v>
      </c>
      <c r="P1007">
        <f t="shared" si="76"/>
        <v>0</v>
      </c>
      <c r="Q1007" s="10" t="s">
        <v>8317</v>
      </c>
      <c r="R1007" t="s">
        <v>8318</v>
      </c>
      <c r="S1007" s="15">
        <f t="shared" si="77"/>
        <v>41803.692789351851</v>
      </c>
      <c r="T1007" s="15">
        <f t="shared" si="78"/>
        <v>41833.692789351851</v>
      </c>
      <c r="U1007">
        <f t="shared" si="79"/>
        <v>2014</v>
      </c>
    </row>
    <row r="1008" spans="1:21" ht="28.8" x14ac:dyDescent="0.55000000000000004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75"/>
        <v>0</v>
      </c>
      <c r="P1008">
        <f t="shared" si="76"/>
        <v>1</v>
      </c>
      <c r="Q1008" s="10" t="s">
        <v>8317</v>
      </c>
      <c r="R1008" t="s">
        <v>8318</v>
      </c>
      <c r="S1008" s="15">
        <f t="shared" si="77"/>
        <v>42031.928576388891</v>
      </c>
      <c r="T1008" s="15">
        <f t="shared" si="78"/>
        <v>42061.928576388891</v>
      </c>
      <c r="U1008">
        <f t="shared" si="79"/>
        <v>2015</v>
      </c>
    </row>
    <row r="1009" spans="1:21" ht="43.2" x14ac:dyDescent="0.55000000000000004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75"/>
        <v>104</v>
      </c>
      <c r="P1009">
        <f t="shared" si="76"/>
        <v>1300</v>
      </c>
      <c r="Q1009" s="10" t="s">
        <v>8317</v>
      </c>
      <c r="R1009" t="s">
        <v>8319</v>
      </c>
      <c r="S1009" s="15">
        <f t="shared" si="77"/>
        <v>42720.720057870371</v>
      </c>
      <c r="T1009" s="15">
        <f t="shared" si="78"/>
        <v>42765.720057870371</v>
      </c>
      <c r="U1009">
        <f t="shared" si="79"/>
        <v>2016</v>
      </c>
    </row>
    <row r="1010" spans="1:21" ht="57.6" x14ac:dyDescent="0.55000000000000004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75"/>
        <v>21535</v>
      </c>
      <c r="P1010">
        <f t="shared" si="76"/>
        <v>1389.36</v>
      </c>
      <c r="Q1010" s="10" t="s">
        <v>8317</v>
      </c>
      <c r="R1010" t="s">
        <v>8319</v>
      </c>
      <c r="S1010" s="15">
        <f t="shared" si="77"/>
        <v>42714.440416666665</v>
      </c>
      <c r="T1010" s="15">
        <f t="shared" si="78"/>
        <v>42759.440416666665</v>
      </c>
      <c r="U1010">
        <f t="shared" si="79"/>
        <v>2016</v>
      </c>
    </row>
    <row r="1011" spans="1:21" ht="43.2" x14ac:dyDescent="0.55000000000000004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75"/>
        <v>1</v>
      </c>
      <c r="P1011">
        <f t="shared" si="76"/>
        <v>50</v>
      </c>
      <c r="Q1011" s="10" t="s">
        <v>8329</v>
      </c>
      <c r="R1011" t="s">
        <v>8330</v>
      </c>
      <c r="S1011" s="15">
        <f t="shared" si="77"/>
        <v>42079.913113425922</v>
      </c>
      <c r="T1011" s="15">
        <f t="shared" si="78"/>
        <v>42109.913113425922</v>
      </c>
      <c r="U1011">
        <f t="shared" si="79"/>
        <v>2015</v>
      </c>
    </row>
    <row r="1012" spans="1:21" ht="43.2" x14ac:dyDescent="0.55000000000000004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75"/>
        <v>29</v>
      </c>
      <c r="P1012">
        <f t="shared" si="76"/>
        <v>61.04</v>
      </c>
      <c r="Q1012" s="10" t="s">
        <v>8323</v>
      </c>
      <c r="R1012" t="s">
        <v>8338</v>
      </c>
      <c r="S1012" s="15">
        <f t="shared" si="77"/>
        <v>40754.729259259257</v>
      </c>
      <c r="T1012" s="15">
        <f t="shared" si="78"/>
        <v>40814.729259259257</v>
      </c>
      <c r="U1012">
        <f t="shared" si="79"/>
        <v>2011</v>
      </c>
    </row>
    <row r="1013" spans="1:21" ht="43.2" x14ac:dyDescent="0.55000000000000004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75"/>
        <v>0</v>
      </c>
      <c r="P1013">
        <f t="shared" si="76"/>
        <v>0</v>
      </c>
      <c r="Q1013" s="10" t="s">
        <v>8323</v>
      </c>
      <c r="R1013" t="s">
        <v>8338</v>
      </c>
      <c r="S1013" s="15">
        <f t="shared" si="77"/>
        <v>42193.941759259258</v>
      </c>
      <c r="T1013" s="15">
        <f t="shared" si="78"/>
        <v>42244.041666666672</v>
      </c>
      <c r="U1013">
        <f t="shared" si="79"/>
        <v>2015</v>
      </c>
    </row>
    <row r="1014" spans="1:21" ht="43.2" x14ac:dyDescent="0.55000000000000004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75"/>
        <v>1</v>
      </c>
      <c r="P1014">
        <f t="shared" si="76"/>
        <v>40</v>
      </c>
      <c r="Q1014" s="10" t="s">
        <v>8323</v>
      </c>
      <c r="R1014" t="s">
        <v>8338</v>
      </c>
      <c r="S1014" s="15">
        <f t="shared" si="77"/>
        <v>41506.848032407412</v>
      </c>
      <c r="T1014" s="15">
        <f t="shared" si="78"/>
        <v>41553.848032407412</v>
      </c>
      <c r="U1014">
        <f t="shared" si="79"/>
        <v>2013</v>
      </c>
    </row>
    <row r="1015" spans="1:21" ht="43.2" x14ac:dyDescent="0.55000000000000004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75"/>
        <v>51</v>
      </c>
      <c r="P1015">
        <f t="shared" si="76"/>
        <v>74.62</v>
      </c>
      <c r="Q1015" s="10" t="s">
        <v>8323</v>
      </c>
      <c r="R1015" t="s">
        <v>8338</v>
      </c>
      <c r="S1015" s="15">
        <f t="shared" si="77"/>
        <v>41923.837731481479</v>
      </c>
      <c r="T1015" s="15">
        <f t="shared" si="78"/>
        <v>41946.249305555553</v>
      </c>
      <c r="U1015">
        <f t="shared" si="79"/>
        <v>2014</v>
      </c>
    </row>
    <row r="1016" spans="1:21" x14ac:dyDescent="0.55000000000000004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75"/>
        <v>3</v>
      </c>
      <c r="P1016">
        <f t="shared" si="76"/>
        <v>48.33</v>
      </c>
      <c r="Q1016" s="10" t="s">
        <v>8320</v>
      </c>
      <c r="R1016" t="s">
        <v>8339</v>
      </c>
      <c r="S1016" s="15">
        <f t="shared" si="77"/>
        <v>42708.668576388889</v>
      </c>
      <c r="T1016" s="15">
        <f t="shared" si="78"/>
        <v>42738.668576388889</v>
      </c>
      <c r="U1016">
        <f t="shared" si="79"/>
        <v>2016</v>
      </c>
    </row>
    <row r="1017" spans="1:21" ht="43.2" x14ac:dyDescent="0.55000000000000004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75"/>
        <v>0</v>
      </c>
      <c r="P1017">
        <f t="shared" si="76"/>
        <v>0</v>
      </c>
      <c r="Q1017" s="10" t="s">
        <v>8320</v>
      </c>
      <c r="R1017" t="s">
        <v>8339</v>
      </c>
      <c r="S1017" s="15">
        <f t="shared" si="77"/>
        <v>41831.705555555556</v>
      </c>
      <c r="T1017" s="15">
        <f t="shared" si="78"/>
        <v>41862.166666666664</v>
      </c>
      <c r="U1017">
        <f t="shared" si="79"/>
        <v>2014</v>
      </c>
    </row>
    <row r="1018" spans="1:21" ht="28.8" x14ac:dyDescent="0.55000000000000004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ref="O1018:O1081" si="80">ROUND(E1018/D1018*100,0)</f>
        <v>13</v>
      </c>
      <c r="P1018">
        <f t="shared" ref="P1018:P1081" si="81">IFERROR(ROUND(E1018/L1018,2),0)</f>
        <v>65</v>
      </c>
      <c r="Q1018" s="10" t="s">
        <v>8320</v>
      </c>
      <c r="R1018" t="s">
        <v>8342</v>
      </c>
      <c r="S1018" s="15">
        <f t="shared" ref="S1018:S1081" si="82">(((J1018/60)/60)/24)+DATE(1970,1,1)</f>
        <v>42140.879259259258</v>
      </c>
      <c r="T1018" s="15">
        <f t="shared" ref="T1018:T1081" si="83">(((I1018/60)/60)/24)+DATE(1970,1,1)</f>
        <v>42185.879259259258</v>
      </c>
      <c r="U1018">
        <f t="shared" si="79"/>
        <v>2015</v>
      </c>
    </row>
    <row r="1019" spans="1:21" ht="43.2" x14ac:dyDescent="0.55000000000000004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80"/>
        <v>0</v>
      </c>
      <c r="P1019">
        <f t="shared" si="81"/>
        <v>0</v>
      </c>
      <c r="Q1019" s="10" t="s">
        <v>8317</v>
      </c>
      <c r="R1019" t="s">
        <v>8318</v>
      </c>
      <c r="S1019" s="15">
        <f t="shared" si="82"/>
        <v>42167.813703703709</v>
      </c>
      <c r="T1019" s="15">
        <f t="shared" si="83"/>
        <v>42197.813703703709</v>
      </c>
      <c r="U1019">
        <f t="shared" si="79"/>
        <v>2015</v>
      </c>
    </row>
    <row r="1020" spans="1:21" ht="43.2" x14ac:dyDescent="0.55000000000000004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80"/>
        <v>0</v>
      </c>
      <c r="P1020">
        <f t="shared" si="81"/>
        <v>2</v>
      </c>
      <c r="Q1020" s="10" t="s">
        <v>8317</v>
      </c>
      <c r="R1020" t="s">
        <v>8318</v>
      </c>
      <c r="S1020" s="15">
        <f t="shared" si="82"/>
        <v>42377.70694444445</v>
      </c>
      <c r="T1020" s="15">
        <f t="shared" si="83"/>
        <v>42407.70694444445</v>
      </c>
      <c r="U1020">
        <f t="shared" si="79"/>
        <v>2016</v>
      </c>
    </row>
    <row r="1021" spans="1:21" ht="43.2" x14ac:dyDescent="0.55000000000000004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80"/>
        <v>0</v>
      </c>
      <c r="P1021">
        <f t="shared" si="81"/>
        <v>1.5</v>
      </c>
      <c r="Q1021" s="10" t="s">
        <v>8317</v>
      </c>
      <c r="R1021" t="s">
        <v>8318</v>
      </c>
      <c r="S1021" s="15">
        <f t="shared" si="82"/>
        <v>42031.362187499995</v>
      </c>
      <c r="T1021" s="15">
        <f t="shared" si="83"/>
        <v>42061.362187499995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80"/>
        <v>0</v>
      </c>
      <c r="P1042">
        <f t="shared" si="81"/>
        <v>10</v>
      </c>
      <c r="Q1042" s="10" t="s">
        <v>8317</v>
      </c>
      <c r="R1042" t="s">
        <v>8318</v>
      </c>
      <c r="S1042" s="15">
        <f t="shared" si="82"/>
        <v>42262.849050925928</v>
      </c>
      <c r="T1042" s="15">
        <f t="shared" si="83"/>
        <v>42292.849050925928</v>
      </c>
      <c r="U1042">
        <f t="shared" si="84"/>
        <v>2015</v>
      </c>
    </row>
    <row r="1043" spans="1:21" x14ac:dyDescent="0.55000000000000004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0</v>
      </c>
      <c r="P1043">
        <f t="shared" si="81"/>
        <v>10</v>
      </c>
      <c r="Q1043" s="10" t="s">
        <v>8315</v>
      </c>
      <c r="R1043" t="s">
        <v>8357</v>
      </c>
      <c r="S1043" s="15">
        <f t="shared" si="82"/>
        <v>41865.659780092588</v>
      </c>
      <c r="T1043" s="15">
        <f t="shared" si="83"/>
        <v>41890.659780092588</v>
      </c>
      <c r="U1043">
        <f t="shared" si="84"/>
        <v>2014</v>
      </c>
    </row>
    <row r="1044" spans="1:21" ht="43.2" x14ac:dyDescent="0.55000000000000004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80"/>
        <v>0</v>
      </c>
      <c r="P1044">
        <f t="shared" si="81"/>
        <v>0</v>
      </c>
      <c r="Q1044" s="10" t="s">
        <v>8308</v>
      </c>
      <c r="R1044" t="s">
        <v>8311</v>
      </c>
      <c r="S1044" s="15">
        <f t="shared" si="82"/>
        <v>42559.064143518524</v>
      </c>
      <c r="T1044" s="15">
        <f t="shared" si="83"/>
        <v>42616.246527777781</v>
      </c>
      <c r="U1044">
        <f t="shared" si="84"/>
        <v>2016</v>
      </c>
    </row>
    <row r="1045" spans="1:21" ht="43.2" x14ac:dyDescent="0.55000000000000004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80"/>
        <v>0</v>
      </c>
      <c r="P1045">
        <f t="shared" si="81"/>
        <v>0</v>
      </c>
      <c r="Q1045" s="10" t="s">
        <v>8317</v>
      </c>
      <c r="R1045" t="s">
        <v>8318</v>
      </c>
      <c r="S1045" s="15">
        <f t="shared" si="82"/>
        <v>41897.702199074076</v>
      </c>
      <c r="T1045" s="15">
        <f t="shared" si="83"/>
        <v>41918.208333333336</v>
      </c>
      <c r="U1045">
        <f t="shared" si="84"/>
        <v>2014</v>
      </c>
    </row>
    <row r="1046" spans="1:21" ht="43.2" x14ac:dyDescent="0.55000000000000004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80"/>
        <v>3</v>
      </c>
      <c r="P1046">
        <f t="shared" si="81"/>
        <v>30</v>
      </c>
      <c r="Q1046" s="10" t="s">
        <v>8317</v>
      </c>
      <c r="R1046" t="s">
        <v>8318</v>
      </c>
      <c r="S1046" s="15">
        <f t="shared" si="82"/>
        <v>42088.069108796291</v>
      </c>
      <c r="T1046" s="15">
        <f t="shared" si="83"/>
        <v>42118.069108796291</v>
      </c>
      <c r="U1046">
        <f t="shared" si="84"/>
        <v>2015</v>
      </c>
    </row>
    <row r="1047" spans="1:21" ht="43.2" x14ac:dyDescent="0.55000000000000004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80"/>
        <v>0</v>
      </c>
      <c r="P1047">
        <f t="shared" si="81"/>
        <v>0</v>
      </c>
      <c r="Q1047" s="10" t="s">
        <v>8315</v>
      </c>
      <c r="R1047" t="s">
        <v>8357</v>
      </c>
      <c r="S1047" s="15">
        <f t="shared" si="82"/>
        <v>42255.696006944447</v>
      </c>
      <c r="T1047" s="15">
        <f t="shared" si="83"/>
        <v>42285.696006944447</v>
      </c>
      <c r="U1047">
        <f t="shared" si="84"/>
        <v>2015</v>
      </c>
    </row>
    <row r="1048" spans="1:21" ht="43.2" x14ac:dyDescent="0.55000000000000004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80"/>
        <v>15</v>
      </c>
      <c r="P1048">
        <f t="shared" si="81"/>
        <v>97.33</v>
      </c>
      <c r="Q1048" s="10" t="s">
        <v>8317</v>
      </c>
      <c r="R1048" t="s">
        <v>8319</v>
      </c>
      <c r="S1048" s="15">
        <f t="shared" si="82"/>
        <v>41816.812094907407</v>
      </c>
      <c r="T1048" s="15">
        <f t="shared" si="83"/>
        <v>41831.666666666664</v>
      </c>
      <c r="U1048">
        <f t="shared" si="84"/>
        <v>2014</v>
      </c>
    </row>
    <row r="1049" spans="1:21" ht="43.2" x14ac:dyDescent="0.55000000000000004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80"/>
        <v>6</v>
      </c>
      <c r="P1049">
        <f t="shared" si="81"/>
        <v>37.89</v>
      </c>
      <c r="Q1049" s="10" t="s">
        <v>8317</v>
      </c>
      <c r="R1049" t="s">
        <v>8318</v>
      </c>
      <c r="S1049" s="15">
        <f t="shared" si="82"/>
        <v>42532.774745370371</v>
      </c>
      <c r="T1049" s="15">
        <f t="shared" si="83"/>
        <v>42552.774745370371</v>
      </c>
      <c r="U1049">
        <f t="shared" si="84"/>
        <v>2016</v>
      </c>
    </row>
    <row r="1050" spans="1:21" ht="28.8" x14ac:dyDescent="0.55000000000000004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80"/>
        <v>0</v>
      </c>
      <c r="P1050">
        <f t="shared" si="81"/>
        <v>0</v>
      </c>
      <c r="Q1050" s="10" t="s">
        <v>8320</v>
      </c>
      <c r="R1050" t="s">
        <v>8339</v>
      </c>
      <c r="S1050" s="15">
        <f t="shared" si="82"/>
        <v>42289.89634259259</v>
      </c>
      <c r="T1050" s="15">
        <f t="shared" si="83"/>
        <v>42319.938009259262</v>
      </c>
      <c r="U1050">
        <f t="shared" si="84"/>
        <v>2015</v>
      </c>
    </row>
    <row r="1051" spans="1:21" ht="43.2" x14ac:dyDescent="0.55000000000000004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80"/>
        <v>1</v>
      </c>
      <c r="P1051">
        <f t="shared" si="81"/>
        <v>42.5</v>
      </c>
      <c r="Q1051" s="10" t="s">
        <v>8320</v>
      </c>
      <c r="R1051" t="s">
        <v>8342</v>
      </c>
      <c r="S1051" s="15">
        <f t="shared" si="82"/>
        <v>41652.742488425924</v>
      </c>
      <c r="T1051" s="15">
        <f t="shared" si="83"/>
        <v>41712.700821759259</v>
      </c>
      <c r="U1051">
        <f t="shared" si="84"/>
        <v>2014</v>
      </c>
    </row>
    <row r="1052" spans="1:21" ht="28.8" x14ac:dyDescent="0.55000000000000004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80"/>
        <v>41</v>
      </c>
      <c r="P1052">
        <f t="shared" si="81"/>
        <v>47.77</v>
      </c>
      <c r="Q1052" s="10" t="s">
        <v>8320</v>
      </c>
      <c r="R1052" t="s">
        <v>8342</v>
      </c>
      <c r="S1052" s="15">
        <f t="shared" si="82"/>
        <v>42438.813449074078</v>
      </c>
      <c r="T1052" s="15">
        <f t="shared" si="83"/>
        <v>42468.771782407406</v>
      </c>
      <c r="U1052">
        <f t="shared" si="84"/>
        <v>2016</v>
      </c>
    </row>
    <row r="1053" spans="1:21" ht="43.2" x14ac:dyDescent="0.55000000000000004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80"/>
        <v>0</v>
      </c>
      <c r="P1053">
        <f t="shared" si="81"/>
        <v>0</v>
      </c>
      <c r="Q1053" s="10" t="s">
        <v>8334</v>
      </c>
      <c r="R1053" t="s">
        <v>8335</v>
      </c>
      <c r="S1053" s="15">
        <f t="shared" si="82"/>
        <v>42238.022905092599</v>
      </c>
      <c r="T1053" s="15">
        <f t="shared" si="83"/>
        <v>42286.708333333328</v>
      </c>
      <c r="U1053">
        <f t="shared" si="84"/>
        <v>2015</v>
      </c>
    </row>
    <row r="1054" spans="1:21" ht="43.2" x14ac:dyDescent="0.55000000000000004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80"/>
        <v>2</v>
      </c>
      <c r="P1054">
        <f t="shared" si="81"/>
        <v>72.5</v>
      </c>
      <c r="Q1054" s="10" t="s">
        <v>8334</v>
      </c>
      <c r="R1054" t="s">
        <v>8335</v>
      </c>
      <c r="S1054" s="15">
        <f t="shared" si="82"/>
        <v>42234.105462962965</v>
      </c>
      <c r="T1054" s="15">
        <f t="shared" si="83"/>
        <v>42264.105462962965</v>
      </c>
      <c r="U1054">
        <f t="shared" si="84"/>
        <v>2015</v>
      </c>
    </row>
    <row r="1055" spans="1:21" ht="28.8" x14ac:dyDescent="0.55000000000000004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80"/>
        <v>0</v>
      </c>
      <c r="P1055">
        <f t="shared" si="81"/>
        <v>0</v>
      </c>
      <c r="Q1055" s="10" t="s">
        <v>8308</v>
      </c>
      <c r="R1055" t="s">
        <v>8311</v>
      </c>
      <c r="S1055" s="15">
        <f t="shared" si="82"/>
        <v>41969.767824074079</v>
      </c>
      <c r="T1055" s="15">
        <f t="shared" si="83"/>
        <v>42012.762499999997</v>
      </c>
      <c r="U1055">
        <f t="shared" si="84"/>
        <v>2014</v>
      </c>
    </row>
    <row r="1056" spans="1:21" ht="43.2" x14ac:dyDescent="0.55000000000000004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80"/>
        <v>0</v>
      </c>
      <c r="P1056">
        <f t="shared" si="81"/>
        <v>3</v>
      </c>
      <c r="Q1056" s="10" t="s">
        <v>8329</v>
      </c>
      <c r="R1056" t="s">
        <v>8330</v>
      </c>
      <c r="S1056" s="15">
        <f t="shared" si="82"/>
        <v>42011.925937499997</v>
      </c>
      <c r="T1056" s="15">
        <f t="shared" si="83"/>
        <v>42068.852083333331</v>
      </c>
      <c r="U1056">
        <f t="shared" si="84"/>
        <v>2015</v>
      </c>
    </row>
    <row r="1057" spans="1:21" ht="43.2" x14ac:dyDescent="0.55000000000000004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80"/>
        <v>1</v>
      </c>
      <c r="P1057">
        <f t="shared" si="81"/>
        <v>29.5</v>
      </c>
      <c r="Q1057" s="10" t="s">
        <v>8334</v>
      </c>
      <c r="R1057" t="s">
        <v>8335</v>
      </c>
      <c r="S1057" s="15">
        <f t="shared" si="82"/>
        <v>42744.903182870374</v>
      </c>
      <c r="T1057" s="15">
        <f t="shared" si="83"/>
        <v>42774.903182870374</v>
      </c>
      <c r="U1057">
        <f t="shared" si="84"/>
        <v>2017</v>
      </c>
    </row>
    <row r="1058" spans="1:21" ht="43.2" x14ac:dyDescent="0.55000000000000004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80"/>
        <v>28</v>
      </c>
      <c r="P1058">
        <f t="shared" si="81"/>
        <v>55.95</v>
      </c>
      <c r="Q1058" s="10" t="s">
        <v>8308</v>
      </c>
      <c r="R1058" t="s">
        <v>8311</v>
      </c>
      <c r="S1058" s="15">
        <f t="shared" si="82"/>
        <v>42047.762407407412</v>
      </c>
      <c r="T1058" s="15">
        <f t="shared" si="83"/>
        <v>42107.72074074074</v>
      </c>
      <c r="U1058">
        <f t="shared" si="84"/>
        <v>2015</v>
      </c>
    </row>
    <row r="1059" spans="1:21" ht="43.2" x14ac:dyDescent="0.55000000000000004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80"/>
        <v>15</v>
      </c>
      <c r="P1059">
        <f t="shared" si="81"/>
        <v>367</v>
      </c>
      <c r="Q1059" s="10" t="s">
        <v>8317</v>
      </c>
      <c r="R1059" t="s">
        <v>8318</v>
      </c>
      <c r="S1059" s="15">
        <f t="shared" si="82"/>
        <v>42159.649583333332</v>
      </c>
      <c r="T1059" s="15">
        <f t="shared" si="83"/>
        <v>42219.649583333332</v>
      </c>
      <c r="U1059">
        <f t="shared" si="84"/>
        <v>2015</v>
      </c>
    </row>
    <row r="1060" spans="1:21" ht="43.2" x14ac:dyDescent="0.55000000000000004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80"/>
        <v>13</v>
      </c>
      <c r="P1060">
        <f t="shared" si="81"/>
        <v>57.65</v>
      </c>
      <c r="Q1060" s="10" t="s">
        <v>8315</v>
      </c>
      <c r="R1060" t="s">
        <v>8357</v>
      </c>
      <c r="S1060" s="15">
        <f t="shared" si="82"/>
        <v>41815.815046296295</v>
      </c>
      <c r="T1060" s="15">
        <f t="shared" si="83"/>
        <v>41850.958333333336</v>
      </c>
      <c r="U1060">
        <f t="shared" si="84"/>
        <v>2014</v>
      </c>
    </row>
    <row r="1061" spans="1:21" ht="43.2" x14ac:dyDescent="0.55000000000000004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80"/>
        <v>3</v>
      </c>
      <c r="P1061">
        <f t="shared" si="81"/>
        <v>35</v>
      </c>
      <c r="Q1061" s="10" t="s">
        <v>8323</v>
      </c>
      <c r="R1061" t="s">
        <v>8338</v>
      </c>
      <c r="S1061" s="15">
        <f t="shared" si="82"/>
        <v>41583.135405092595</v>
      </c>
      <c r="T1061" s="15">
        <f t="shared" si="83"/>
        <v>41623.135405092595</v>
      </c>
      <c r="U1061">
        <f t="shared" si="84"/>
        <v>2013</v>
      </c>
    </row>
    <row r="1062" spans="1:21" ht="43.2" x14ac:dyDescent="0.55000000000000004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80"/>
        <v>17</v>
      </c>
      <c r="P1062">
        <f t="shared" si="81"/>
        <v>66.099999999999994</v>
      </c>
      <c r="Q1062" s="10" t="s">
        <v>8315</v>
      </c>
      <c r="R1062" t="s">
        <v>8355</v>
      </c>
      <c r="S1062" s="15">
        <f t="shared" si="82"/>
        <v>42464.958912037036</v>
      </c>
      <c r="T1062" s="15">
        <f t="shared" si="83"/>
        <v>42494.958912037036</v>
      </c>
      <c r="U1062">
        <f t="shared" si="84"/>
        <v>2016</v>
      </c>
    </row>
    <row r="1063" spans="1:21" ht="43.2" x14ac:dyDescent="0.55000000000000004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80"/>
        <v>2</v>
      </c>
      <c r="P1063">
        <f t="shared" si="81"/>
        <v>47.5</v>
      </c>
      <c r="Q1063" s="10" t="s">
        <v>8308</v>
      </c>
      <c r="R1063" t="s">
        <v>8311</v>
      </c>
      <c r="S1063" s="15">
        <f t="shared" si="82"/>
        <v>42067.62431712963</v>
      </c>
      <c r="T1063" s="15">
        <f t="shared" si="83"/>
        <v>42097.582650462966</v>
      </c>
      <c r="U1063">
        <f t="shared" si="84"/>
        <v>2015</v>
      </c>
    </row>
    <row r="1064" spans="1:21" ht="28.8" x14ac:dyDescent="0.55000000000000004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80"/>
        <v>3</v>
      </c>
      <c r="P1064">
        <f t="shared" si="81"/>
        <v>30.13</v>
      </c>
      <c r="Q1064" s="10" t="s">
        <v>8323</v>
      </c>
      <c r="R1064" t="s">
        <v>8338</v>
      </c>
      <c r="S1064" s="15">
        <f t="shared" si="82"/>
        <v>41409.040011574078</v>
      </c>
      <c r="T1064" s="15">
        <f t="shared" si="83"/>
        <v>41467.910416666666</v>
      </c>
      <c r="U1064">
        <f t="shared" si="84"/>
        <v>2013</v>
      </c>
    </row>
    <row r="1065" spans="1:21" ht="43.2" x14ac:dyDescent="0.55000000000000004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80"/>
        <v>1</v>
      </c>
      <c r="P1065">
        <f t="shared" si="81"/>
        <v>27.5</v>
      </c>
      <c r="Q1065" s="10" t="s">
        <v>8317</v>
      </c>
      <c r="R1065" t="s">
        <v>8318</v>
      </c>
      <c r="S1065" s="15">
        <f t="shared" si="82"/>
        <v>42096.918240740735</v>
      </c>
      <c r="T1065" s="15">
        <f t="shared" si="83"/>
        <v>42126.918240740735</v>
      </c>
      <c r="U1065">
        <f t="shared" si="84"/>
        <v>2015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85">ROUND(E1082/D1082*100,0)</f>
        <v>9</v>
      </c>
      <c r="P1082">
        <f t="shared" ref="P1082:P1145" si="86">IFERROR(ROUND(E1082/L1082,2),0)</f>
        <v>18.579999999999998</v>
      </c>
      <c r="Q1082" s="10" t="s">
        <v>8331</v>
      </c>
      <c r="R1082" t="s">
        <v>8332</v>
      </c>
      <c r="S1082" s="15">
        <f t="shared" ref="S1082:S1145" si="87">(((J1082/60)/60)/24)+DATE(1970,1,1)</f>
        <v>41740.138113425928</v>
      </c>
      <c r="T1082" s="15">
        <f t="shared" ref="T1082:T1145" si="88">(((I1082/60)/60)/24)+DATE(1970,1,1)</f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90">ROUND(E1146/D1146*100,0)</f>
        <v>0</v>
      </c>
      <c r="P1146">
        <f t="shared" ref="P1146:P1209" si="91">IFERROR(ROUND(E1146/L1146,2),0)</f>
        <v>0</v>
      </c>
      <c r="Q1146" s="10" t="s">
        <v>8334</v>
      </c>
      <c r="R1146" t="s">
        <v>8335</v>
      </c>
      <c r="S1146" s="15">
        <f t="shared" ref="S1146:S1209" si="92">(((J1146/60)/60)/24)+DATE(1970,1,1)</f>
        <v>42093.181944444441</v>
      </c>
      <c r="T1146" s="15">
        <f t="shared" ref="T1146:T1209" si="93">(((I1146/60)/60)/24)+DATE(1970,1,1)</f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95">ROUND(E1210/D1210*100,0)</f>
        <v>155</v>
      </c>
      <c r="P1210">
        <f t="shared" ref="P1210:P1273" si="96">IFERROR(ROUND(E1210/L1210,2),0)</f>
        <v>207.07</v>
      </c>
      <c r="Q1210" s="10" t="s">
        <v>8336</v>
      </c>
      <c r="R1210" t="s">
        <v>8337</v>
      </c>
      <c r="S1210" s="15">
        <f t="shared" ref="S1210:S1273" si="97">(((J1210/60)/60)/24)+DATE(1970,1,1)</f>
        <v>42423.709074074075</v>
      </c>
      <c r="T1210" s="15">
        <f t="shared" ref="T1210:T1273" si="98">(((I1210/60)/60)/24)+DATE(1970,1,1)</f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43.2" x14ac:dyDescent="0.55000000000000004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95"/>
        <v>0</v>
      </c>
      <c r="P1226">
        <f t="shared" si="96"/>
        <v>0</v>
      </c>
      <c r="Q1226" s="10" t="s">
        <v>8334</v>
      </c>
      <c r="R1226" t="s">
        <v>8335</v>
      </c>
      <c r="S1226" s="15">
        <f t="shared" si="97"/>
        <v>41829.592002314814</v>
      </c>
      <c r="T1226" s="15">
        <f t="shared" si="98"/>
        <v>41874.592002314814</v>
      </c>
      <c r="U1226">
        <f t="shared" si="99"/>
        <v>2014</v>
      </c>
    </row>
    <row r="1227" spans="1:21" ht="43.2" x14ac:dyDescent="0.55000000000000004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95"/>
        <v>4</v>
      </c>
      <c r="P1227">
        <f t="shared" si="96"/>
        <v>26.92</v>
      </c>
      <c r="Q1227" s="10" t="s">
        <v>8320</v>
      </c>
      <c r="R1227" t="s">
        <v>8342</v>
      </c>
      <c r="S1227" s="15">
        <f t="shared" si="97"/>
        <v>41671.936863425923</v>
      </c>
      <c r="T1227" s="15">
        <f t="shared" si="98"/>
        <v>41687</v>
      </c>
      <c r="U1227">
        <f t="shared" si="99"/>
        <v>2014</v>
      </c>
    </row>
    <row r="1228" spans="1:21" ht="43.2" x14ac:dyDescent="0.55000000000000004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95"/>
        <v>1</v>
      </c>
      <c r="P1228">
        <f t="shared" si="96"/>
        <v>25.5</v>
      </c>
      <c r="Q1228" s="10" t="s">
        <v>8334</v>
      </c>
      <c r="R1228" t="s">
        <v>8335</v>
      </c>
      <c r="S1228" s="15">
        <f t="shared" si="97"/>
        <v>42110.326423611114</v>
      </c>
      <c r="T1228" s="15">
        <f t="shared" si="98"/>
        <v>42140.125</v>
      </c>
      <c r="U1228">
        <f t="shared" si="99"/>
        <v>2015</v>
      </c>
    </row>
    <row r="1229" spans="1:21" ht="28.8" x14ac:dyDescent="0.55000000000000004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95"/>
        <v>3</v>
      </c>
      <c r="P1229">
        <f t="shared" si="96"/>
        <v>40</v>
      </c>
      <c r="Q1229" s="10" t="s">
        <v>8317</v>
      </c>
      <c r="R1229" t="s">
        <v>8319</v>
      </c>
      <c r="S1229" s="15">
        <f t="shared" si="97"/>
        <v>42303.878414351857</v>
      </c>
      <c r="T1229" s="15">
        <f t="shared" si="98"/>
        <v>42333.920081018514</v>
      </c>
      <c r="U1229">
        <f t="shared" si="99"/>
        <v>2015</v>
      </c>
    </row>
    <row r="1230" spans="1:21" ht="43.2" x14ac:dyDescent="0.55000000000000004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95"/>
        <v>2</v>
      </c>
      <c r="P1230">
        <f t="shared" si="96"/>
        <v>74.33</v>
      </c>
      <c r="Q1230" s="10" t="s">
        <v>8320</v>
      </c>
      <c r="R1230" t="s">
        <v>8342</v>
      </c>
      <c r="S1230" s="15">
        <f t="shared" si="97"/>
        <v>42786.000023148154</v>
      </c>
      <c r="T1230" s="15">
        <f t="shared" si="98"/>
        <v>42826.165972222225</v>
      </c>
      <c r="U1230">
        <f t="shared" si="99"/>
        <v>2017</v>
      </c>
    </row>
    <row r="1231" spans="1:21" ht="43.2" x14ac:dyDescent="0.55000000000000004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95"/>
        <v>30</v>
      </c>
      <c r="P1231">
        <f t="shared" si="96"/>
        <v>134.55000000000001</v>
      </c>
      <c r="Q1231" s="10" t="s">
        <v>8317</v>
      </c>
      <c r="R1231" t="s">
        <v>8319</v>
      </c>
      <c r="S1231" s="15">
        <f t="shared" si="97"/>
        <v>42325.684189814812</v>
      </c>
      <c r="T1231" s="15">
        <f t="shared" si="98"/>
        <v>42355.249305555553</v>
      </c>
      <c r="U1231">
        <f t="shared" si="99"/>
        <v>2015</v>
      </c>
    </row>
    <row r="1232" spans="1:21" ht="43.2" x14ac:dyDescent="0.55000000000000004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95"/>
        <v>1</v>
      </c>
      <c r="P1232">
        <f t="shared" si="96"/>
        <v>15.33</v>
      </c>
      <c r="Q1232" s="10" t="s">
        <v>8308</v>
      </c>
      <c r="R1232" t="s">
        <v>8311</v>
      </c>
      <c r="S1232" s="15">
        <f t="shared" si="97"/>
        <v>41968.172106481477</v>
      </c>
      <c r="T1232" s="15">
        <f t="shared" si="98"/>
        <v>41998.333333333328</v>
      </c>
      <c r="U1232">
        <f t="shared" si="99"/>
        <v>2014</v>
      </c>
    </row>
    <row r="1233" spans="1:21" ht="43.2" x14ac:dyDescent="0.55000000000000004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95"/>
        <v>1</v>
      </c>
      <c r="P1233">
        <f t="shared" si="96"/>
        <v>23.33</v>
      </c>
      <c r="Q1233" s="10" t="s">
        <v>8317</v>
      </c>
      <c r="R1233" t="s">
        <v>8318</v>
      </c>
      <c r="S1233" s="15">
        <f t="shared" si="97"/>
        <v>41969.858090277776</v>
      </c>
      <c r="T1233" s="15">
        <f t="shared" si="98"/>
        <v>41999.858090277776</v>
      </c>
      <c r="U1233">
        <f t="shared" si="99"/>
        <v>2014</v>
      </c>
    </row>
    <row r="1234" spans="1:21" ht="28.8" x14ac:dyDescent="0.55000000000000004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95"/>
        <v>0</v>
      </c>
      <c r="P1234">
        <f t="shared" si="96"/>
        <v>0</v>
      </c>
      <c r="Q1234" s="10" t="s">
        <v>8317</v>
      </c>
      <c r="R1234" t="s">
        <v>8318</v>
      </c>
      <c r="S1234" s="15">
        <f t="shared" si="97"/>
        <v>42585.031782407401</v>
      </c>
      <c r="T1234" s="15">
        <f t="shared" si="98"/>
        <v>42615.031782407401</v>
      </c>
      <c r="U1234">
        <f t="shared" si="99"/>
        <v>2016</v>
      </c>
    </row>
    <row r="1235" spans="1:21" ht="43.2" x14ac:dyDescent="0.55000000000000004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95"/>
        <v>0</v>
      </c>
      <c r="P1235">
        <f t="shared" si="96"/>
        <v>0</v>
      </c>
      <c r="Q1235" s="10" t="s">
        <v>8317</v>
      </c>
      <c r="R1235" t="s">
        <v>8318</v>
      </c>
      <c r="S1235" s="15">
        <f t="shared" si="97"/>
        <v>42515.061805555553</v>
      </c>
      <c r="T1235" s="15">
        <f t="shared" si="98"/>
        <v>42545.061805555553</v>
      </c>
      <c r="U1235">
        <f t="shared" si="99"/>
        <v>2016</v>
      </c>
    </row>
    <row r="1236" spans="1:21" ht="43.2" x14ac:dyDescent="0.55000000000000004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95"/>
        <v>12</v>
      </c>
      <c r="P1236">
        <f t="shared" si="96"/>
        <v>49.8</v>
      </c>
      <c r="Q1236" s="10" t="s">
        <v>8317</v>
      </c>
      <c r="R1236" t="s">
        <v>8318</v>
      </c>
      <c r="S1236" s="15">
        <f t="shared" si="97"/>
        <v>42507.29932870371</v>
      </c>
      <c r="T1236" s="15">
        <f t="shared" si="98"/>
        <v>42538.958333333328</v>
      </c>
      <c r="U1236">
        <f t="shared" si="99"/>
        <v>2016</v>
      </c>
    </row>
    <row r="1237" spans="1:21" ht="28.8" x14ac:dyDescent="0.55000000000000004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95"/>
        <v>31</v>
      </c>
      <c r="P1237">
        <f t="shared" si="96"/>
        <v>191.25</v>
      </c>
      <c r="Q1237" s="10" t="s">
        <v>8317</v>
      </c>
      <c r="R1237" t="s">
        <v>8319</v>
      </c>
      <c r="S1237" s="15">
        <f t="shared" si="97"/>
        <v>41955.002488425926</v>
      </c>
      <c r="T1237" s="15">
        <f t="shared" si="98"/>
        <v>42005.002488425926</v>
      </c>
      <c r="U1237">
        <f t="shared" si="99"/>
        <v>2014</v>
      </c>
    </row>
    <row r="1238" spans="1:21" ht="43.2" x14ac:dyDescent="0.55000000000000004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95"/>
        <v>3</v>
      </c>
      <c r="P1238">
        <f t="shared" si="96"/>
        <v>33.25</v>
      </c>
      <c r="Q1238" s="10" t="s">
        <v>8329</v>
      </c>
      <c r="R1238" t="s">
        <v>8330</v>
      </c>
      <c r="S1238" s="15">
        <f t="shared" si="97"/>
        <v>41844.874421296299</v>
      </c>
      <c r="T1238" s="15">
        <f t="shared" si="98"/>
        <v>41874.874421296299</v>
      </c>
      <c r="U1238">
        <f t="shared" si="99"/>
        <v>2014</v>
      </c>
    </row>
    <row r="1239" spans="1:21" ht="43.2" x14ac:dyDescent="0.55000000000000004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95"/>
        <v>0</v>
      </c>
      <c r="P1239">
        <f t="shared" si="96"/>
        <v>0</v>
      </c>
      <c r="Q1239" s="10" t="s">
        <v>8329</v>
      </c>
      <c r="R1239" t="s">
        <v>8330</v>
      </c>
      <c r="S1239" s="15">
        <f t="shared" si="97"/>
        <v>42058.719641203701</v>
      </c>
      <c r="T1239" s="15">
        <f t="shared" si="98"/>
        <v>42118.677974537044</v>
      </c>
      <c r="U1239">
        <f t="shared" si="99"/>
        <v>2015</v>
      </c>
    </row>
    <row r="1240" spans="1:21" ht="43.2" x14ac:dyDescent="0.55000000000000004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95"/>
        <v>0</v>
      </c>
      <c r="P1240">
        <f t="shared" si="96"/>
        <v>0</v>
      </c>
      <c r="Q1240" s="10" t="s">
        <v>8329</v>
      </c>
      <c r="R1240" t="s">
        <v>8330</v>
      </c>
      <c r="S1240" s="15">
        <f t="shared" si="97"/>
        <v>42678.871331018512</v>
      </c>
      <c r="T1240" s="15">
        <f t="shared" si="98"/>
        <v>42708.912997685184</v>
      </c>
      <c r="U1240">
        <f t="shared" si="99"/>
        <v>2016</v>
      </c>
    </row>
    <row r="1241" spans="1:21" ht="28.8" x14ac:dyDescent="0.55000000000000004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95"/>
        <v>11</v>
      </c>
      <c r="P1241">
        <f t="shared" si="96"/>
        <v>29.89</v>
      </c>
      <c r="Q1241" s="10" t="s">
        <v>8317</v>
      </c>
      <c r="R1241" t="s">
        <v>8319</v>
      </c>
      <c r="S1241" s="15">
        <f t="shared" si="97"/>
        <v>42611.613564814819</v>
      </c>
      <c r="T1241" s="15">
        <f t="shared" si="98"/>
        <v>42651.613564814819</v>
      </c>
      <c r="U1241">
        <f t="shared" si="99"/>
        <v>2016</v>
      </c>
    </row>
    <row r="1242" spans="1:21" ht="43.2" x14ac:dyDescent="0.55000000000000004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95"/>
        <v>1</v>
      </c>
      <c r="P1242">
        <f t="shared" si="96"/>
        <v>67</v>
      </c>
      <c r="Q1242" s="10" t="s">
        <v>8320</v>
      </c>
      <c r="R1242" t="s">
        <v>8342</v>
      </c>
      <c r="S1242" s="15">
        <f t="shared" si="97"/>
        <v>41555.041701388887</v>
      </c>
      <c r="T1242" s="15">
        <f t="shared" si="98"/>
        <v>41585.083368055559</v>
      </c>
      <c r="U1242">
        <f t="shared" si="99"/>
        <v>2013</v>
      </c>
    </row>
    <row r="1243" spans="1:21" ht="43.2" x14ac:dyDescent="0.55000000000000004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95"/>
        <v>0</v>
      </c>
      <c r="P1243">
        <f t="shared" si="96"/>
        <v>10</v>
      </c>
      <c r="Q1243" s="10" t="s">
        <v>8320</v>
      </c>
      <c r="R1243" t="s">
        <v>8342</v>
      </c>
      <c r="S1243" s="15">
        <f t="shared" si="97"/>
        <v>42121.367002314815</v>
      </c>
      <c r="T1243" s="15">
        <f t="shared" si="98"/>
        <v>42152.836805555555</v>
      </c>
      <c r="U1243">
        <f t="shared" si="99"/>
        <v>2015</v>
      </c>
    </row>
    <row r="1244" spans="1:21" ht="43.2" x14ac:dyDescent="0.55000000000000004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95"/>
        <v>5</v>
      </c>
      <c r="P1244">
        <f t="shared" si="96"/>
        <v>84.33</v>
      </c>
      <c r="Q1244" s="10" t="s">
        <v>8320</v>
      </c>
      <c r="R1244" t="s">
        <v>8342</v>
      </c>
      <c r="S1244" s="15">
        <f t="shared" si="97"/>
        <v>42017.927418981482</v>
      </c>
      <c r="T1244" s="15">
        <f t="shared" si="98"/>
        <v>42052.927418981482</v>
      </c>
      <c r="U1244">
        <f t="shared" si="99"/>
        <v>2015</v>
      </c>
    </row>
    <row r="1245" spans="1:21" ht="43.2" x14ac:dyDescent="0.55000000000000004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95"/>
        <v>23</v>
      </c>
      <c r="P1245">
        <f t="shared" si="96"/>
        <v>65.459999999999994</v>
      </c>
      <c r="Q1245" s="10" t="s">
        <v>8320</v>
      </c>
      <c r="R1245" t="s">
        <v>8342</v>
      </c>
      <c r="S1245" s="15">
        <f t="shared" si="97"/>
        <v>41799.524259259262</v>
      </c>
      <c r="T1245" s="15">
        <f t="shared" si="98"/>
        <v>41829.524259259262</v>
      </c>
      <c r="U1245">
        <f t="shared" si="99"/>
        <v>2014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100">ROUND(E1274/D1274*100,0)</f>
        <v>106</v>
      </c>
      <c r="P1274">
        <f t="shared" ref="P1274:P1337" si="101">IFERROR(ROUND(E1274/L1274,2),0)</f>
        <v>189.29</v>
      </c>
      <c r="Q1274" s="10" t="s">
        <v>8323</v>
      </c>
      <c r="R1274" t="s">
        <v>8324</v>
      </c>
      <c r="S1274" s="15">
        <f t="shared" ref="S1274:S1337" si="102">(((J1274/60)/60)/24)+DATE(1970,1,1)</f>
        <v>40274.745127314818</v>
      </c>
      <c r="T1274" s="15">
        <f t="shared" ref="T1274:T1337" si="103">(((I1274/60)/60)/24)+DATE(1970,1,1)</f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100"/>
        <v>1</v>
      </c>
      <c r="P1306">
        <f t="shared" si="101"/>
        <v>27.5</v>
      </c>
      <c r="Q1306" s="10" t="s">
        <v>8320</v>
      </c>
      <c r="R1306" t="s">
        <v>8342</v>
      </c>
      <c r="S1306" s="15">
        <f t="shared" si="102"/>
        <v>41054.847777777781</v>
      </c>
      <c r="T1306" s="15">
        <f t="shared" si="103"/>
        <v>41114.847777777781</v>
      </c>
      <c r="U1306">
        <f t="shared" si="104"/>
        <v>2012</v>
      </c>
    </row>
    <row r="1307" spans="1:21" ht="43.2" x14ac:dyDescent="0.55000000000000004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100"/>
        <v>3</v>
      </c>
      <c r="P1307">
        <f t="shared" si="101"/>
        <v>300</v>
      </c>
      <c r="Q1307" s="10" t="s">
        <v>8317</v>
      </c>
      <c r="R1307" t="s">
        <v>8318</v>
      </c>
      <c r="S1307" s="15">
        <f t="shared" si="102"/>
        <v>42327.825289351851</v>
      </c>
      <c r="T1307" s="15">
        <f t="shared" si="103"/>
        <v>42377.82430555555</v>
      </c>
      <c r="U1307">
        <f t="shared" si="104"/>
        <v>2015</v>
      </c>
    </row>
    <row r="1308" spans="1:21" ht="28.8" x14ac:dyDescent="0.55000000000000004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100"/>
        <v>0</v>
      </c>
      <c r="P1308">
        <f t="shared" si="101"/>
        <v>0</v>
      </c>
      <c r="Q1308" s="10" t="s">
        <v>8317</v>
      </c>
      <c r="R1308" t="s">
        <v>8318</v>
      </c>
      <c r="S1308" s="15">
        <f t="shared" si="102"/>
        <v>42130.78361111111</v>
      </c>
      <c r="T1308" s="15">
        <f t="shared" si="103"/>
        <v>42160.78361111111</v>
      </c>
      <c r="U1308">
        <f t="shared" si="104"/>
        <v>2015</v>
      </c>
    </row>
    <row r="1309" spans="1:21" ht="43.2" x14ac:dyDescent="0.55000000000000004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100"/>
        <v>0</v>
      </c>
      <c r="P1309">
        <f t="shared" si="101"/>
        <v>0</v>
      </c>
      <c r="Q1309" s="10" t="s">
        <v>8317</v>
      </c>
      <c r="R1309" t="s">
        <v>8318</v>
      </c>
      <c r="S1309" s="15">
        <f t="shared" si="102"/>
        <v>42592.836076388892</v>
      </c>
      <c r="T1309" s="15">
        <f t="shared" si="103"/>
        <v>42622.836076388892</v>
      </c>
      <c r="U1309">
        <f t="shared" si="104"/>
        <v>2016</v>
      </c>
    </row>
    <row r="1310" spans="1:21" ht="43.2" x14ac:dyDescent="0.55000000000000004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100"/>
        <v>4</v>
      </c>
      <c r="P1310">
        <f t="shared" si="101"/>
        <v>145</v>
      </c>
      <c r="Q1310" s="10" t="s">
        <v>8317</v>
      </c>
      <c r="R1310" t="s">
        <v>8318</v>
      </c>
      <c r="S1310" s="15">
        <f t="shared" si="102"/>
        <v>42027.056793981479</v>
      </c>
      <c r="T1310" s="15">
        <f t="shared" si="103"/>
        <v>42057.056793981479</v>
      </c>
      <c r="U1310">
        <f t="shared" si="104"/>
        <v>2015</v>
      </c>
    </row>
    <row r="1311" spans="1:21" ht="57.6" x14ac:dyDescent="0.55000000000000004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100"/>
        <v>1</v>
      </c>
      <c r="P1311">
        <f t="shared" si="101"/>
        <v>25</v>
      </c>
      <c r="Q1311" s="10" t="s">
        <v>8334</v>
      </c>
      <c r="R1311" t="s">
        <v>8335</v>
      </c>
      <c r="S1311" s="15">
        <f t="shared" si="102"/>
        <v>42594.524756944447</v>
      </c>
      <c r="T1311" s="15">
        <f t="shared" si="103"/>
        <v>42654.524756944447</v>
      </c>
      <c r="U1311">
        <f t="shared" si="104"/>
        <v>2016</v>
      </c>
    </row>
    <row r="1312" spans="1:21" ht="43.2" x14ac:dyDescent="0.55000000000000004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100"/>
        <v>1</v>
      </c>
      <c r="P1312">
        <f t="shared" si="101"/>
        <v>100</v>
      </c>
      <c r="Q1312" s="10" t="s">
        <v>8334</v>
      </c>
      <c r="R1312" t="s">
        <v>8335</v>
      </c>
      <c r="S1312" s="15">
        <f t="shared" si="102"/>
        <v>42440.650335648148</v>
      </c>
      <c r="T1312" s="15">
        <f t="shared" si="103"/>
        <v>42499.868055555555</v>
      </c>
      <c r="U1312">
        <f t="shared" si="104"/>
        <v>2016</v>
      </c>
    </row>
    <row r="1313" spans="1:21" ht="43.2" x14ac:dyDescent="0.55000000000000004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1</v>
      </c>
      <c r="P1313">
        <f t="shared" si="101"/>
        <v>50</v>
      </c>
      <c r="Q1313" s="10" t="s">
        <v>8334</v>
      </c>
      <c r="R1313" t="s">
        <v>8335</v>
      </c>
      <c r="S1313" s="15">
        <f t="shared" si="102"/>
        <v>42584.666597222225</v>
      </c>
      <c r="T1313" s="15">
        <f t="shared" si="103"/>
        <v>42614.666597222225</v>
      </c>
      <c r="U1313">
        <f t="shared" si="104"/>
        <v>2016</v>
      </c>
    </row>
    <row r="1314" spans="1:21" ht="43.2" x14ac:dyDescent="0.55000000000000004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100"/>
        <v>0</v>
      </c>
      <c r="P1314">
        <f t="shared" si="101"/>
        <v>0</v>
      </c>
      <c r="Q1314" s="10" t="s">
        <v>8334</v>
      </c>
      <c r="R1314" t="s">
        <v>8335</v>
      </c>
      <c r="S1314" s="15">
        <f t="shared" si="102"/>
        <v>42487.825752314813</v>
      </c>
      <c r="T1314" s="15">
        <f t="shared" si="103"/>
        <v>42508.825752314813</v>
      </c>
      <c r="U1314">
        <f t="shared" si="104"/>
        <v>2016</v>
      </c>
    </row>
    <row r="1315" spans="1:21" ht="28.8" x14ac:dyDescent="0.55000000000000004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100"/>
        <v>0</v>
      </c>
      <c r="P1315">
        <f t="shared" si="101"/>
        <v>0</v>
      </c>
      <c r="Q1315" s="10" t="s">
        <v>8334</v>
      </c>
      <c r="R1315" t="s">
        <v>8335</v>
      </c>
      <c r="S1315" s="15">
        <f t="shared" si="102"/>
        <v>42060.00980324074</v>
      </c>
      <c r="T1315" s="15">
        <f t="shared" si="103"/>
        <v>42104.968136574069</v>
      </c>
      <c r="U1315">
        <f t="shared" si="104"/>
        <v>2015</v>
      </c>
    </row>
    <row r="1316" spans="1:21" ht="43.2" x14ac:dyDescent="0.55000000000000004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100"/>
        <v>0</v>
      </c>
      <c r="P1316">
        <f t="shared" si="101"/>
        <v>0</v>
      </c>
      <c r="Q1316" s="10" t="s">
        <v>8315</v>
      </c>
      <c r="R1316" t="s">
        <v>8355</v>
      </c>
      <c r="S1316" s="15">
        <f t="shared" si="102"/>
        <v>42498.008391203708</v>
      </c>
      <c r="T1316" s="15">
        <f t="shared" si="103"/>
        <v>42528.008391203708</v>
      </c>
      <c r="U1316">
        <f t="shared" si="104"/>
        <v>2016</v>
      </c>
    </row>
    <row r="1317" spans="1:21" ht="43.2" x14ac:dyDescent="0.55000000000000004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100"/>
        <v>15</v>
      </c>
      <c r="P1317">
        <f t="shared" si="101"/>
        <v>150</v>
      </c>
      <c r="Q1317" s="10" t="s">
        <v>8315</v>
      </c>
      <c r="R1317" t="s">
        <v>8357</v>
      </c>
      <c r="S1317" s="15">
        <f t="shared" si="102"/>
        <v>41793.17219907407</v>
      </c>
      <c r="T1317" s="15">
        <f t="shared" si="103"/>
        <v>41823.17219907407</v>
      </c>
      <c r="U1317">
        <f t="shared" si="104"/>
        <v>2014</v>
      </c>
    </row>
    <row r="1318" spans="1:21" ht="43.2" x14ac:dyDescent="0.55000000000000004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100"/>
        <v>0</v>
      </c>
      <c r="P1318">
        <f t="shared" si="101"/>
        <v>0</v>
      </c>
      <c r="Q1318" s="10" t="s">
        <v>8315</v>
      </c>
      <c r="R1318" t="s">
        <v>8357</v>
      </c>
      <c r="S1318" s="15">
        <f t="shared" si="102"/>
        <v>42065.791574074072</v>
      </c>
      <c r="T1318" s="15">
        <f t="shared" si="103"/>
        <v>42090.749907407408</v>
      </c>
      <c r="U1318">
        <f t="shared" si="104"/>
        <v>2015</v>
      </c>
    </row>
    <row r="1319" spans="1:21" x14ac:dyDescent="0.55000000000000004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100"/>
        <v>0</v>
      </c>
      <c r="P1319">
        <f t="shared" si="101"/>
        <v>0</v>
      </c>
      <c r="Q1319" s="10" t="s">
        <v>8315</v>
      </c>
      <c r="R1319" t="s">
        <v>8357</v>
      </c>
      <c r="S1319" s="15">
        <f t="shared" si="102"/>
        <v>41954.228032407409</v>
      </c>
      <c r="T1319" s="15">
        <f t="shared" si="103"/>
        <v>41984.228032407409</v>
      </c>
      <c r="U1319">
        <f t="shared" si="104"/>
        <v>2014</v>
      </c>
    </row>
    <row r="1320" spans="1:21" ht="43.2" x14ac:dyDescent="0.55000000000000004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100"/>
        <v>0</v>
      </c>
      <c r="P1320">
        <f t="shared" si="101"/>
        <v>0</v>
      </c>
      <c r="Q1320" s="10" t="s">
        <v>8317</v>
      </c>
      <c r="R1320" t="s">
        <v>8319</v>
      </c>
      <c r="S1320" s="15">
        <f t="shared" si="102"/>
        <v>42732.060277777782</v>
      </c>
      <c r="T1320" s="15">
        <f t="shared" si="103"/>
        <v>42762.060277777782</v>
      </c>
      <c r="U1320">
        <f t="shared" si="104"/>
        <v>2016</v>
      </c>
    </row>
    <row r="1321" spans="1:21" ht="43.2" x14ac:dyDescent="0.55000000000000004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100"/>
        <v>112</v>
      </c>
      <c r="P1321">
        <f t="shared" si="101"/>
        <v>367.97</v>
      </c>
      <c r="Q1321" s="10" t="s">
        <v>8317</v>
      </c>
      <c r="R1321" t="s">
        <v>8319</v>
      </c>
      <c r="S1321" s="15">
        <f t="shared" si="102"/>
        <v>42257.882731481484</v>
      </c>
      <c r="T1321" s="15">
        <f t="shared" si="103"/>
        <v>42292.882731481484</v>
      </c>
      <c r="U1321">
        <f t="shared" si="104"/>
        <v>2015</v>
      </c>
    </row>
    <row r="1322" spans="1:21" ht="43.2" x14ac:dyDescent="0.55000000000000004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100"/>
        <v>0</v>
      </c>
      <c r="P1322">
        <f t="shared" si="101"/>
        <v>10</v>
      </c>
      <c r="Q1322" s="10" t="s">
        <v>8317</v>
      </c>
      <c r="R1322" t="s">
        <v>8318</v>
      </c>
      <c r="S1322" s="15">
        <f t="shared" si="102"/>
        <v>42223.619456018518</v>
      </c>
      <c r="T1322" s="15">
        <f t="shared" si="103"/>
        <v>42253.215277777781</v>
      </c>
      <c r="U1322">
        <f t="shared" si="104"/>
        <v>2015</v>
      </c>
    </row>
    <row r="1323" spans="1:21" ht="43.2" x14ac:dyDescent="0.55000000000000004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100"/>
        <v>11</v>
      </c>
      <c r="P1323">
        <f t="shared" si="101"/>
        <v>46.18</v>
      </c>
      <c r="Q1323" s="10" t="s">
        <v>8308</v>
      </c>
      <c r="R1323" t="s">
        <v>8311</v>
      </c>
      <c r="S1323" s="15">
        <f t="shared" si="102"/>
        <v>42110.153043981481</v>
      </c>
      <c r="T1323" s="15">
        <f t="shared" si="103"/>
        <v>42155.153043981481</v>
      </c>
      <c r="U1323">
        <f t="shared" si="104"/>
        <v>2015</v>
      </c>
    </row>
    <row r="1324" spans="1:21" x14ac:dyDescent="0.55000000000000004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100"/>
        <v>0</v>
      </c>
      <c r="P1324">
        <f t="shared" si="101"/>
        <v>0</v>
      </c>
      <c r="Q1324" s="10" t="s">
        <v>8329</v>
      </c>
      <c r="R1324" t="s">
        <v>8330</v>
      </c>
      <c r="S1324" s="15">
        <f t="shared" si="102"/>
        <v>42382.431076388893</v>
      </c>
      <c r="T1324" s="15">
        <f t="shared" si="103"/>
        <v>42412.431076388893</v>
      </c>
      <c r="U1324">
        <f t="shared" si="104"/>
        <v>2016</v>
      </c>
    </row>
    <row r="1325" spans="1:21" ht="43.2" x14ac:dyDescent="0.55000000000000004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100"/>
        <v>14</v>
      </c>
      <c r="P1325">
        <f t="shared" si="101"/>
        <v>44.5</v>
      </c>
      <c r="Q1325" s="10" t="s">
        <v>8323</v>
      </c>
      <c r="R1325" t="s">
        <v>8338</v>
      </c>
      <c r="S1325" s="15">
        <f t="shared" si="102"/>
        <v>40671.879293981481</v>
      </c>
      <c r="T1325" s="15">
        <f t="shared" si="103"/>
        <v>40732.875</v>
      </c>
      <c r="U1325">
        <f t="shared" si="104"/>
        <v>2011</v>
      </c>
    </row>
    <row r="1326" spans="1:21" ht="43.2" x14ac:dyDescent="0.55000000000000004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100"/>
        <v>1</v>
      </c>
      <c r="P1326">
        <f t="shared" si="101"/>
        <v>17.670000000000002</v>
      </c>
      <c r="Q1326" s="10" t="s">
        <v>8317</v>
      </c>
      <c r="R1326" t="s">
        <v>8353</v>
      </c>
      <c r="S1326" s="15">
        <f t="shared" si="102"/>
        <v>42408.714814814812</v>
      </c>
      <c r="T1326" s="15">
        <f t="shared" si="103"/>
        <v>42438.714814814812</v>
      </c>
      <c r="U1326">
        <f t="shared" si="104"/>
        <v>2016</v>
      </c>
    </row>
    <row r="1327" spans="1:21" ht="43.2" x14ac:dyDescent="0.55000000000000004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100"/>
        <v>1</v>
      </c>
      <c r="P1327">
        <f t="shared" si="101"/>
        <v>20</v>
      </c>
      <c r="Q1327" s="10" t="s">
        <v>8320</v>
      </c>
      <c r="R1327" t="s">
        <v>8342</v>
      </c>
      <c r="S1327" s="15">
        <f t="shared" si="102"/>
        <v>42144.769479166673</v>
      </c>
      <c r="T1327" s="15">
        <f t="shared" si="103"/>
        <v>42174.769479166673</v>
      </c>
      <c r="U1327">
        <f t="shared" si="104"/>
        <v>2015</v>
      </c>
    </row>
    <row r="1328" spans="1:21" ht="43.2" x14ac:dyDescent="0.55000000000000004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100"/>
        <v>0</v>
      </c>
      <c r="P1328">
        <f t="shared" si="101"/>
        <v>0</v>
      </c>
      <c r="Q1328" s="10" t="s">
        <v>8317</v>
      </c>
      <c r="R1328" t="s">
        <v>8318</v>
      </c>
      <c r="S1328" s="15">
        <f t="shared" si="102"/>
        <v>41956.853078703702</v>
      </c>
      <c r="T1328" s="15">
        <f t="shared" si="103"/>
        <v>41991.853078703702</v>
      </c>
      <c r="U1328">
        <f t="shared" si="104"/>
        <v>2014</v>
      </c>
    </row>
    <row r="1329" spans="1:21" ht="28.8" x14ac:dyDescent="0.55000000000000004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100"/>
        <v>3</v>
      </c>
      <c r="P1329">
        <f t="shared" si="101"/>
        <v>30.13</v>
      </c>
      <c r="Q1329" s="10" t="s">
        <v>8315</v>
      </c>
      <c r="R1329" t="s">
        <v>8357</v>
      </c>
      <c r="S1329" s="15">
        <f t="shared" si="102"/>
        <v>42047.724444444444</v>
      </c>
      <c r="T1329" s="15">
        <f t="shared" si="103"/>
        <v>42077.132638888885</v>
      </c>
      <c r="U1329">
        <f t="shared" si="104"/>
        <v>2015</v>
      </c>
    </row>
    <row r="1330" spans="1:21" ht="43.2" x14ac:dyDescent="0.55000000000000004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100"/>
        <v>0</v>
      </c>
      <c r="P1330">
        <f t="shared" si="101"/>
        <v>0</v>
      </c>
      <c r="Q1330" s="10" t="s">
        <v>8317</v>
      </c>
      <c r="R1330" t="s">
        <v>8318</v>
      </c>
      <c r="S1330" s="15">
        <f t="shared" si="102"/>
        <v>42086.83085648148</v>
      </c>
      <c r="T1330" s="15">
        <f t="shared" si="103"/>
        <v>42116.83085648148</v>
      </c>
      <c r="U1330">
        <f t="shared" si="104"/>
        <v>2015</v>
      </c>
    </row>
    <row r="1331" spans="1:21" ht="28.8" x14ac:dyDescent="0.55000000000000004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100"/>
        <v>0</v>
      </c>
      <c r="P1331">
        <f t="shared" si="101"/>
        <v>0</v>
      </c>
      <c r="Q1331" s="10" t="s">
        <v>8320</v>
      </c>
      <c r="R1331" t="s">
        <v>8339</v>
      </c>
      <c r="S1331" s="15">
        <f t="shared" si="102"/>
        <v>41818.703275462962</v>
      </c>
      <c r="T1331" s="15">
        <f t="shared" si="103"/>
        <v>41848.703275462962</v>
      </c>
      <c r="U1331">
        <f t="shared" si="104"/>
        <v>2014</v>
      </c>
    </row>
    <row r="1332" spans="1:21" ht="43.2" x14ac:dyDescent="0.55000000000000004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100"/>
        <v>4</v>
      </c>
      <c r="P1332">
        <f t="shared" si="101"/>
        <v>45.39</v>
      </c>
      <c r="Q1332" s="10" t="s">
        <v>8317</v>
      </c>
      <c r="R1332" t="s">
        <v>8318</v>
      </c>
      <c r="S1332" s="15">
        <f t="shared" si="102"/>
        <v>41835.639155092591</v>
      </c>
      <c r="T1332" s="15">
        <f t="shared" si="103"/>
        <v>41865.639155092591</v>
      </c>
      <c r="U1332">
        <f t="shared" si="104"/>
        <v>2014</v>
      </c>
    </row>
    <row r="1333" spans="1:21" ht="43.2" x14ac:dyDescent="0.55000000000000004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100"/>
        <v>1</v>
      </c>
      <c r="P1333">
        <f t="shared" si="101"/>
        <v>53</v>
      </c>
      <c r="Q1333" s="10" t="s">
        <v>8329</v>
      </c>
      <c r="R1333" t="s">
        <v>8330</v>
      </c>
      <c r="S1333" s="15">
        <f t="shared" si="102"/>
        <v>42598.053113425922</v>
      </c>
      <c r="T1333" s="15">
        <f t="shared" si="103"/>
        <v>42638.053113425922</v>
      </c>
      <c r="U1333">
        <f t="shared" si="104"/>
        <v>2016</v>
      </c>
    </row>
    <row r="1334" spans="1:21" ht="28.8" x14ac:dyDescent="0.55000000000000004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100"/>
        <v>7</v>
      </c>
      <c r="P1334">
        <f t="shared" si="101"/>
        <v>58.89</v>
      </c>
      <c r="Q1334" s="10" t="s">
        <v>8323</v>
      </c>
      <c r="R1334" t="s">
        <v>8338</v>
      </c>
      <c r="S1334" s="15">
        <f t="shared" si="102"/>
        <v>41736.549791666665</v>
      </c>
      <c r="T1334" s="15">
        <f t="shared" si="103"/>
        <v>41796.549791666665</v>
      </c>
      <c r="U1334">
        <f t="shared" si="104"/>
        <v>2014</v>
      </c>
    </row>
    <row r="1335" spans="1:21" ht="43.2" x14ac:dyDescent="0.55000000000000004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100"/>
        <v>9</v>
      </c>
      <c r="P1335">
        <f t="shared" si="101"/>
        <v>30.27</v>
      </c>
      <c r="Q1335" s="10" t="s">
        <v>8317</v>
      </c>
      <c r="R1335" t="s">
        <v>8319</v>
      </c>
      <c r="S1335" s="15">
        <f t="shared" si="102"/>
        <v>42451.698449074072</v>
      </c>
      <c r="T1335" s="15">
        <f t="shared" si="103"/>
        <v>42486.288194444445</v>
      </c>
      <c r="U1335">
        <f t="shared" si="104"/>
        <v>2016</v>
      </c>
    </row>
    <row r="1336" spans="1:21" ht="43.2" x14ac:dyDescent="0.55000000000000004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100"/>
        <v>11</v>
      </c>
      <c r="P1336">
        <f t="shared" si="101"/>
        <v>225</v>
      </c>
      <c r="Q1336" s="10" t="s">
        <v>8320</v>
      </c>
      <c r="R1336" t="s">
        <v>8339</v>
      </c>
      <c r="S1336" s="15">
        <f t="shared" si="102"/>
        <v>41832.672685185185</v>
      </c>
      <c r="T1336" s="15">
        <f t="shared" si="103"/>
        <v>41887.568749999999</v>
      </c>
      <c r="U1336">
        <f t="shared" si="104"/>
        <v>2014</v>
      </c>
    </row>
    <row r="1337" spans="1:21" ht="43.2" x14ac:dyDescent="0.55000000000000004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100"/>
        <v>0</v>
      </c>
      <c r="P1337">
        <f t="shared" si="101"/>
        <v>18.329999999999998</v>
      </c>
      <c r="Q1337" s="10" t="s">
        <v>8317</v>
      </c>
      <c r="R1337" t="s">
        <v>8318</v>
      </c>
      <c r="S1337" s="15">
        <f t="shared" si="102"/>
        <v>42248.793310185181</v>
      </c>
      <c r="T1337" s="15">
        <f t="shared" si="103"/>
        <v>42278.793310185181</v>
      </c>
      <c r="U1337">
        <f t="shared" si="104"/>
        <v>2015</v>
      </c>
    </row>
    <row r="1338" spans="1:21" ht="43.2" x14ac:dyDescent="0.55000000000000004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ref="O1338:O1401" si="105">ROUND(E1338/D1338*100,0)</f>
        <v>0</v>
      </c>
      <c r="P1338">
        <f t="shared" ref="P1338:P1401" si="106">IFERROR(ROUND(E1338/L1338,2),0)</f>
        <v>0</v>
      </c>
      <c r="Q1338" s="10" t="s">
        <v>8334</v>
      </c>
      <c r="R1338" t="s">
        <v>8335</v>
      </c>
      <c r="S1338" s="15">
        <f t="shared" ref="S1338:S1401" si="107">(((J1338/60)/60)/24)+DATE(1970,1,1)</f>
        <v>41830.820567129631</v>
      </c>
      <c r="T1338" s="15">
        <f t="shared" ref="T1338:T1401" si="108">(((I1338/60)/60)/24)+DATE(1970,1,1)</f>
        <v>41855.820567129631</v>
      </c>
      <c r="U1338">
        <f t="shared" si="104"/>
        <v>2014</v>
      </c>
    </row>
    <row r="1339" spans="1:21" x14ac:dyDescent="0.55000000000000004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105"/>
        <v>21</v>
      </c>
      <c r="P1339">
        <f t="shared" si="106"/>
        <v>73.37</v>
      </c>
      <c r="Q1339" s="10" t="s">
        <v>8317</v>
      </c>
      <c r="R1339" t="s">
        <v>8353</v>
      </c>
      <c r="S1339" s="15">
        <f t="shared" si="107"/>
        <v>42381.866284722222</v>
      </c>
      <c r="T1339" s="15">
        <f t="shared" si="108"/>
        <v>42409.833333333328</v>
      </c>
      <c r="U1339">
        <f t="shared" si="104"/>
        <v>2016</v>
      </c>
    </row>
    <row r="1340" spans="1:21" ht="43.2" x14ac:dyDescent="0.55000000000000004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105"/>
        <v>0</v>
      </c>
      <c r="P1340">
        <f t="shared" si="106"/>
        <v>0</v>
      </c>
      <c r="Q1340" s="10" t="s">
        <v>8315</v>
      </c>
      <c r="R1340" t="s">
        <v>8355</v>
      </c>
      <c r="S1340" s="15">
        <f t="shared" si="107"/>
        <v>42790.583368055552</v>
      </c>
      <c r="T1340" s="15">
        <f t="shared" si="108"/>
        <v>42810.541701388895</v>
      </c>
      <c r="U1340">
        <f t="shared" si="104"/>
        <v>2017</v>
      </c>
    </row>
    <row r="1341" spans="1:21" ht="43.2" x14ac:dyDescent="0.55000000000000004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105"/>
        <v>2</v>
      </c>
      <c r="P1341">
        <f t="shared" si="106"/>
        <v>93.33</v>
      </c>
      <c r="Q1341" s="10" t="s">
        <v>8315</v>
      </c>
      <c r="R1341" t="s">
        <v>8355</v>
      </c>
      <c r="S1341" s="15">
        <f t="shared" si="107"/>
        <v>42031.011249999996</v>
      </c>
      <c r="T1341" s="15">
        <f t="shared" si="108"/>
        <v>42090.969583333332</v>
      </c>
      <c r="U1341">
        <f t="shared" si="104"/>
        <v>2015</v>
      </c>
    </row>
    <row r="1342" spans="1:21" ht="43.2" x14ac:dyDescent="0.55000000000000004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105"/>
        <v>0</v>
      </c>
      <c r="P1342">
        <f t="shared" si="106"/>
        <v>0</v>
      </c>
      <c r="Q1342" s="10" t="s">
        <v>8315</v>
      </c>
      <c r="R1342" t="s">
        <v>8357</v>
      </c>
      <c r="S1342" s="15">
        <f t="shared" si="107"/>
        <v>42180.145787037036</v>
      </c>
      <c r="T1342" s="15">
        <f t="shared" si="108"/>
        <v>42230.145787037036</v>
      </c>
      <c r="U1342">
        <f t="shared" si="104"/>
        <v>2015</v>
      </c>
    </row>
    <row r="1343" spans="1:21" ht="43.2" x14ac:dyDescent="0.55000000000000004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105"/>
        <v>0</v>
      </c>
      <c r="P1343">
        <f t="shared" si="106"/>
        <v>0</v>
      </c>
      <c r="Q1343" s="10" t="s">
        <v>8315</v>
      </c>
      <c r="R1343" t="s">
        <v>8357</v>
      </c>
      <c r="S1343" s="15">
        <f t="shared" si="107"/>
        <v>41999.861064814817</v>
      </c>
      <c r="T1343" s="15">
        <f t="shared" si="108"/>
        <v>42029.861064814817</v>
      </c>
      <c r="U1343">
        <f t="shared" si="104"/>
        <v>2014</v>
      </c>
    </row>
    <row r="1344" spans="1:21" ht="57.6" x14ac:dyDescent="0.55000000000000004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105"/>
        <v>0</v>
      </c>
      <c r="P1344">
        <f t="shared" si="106"/>
        <v>0</v>
      </c>
      <c r="Q1344" s="10" t="s">
        <v>8315</v>
      </c>
      <c r="R1344" t="s">
        <v>8357</v>
      </c>
      <c r="S1344" s="15">
        <f t="shared" si="107"/>
        <v>41854.602650462963</v>
      </c>
      <c r="T1344" s="15">
        <f t="shared" si="108"/>
        <v>41884.602650462963</v>
      </c>
      <c r="U1344">
        <f t="shared" si="104"/>
        <v>2014</v>
      </c>
    </row>
    <row r="1345" spans="1:21" ht="57.6" x14ac:dyDescent="0.55000000000000004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105"/>
        <v>0</v>
      </c>
      <c r="P1345">
        <f t="shared" si="106"/>
        <v>30</v>
      </c>
      <c r="Q1345" s="10" t="s">
        <v>8317</v>
      </c>
      <c r="R1345" t="s">
        <v>8318</v>
      </c>
      <c r="S1345" s="15">
        <f t="shared" si="107"/>
        <v>42179.653379629628</v>
      </c>
      <c r="T1345" s="15">
        <f t="shared" si="108"/>
        <v>42210.915972222225</v>
      </c>
      <c r="U1345">
        <f t="shared" si="104"/>
        <v>2015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110">ROUND(E1402/D1402*100,0)</f>
        <v>167</v>
      </c>
      <c r="P1402">
        <f t="shared" ref="P1402:P1465" si="111">IFERROR(ROUND(E1402/L1402,2),0)</f>
        <v>17.239999999999998</v>
      </c>
      <c r="Q1402" s="10" t="s">
        <v>8323</v>
      </c>
      <c r="R1402" t="s">
        <v>8324</v>
      </c>
      <c r="S1402" s="15">
        <f t="shared" ref="S1402:S1465" si="112">(((J1402/60)/60)/24)+DATE(1970,1,1)</f>
        <v>42498.341122685189</v>
      </c>
      <c r="T1402" s="15">
        <f t="shared" ref="T1402:T1465" si="113">(((I1402/60)/60)/24)+DATE(1970,1,1)</f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55000000000000004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110"/>
        <v>0</v>
      </c>
      <c r="P1453">
        <f t="shared" si="111"/>
        <v>10</v>
      </c>
      <c r="Q1453" s="10" t="s">
        <v>8315</v>
      </c>
      <c r="R1453" t="s">
        <v>8357</v>
      </c>
      <c r="S1453" s="15">
        <f t="shared" si="112"/>
        <v>42154.818819444445</v>
      </c>
      <c r="T1453" s="15">
        <f t="shared" si="113"/>
        <v>42185.165972222225</v>
      </c>
      <c r="U1453">
        <f t="shared" si="114"/>
        <v>2015</v>
      </c>
    </row>
    <row r="1454" spans="1:21" ht="28.8" x14ac:dyDescent="0.55000000000000004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110"/>
        <v>1</v>
      </c>
      <c r="P1454">
        <f t="shared" si="111"/>
        <v>15.43</v>
      </c>
      <c r="Q1454" s="10" t="s">
        <v>8317</v>
      </c>
      <c r="R1454" t="s">
        <v>8318</v>
      </c>
      <c r="S1454" s="15">
        <f t="shared" si="112"/>
        <v>42094.101145833338</v>
      </c>
      <c r="T1454" s="15">
        <f t="shared" si="113"/>
        <v>42124.101145833338</v>
      </c>
      <c r="U1454">
        <f t="shared" si="114"/>
        <v>2015</v>
      </c>
    </row>
    <row r="1455" spans="1:21" ht="28.8" x14ac:dyDescent="0.55000000000000004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110"/>
        <v>0</v>
      </c>
      <c r="P1455">
        <f t="shared" si="111"/>
        <v>1</v>
      </c>
      <c r="Q1455" s="10" t="s">
        <v>8320</v>
      </c>
      <c r="R1455" t="s">
        <v>8339</v>
      </c>
      <c r="S1455" s="15">
        <f t="shared" si="112"/>
        <v>41931.959016203706</v>
      </c>
      <c r="T1455" s="15">
        <f t="shared" si="113"/>
        <v>41962.00068287037</v>
      </c>
      <c r="U1455">
        <f t="shared" si="114"/>
        <v>2014</v>
      </c>
    </row>
    <row r="1456" spans="1:21" ht="43.2" x14ac:dyDescent="0.55000000000000004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110"/>
        <v>0</v>
      </c>
      <c r="P1456">
        <f t="shared" si="111"/>
        <v>0</v>
      </c>
      <c r="Q1456" s="10" t="s">
        <v>8308</v>
      </c>
      <c r="R1456" t="s">
        <v>8311</v>
      </c>
      <c r="S1456" s="15">
        <f t="shared" si="112"/>
        <v>41882.937303240738</v>
      </c>
      <c r="T1456" s="15">
        <f t="shared" si="113"/>
        <v>41942.937303240738</v>
      </c>
      <c r="U1456">
        <f t="shared" si="114"/>
        <v>2014</v>
      </c>
    </row>
    <row r="1457" spans="1:21" ht="43.2" x14ac:dyDescent="0.55000000000000004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110"/>
        <v>1</v>
      </c>
      <c r="P1457">
        <f t="shared" si="111"/>
        <v>38.33</v>
      </c>
      <c r="Q1457" s="10" t="s">
        <v>8308</v>
      </c>
      <c r="R1457" t="s">
        <v>8311</v>
      </c>
      <c r="S1457" s="15">
        <f t="shared" si="112"/>
        <v>42693.016180555554</v>
      </c>
      <c r="T1457" s="15">
        <f t="shared" si="113"/>
        <v>42753.016180555554</v>
      </c>
      <c r="U1457">
        <f t="shared" si="114"/>
        <v>2016</v>
      </c>
    </row>
    <row r="1458" spans="1:21" ht="28.8" x14ac:dyDescent="0.55000000000000004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110"/>
        <v>0</v>
      </c>
      <c r="P1458">
        <f t="shared" si="111"/>
        <v>0</v>
      </c>
      <c r="Q1458" s="10" t="s">
        <v>8317</v>
      </c>
      <c r="R1458" t="s">
        <v>8318</v>
      </c>
      <c r="S1458" s="15">
        <f t="shared" si="112"/>
        <v>42303.659317129626</v>
      </c>
      <c r="T1458" s="15">
        <f t="shared" si="113"/>
        <v>42333.700983796298</v>
      </c>
      <c r="U1458">
        <f t="shared" si="114"/>
        <v>2015</v>
      </c>
    </row>
    <row r="1459" spans="1:21" ht="43.2" x14ac:dyDescent="0.55000000000000004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110"/>
        <v>16</v>
      </c>
      <c r="P1459">
        <f t="shared" si="111"/>
        <v>214.07</v>
      </c>
      <c r="Q1459" s="10" t="s">
        <v>8317</v>
      </c>
      <c r="R1459" t="s">
        <v>8319</v>
      </c>
      <c r="S1459" s="15">
        <f t="shared" si="112"/>
        <v>42780.709039351852</v>
      </c>
      <c r="T1459" s="15">
        <f t="shared" si="113"/>
        <v>42810.667372685188</v>
      </c>
      <c r="U1459">
        <f t="shared" si="114"/>
        <v>2017</v>
      </c>
    </row>
    <row r="1460" spans="1:21" ht="43.2" x14ac:dyDescent="0.55000000000000004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110"/>
        <v>0</v>
      </c>
      <c r="P1460">
        <f t="shared" si="111"/>
        <v>75</v>
      </c>
      <c r="Q1460" s="10" t="s">
        <v>8317</v>
      </c>
      <c r="R1460" t="s">
        <v>8319</v>
      </c>
      <c r="S1460" s="15">
        <f t="shared" si="112"/>
        <v>41946.898090277777</v>
      </c>
      <c r="T1460" s="15">
        <f t="shared" si="113"/>
        <v>41991.898090277777</v>
      </c>
      <c r="U1460">
        <f t="shared" si="114"/>
        <v>2014</v>
      </c>
    </row>
    <row r="1461" spans="1:21" ht="43.2" x14ac:dyDescent="0.55000000000000004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110"/>
        <v>3</v>
      </c>
      <c r="P1461">
        <f t="shared" si="111"/>
        <v>88.71</v>
      </c>
      <c r="Q1461" s="10" t="s">
        <v>8317</v>
      </c>
      <c r="R1461" t="s">
        <v>8319</v>
      </c>
      <c r="S1461" s="15">
        <f t="shared" si="112"/>
        <v>42535.492280092592</v>
      </c>
      <c r="T1461" s="15">
        <f t="shared" si="113"/>
        <v>42565.492280092592</v>
      </c>
      <c r="U1461">
        <f t="shared" si="114"/>
        <v>2016</v>
      </c>
    </row>
    <row r="1462" spans="1:21" ht="43.2" x14ac:dyDescent="0.55000000000000004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110"/>
        <v>16</v>
      </c>
      <c r="P1462">
        <f t="shared" si="111"/>
        <v>129.16999999999999</v>
      </c>
      <c r="Q1462" s="10" t="s">
        <v>8317</v>
      </c>
      <c r="R1462" t="s">
        <v>8319</v>
      </c>
      <c r="S1462" s="15">
        <f t="shared" si="112"/>
        <v>42556.667245370365</v>
      </c>
      <c r="T1462" s="15">
        <f t="shared" si="113"/>
        <v>42601.667245370365</v>
      </c>
      <c r="U1462">
        <f t="shared" si="114"/>
        <v>2016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115">ROUND(E1466/D1466*100,0)</f>
        <v>163</v>
      </c>
      <c r="P1466">
        <f t="shared" ref="P1466:P1529" si="116">IFERROR(ROUND(E1466/L1466,2),0)</f>
        <v>34.869999999999997</v>
      </c>
      <c r="Q1466" s="10" t="s">
        <v>8320</v>
      </c>
      <c r="R1466" t="s">
        <v>8340</v>
      </c>
      <c r="S1466" s="15">
        <f t="shared" ref="S1466:S1529" si="117">(((J1466/60)/60)/24)+DATE(1970,1,1)</f>
        <v>41291.661550925928</v>
      </c>
      <c r="T1466" s="15">
        <f t="shared" ref="T1466:T1529" si="118">(((I1466/60)/60)/24)+DATE(1970,1,1)</f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120">ROUND(E1530/D1530*100,0)</f>
        <v>282</v>
      </c>
      <c r="P1530">
        <f t="shared" ref="P1530:P1593" si="121">IFERROR(ROUND(E1530/L1530,2),0)</f>
        <v>52.79</v>
      </c>
      <c r="Q1530" s="10" t="s">
        <v>8336</v>
      </c>
      <c r="R1530" t="s">
        <v>8337</v>
      </c>
      <c r="S1530" s="15">
        <f t="shared" ref="S1530:S1593" si="122">(((J1530/60)/60)/24)+DATE(1970,1,1)</f>
        <v>42736.732893518521</v>
      </c>
      <c r="T1530" s="15">
        <f t="shared" ref="T1530:T1593" si="123">(((I1530/60)/60)/24)+DATE(1970,1,1)</f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120"/>
        <v>2</v>
      </c>
      <c r="P1563">
        <f t="shared" si="121"/>
        <v>60.75</v>
      </c>
      <c r="Q1563" s="10" t="s">
        <v>8317</v>
      </c>
      <c r="R1563" t="s">
        <v>8319</v>
      </c>
      <c r="S1563" s="15">
        <f t="shared" si="122"/>
        <v>42704.086053240739</v>
      </c>
      <c r="T1563" s="15">
        <f t="shared" si="123"/>
        <v>42734.086053240739</v>
      </c>
      <c r="U1563">
        <f t="shared" si="124"/>
        <v>2016</v>
      </c>
    </row>
    <row r="1564" spans="1:21" ht="28.8" x14ac:dyDescent="0.55000000000000004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120"/>
        <v>0</v>
      </c>
      <c r="P1564">
        <f t="shared" si="121"/>
        <v>25</v>
      </c>
      <c r="Q1564" s="10" t="s">
        <v>8317</v>
      </c>
      <c r="R1564" t="s">
        <v>8318</v>
      </c>
      <c r="S1564" s="15">
        <f t="shared" si="122"/>
        <v>42064.794490740736</v>
      </c>
      <c r="T1564" s="15">
        <f t="shared" si="123"/>
        <v>42094.752824074079</v>
      </c>
      <c r="U1564">
        <f t="shared" si="124"/>
        <v>2015</v>
      </c>
    </row>
    <row r="1565" spans="1:21" ht="28.8" x14ac:dyDescent="0.55000000000000004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0" t="s">
        <v>8334</v>
      </c>
      <c r="R1565" t="s">
        <v>8335</v>
      </c>
      <c r="S1565" s="15">
        <f t="shared" si="122"/>
        <v>42155.139479166668</v>
      </c>
      <c r="T1565" s="15">
        <f t="shared" si="123"/>
        <v>42215.139479166668</v>
      </c>
      <c r="U1565">
        <f t="shared" si="124"/>
        <v>2015</v>
      </c>
    </row>
    <row r="1566" spans="1:21" ht="43.2" x14ac:dyDescent="0.55000000000000004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120"/>
        <v>11</v>
      </c>
      <c r="P1566">
        <f t="shared" si="121"/>
        <v>91.3</v>
      </c>
      <c r="Q1566" s="10" t="s">
        <v>8317</v>
      </c>
      <c r="R1566" t="s">
        <v>8353</v>
      </c>
      <c r="S1566" s="15">
        <f t="shared" si="122"/>
        <v>41921.842627314814</v>
      </c>
      <c r="T1566" s="15">
        <f t="shared" si="123"/>
        <v>41951.884293981479</v>
      </c>
      <c r="U1566">
        <f t="shared" si="124"/>
        <v>2014</v>
      </c>
    </row>
    <row r="1567" spans="1:21" ht="43.2" x14ac:dyDescent="0.55000000000000004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120"/>
        <v>0</v>
      </c>
      <c r="P1567">
        <f t="shared" si="121"/>
        <v>3.8</v>
      </c>
      <c r="Q1567" s="10" t="s">
        <v>8317</v>
      </c>
      <c r="R1567" t="s">
        <v>8353</v>
      </c>
      <c r="S1567" s="15">
        <f t="shared" si="122"/>
        <v>42272.713171296295</v>
      </c>
      <c r="T1567" s="15">
        <f t="shared" si="123"/>
        <v>42332.754837962959</v>
      </c>
      <c r="U1567">
        <f t="shared" si="124"/>
        <v>2015</v>
      </c>
    </row>
    <row r="1568" spans="1:21" ht="43.2" x14ac:dyDescent="0.55000000000000004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120"/>
        <v>8</v>
      </c>
      <c r="P1568">
        <f t="shared" si="121"/>
        <v>200.63</v>
      </c>
      <c r="Q1568" s="10" t="s">
        <v>8315</v>
      </c>
      <c r="R1568" t="s">
        <v>8355</v>
      </c>
      <c r="S1568" s="15">
        <f t="shared" si="122"/>
        <v>42628.690266203703</v>
      </c>
      <c r="T1568" s="15">
        <f t="shared" si="123"/>
        <v>42660.166666666672</v>
      </c>
      <c r="U1568">
        <f t="shared" si="124"/>
        <v>2016</v>
      </c>
    </row>
    <row r="1569" spans="1:21" ht="43.2" x14ac:dyDescent="0.55000000000000004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120"/>
        <v>0</v>
      </c>
      <c r="P1569">
        <f t="shared" si="121"/>
        <v>10</v>
      </c>
      <c r="Q1569" s="10" t="s">
        <v>8317</v>
      </c>
      <c r="R1569" t="s">
        <v>8318</v>
      </c>
      <c r="S1569" s="15">
        <f t="shared" si="122"/>
        <v>42017.843287037031</v>
      </c>
      <c r="T1569" s="15">
        <f t="shared" si="123"/>
        <v>42047.843287037031</v>
      </c>
      <c r="U1569">
        <f t="shared" si="124"/>
        <v>2015</v>
      </c>
    </row>
    <row r="1570" spans="1:21" ht="43.2" x14ac:dyDescent="0.55000000000000004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120"/>
        <v>6</v>
      </c>
      <c r="P1570">
        <f t="shared" si="121"/>
        <v>106.69</v>
      </c>
      <c r="Q1570" s="10" t="s">
        <v>8308</v>
      </c>
      <c r="R1570" t="s">
        <v>8311</v>
      </c>
      <c r="S1570" s="15">
        <f t="shared" si="122"/>
        <v>42135.589548611111</v>
      </c>
      <c r="T1570" s="15">
        <f t="shared" si="123"/>
        <v>42166.083333333328</v>
      </c>
      <c r="U1570">
        <f t="shared" si="124"/>
        <v>2015</v>
      </c>
    </row>
    <row r="1571" spans="1:21" ht="43.2" x14ac:dyDescent="0.55000000000000004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120"/>
        <v>1</v>
      </c>
      <c r="P1571">
        <f t="shared" si="121"/>
        <v>87</v>
      </c>
      <c r="Q1571" s="10" t="s">
        <v>8317</v>
      </c>
      <c r="R1571" t="s">
        <v>8318</v>
      </c>
      <c r="S1571" s="15">
        <f t="shared" si="122"/>
        <v>42528.987696759257</v>
      </c>
      <c r="T1571" s="15">
        <f t="shared" si="123"/>
        <v>42558.987696759257</v>
      </c>
      <c r="U1571">
        <f t="shared" si="124"/>
        <v>2016</v>
      </c>
    </row>
    <row r="1572" spans="1:21" ht="43.2" x14ac:dyDescent="0.55000000000000004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120"/>
        <v>0</v>
      </c>
      <c r="P1572">
        <f t="shared" si="121"/>
        <v>0</v>
      </c>
      <c r="Q1572" s="10" t="s">
        <v>8317</v>
      </c>
      <c r="R1572" t="s">
        <v>8318</v>
      </c>
      <c r="S1572" s="15">
        <f t="shared" si="122"/>
        <v>42790.895567129628</v>
      </c>
      <c r="T1572" s="15">
        <f t="shared" si="123"/>
        <v>42820.853900462964</v>
      </c>
      <c r="U1572">
        <f t="shared" si="124"/>
        <v>2017</v>
      </c>
    </row>
    <row r="1573" spans="1:21" ht="43.2" x14ac:dyDescent="0.55000000000000004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120"/>
        <v>17</v>
      </c>
      <c r="P1573">
        <f t="shared" si="121"/>
        <v>111.41</v>
      </c>
      <c r="Q1573" s="10" t="s">
        <v>8317</v>
      </c>
      <c r="R1573" t="s">
        <v>8318</v>
      </c>
      <c r="S1573" s="15">
        <f t="shared" si="122"/>
        <v>42198.559479166666</v>
      </c>
      <c r="T1573" s="15">
        <f t="shared" si="123"/>
        <v>42231.556944444441</v>
      </c>
      <c r="U1573">
        <f t="shared" si="124"/>
        <v>2015</v>
      </c>
    </row>
    <row r="1574" spans="1:21" ht="28.8" x14ac:dyDescent="0.55000000000000004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120"/>
        <v>0</v>
      </c>
      <c r="P1574">
        <f t="shared" si="121"/>
        <v>2</v>
      </c>
      <c r="Q1574" s="10" t="s">
        <v>8317</v>
      </c>
      <c r="R1574" t="s">
        <v>8318</v>
      </c>
      <c r="S1574" s="15">
        <f t="shared" si="122"/>
        <v>42076.092152777783</v>
      </c>
      <c r="T1574" s="15">
        <f t="shared" si="123"/>
        <v>42106.092152777783</v>
      </c>
      <c r="U1574">
        <f t="shared" si="124"/>
        <v>2015</v>
      </c>
    </row>
    <row r="1575" spans="1:21" ht="28.8" x14ac:dyDescent="0.55000000000000004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120"/>
        <v>82</v>
      </c>
      <c r="P1575">
        <f t="shared" si="121"/>
        <v>216.34</v>
      </c>
      <c r="Q1575" s="10" t="s">
        <v>8317</v>
      </c>
      <c r="R1575" t="s">
        <v>8319</v>
      </c>
      <c r="S1575" s="15">
        <f t="shared" si="122"/>
        <v>42388.708645833336</v>
      </c>
      <c r="T1575" s="15">
        <f t="shared" si="123"/>
        <v>42418.708645833336</v>
      </c>
      <c r="U1575">
        <f t="shared" si="124"/>
        <v>2016</v>
      </c>
    </row>
    <row r="1576" spans="1:21" ht="43.2" x14ac:dyDescent="0.55000000000000004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120"/>
        <v>35</v>
      </c>
      <c r="P1576">
        <f t="shared" si="121"/>
        <v>95.91</v>
      </c>
      <c r="Q1576" s="10" t="s">
        <v>8317</v>
      </c>
      <c r="R1576" t="s">
        <v>8319</v>
      </c>
      <c r="S1576" s="15">
        <f t="shared" si="122"/>
        <v>42339.833981481483</v>
      </c>
      <c r="T1576" s="15">
        <f t="shared" si="123"/>
        <v>42367.833333333328</v>
      </c>
      <c r="U1576">
        <f t="shared" si="124"/>
        <v>2015</v>
      </c>
    </row>
    <row r="1577" spans="1:21" ht="43.2" x14ac:dyDescent="0.55000000000000004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120"/>
        <v>0</v>
      </c>
      <c r="P1577">
        <f t="shared" si="121"/>
        <v>0</v>
      </c>
      <c r="Q1577" s="10" t="s">
        <v>8323</v>
      </c>
      <c r="R1577" t="s">
        <v>8338</v>
      </c>
      <c r="S1577" s="15">
        <f t="shared" si="122"/>
        <v>41125.283159722225</v>
      </c>
      <c r="T1577" s="15">
        <f t="shared" si="123"/>
        <v>41145.283159722225</v>
      </c>
      <c r="U1577">
        <f t="shared" si="124"/>
        <v>2012</v>
      </c>
    </row>
    <row r="1578" spans="1:21" ht="43.2" x14ac:dyDescent="0.55000000000000004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120"/>
        <v>20</v>
      </c>
      <c r="P1578">
        <f t="shared" si="121"/>
        <v>308.75</v>
      </c>
      <c r="Q1578" s="10" t="s">
        <v>8317</v>
      </c>
      <c r="R1578" t="s">
        <v>8319</v>
      </c>
      <c r="S1578" s="15">
        <f t="shared" si="122"/>
        <v>42313.936365740738</v>
      </c>
      <c r="T1578" s="15">
        <f t="shared" si="123"/>
        <v>42343.936365740738</v>
      </c>
      <c r="U1578">
        <f t="shared" si="124"/>
        <v>2015</v>
      </c>
    </row>
    <row r="1579" spans="1:21" ht="43.2" x14ac:dyDescent="0.55000000000000004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120"/>
        <v>70</v>
      </c>
      <c r="P1579">
        <f t="shared" si="121"/>
        <v>382.39</v>
      </c>
      <c r="Q1579" s="10" t="s">
        <v>8317</v>
      </c>
      <c r="R1579" t="s">
        <v>8319</v>
      </c>
      <c r="S1579" s="15">
        <f t="shared" si="122"/>
        <v>42612.624039351853</v>
      </c>
      <c r="T1579" s="15">
        <f t="shared" si="123"/>
        <v>42644.624039351853</v>
      </c>
      <c r="U1579">
        <f t="shared" si="124"/>
        <v>2016</v>
      </c>
    </row>
    <row r="1580" spans="1:21" ht="43.2" x14ac:dyDescent="0.55000000000000004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120"/>
        <v>0</v>
      </c>
      <c r="P1580">
        <f t="shared" si="121"/>
        <v>0</v>
      </c>
      <c r="Q1580" s="10" t="s">
        <v>8320</v>
      </c>
      <c r="R1580" t="s">
        <v>8339</v>
      </c>
      <c r="S1580" s="15">
        <f t="shared" si="122"/>
        <v>42795.696145833332</v>
      </c>
      <c r="T1580" s="15">
        <f t="shared" si="123"/>
        <v>42840.654479166667</v>
      </c>
      <c r="U1580">
        <f t="shared" si="124"/>
        <v>2017</v>
      </c>
    </row>
    <row r="1581" spans="1:21" ht="43.2" x14ac:dyDescent="0.55000000000000004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120"/>
        <v>14</v>
      </c>
      <c r="P1581">
        <f t="shared" si="121"/>
        <v>155</v>
      </c>
      <c r="Q1581" s="10" t="s">
        <v>8320</v>
      </c>
      <c r="R1581" t="s">
        <v>8342</v>
      </c>
      <c r="S1581" s="15">
        <f t="shared" si="122"/>
        <v>41962.062326388885</v>
      </c>
      <c r="T1581" s="15">
        <f t="shared" si="123"/>
        <v>41997.062326388885</v>
      </c>
      <c r="U1581">
        <f t="shared" si="124"/>
        <v>2014</v>
      </c>
    </row>
    <row r="1582" spans="1:21" ht="43.2" x14ac:dyDescent="0.55000000000000004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120"/>
        <v>11</v>
      </c>
      <c r="P1582">
        <f t="shared" si="121"/>
        <v>97.41</v>
      </c>
      <c r="Q1582" s="10" t="s">
        <v>8317</v>
      </c>
      <c r="R1582" t="s">
        <v>8318</v>
      </c>
      <c r="S1582" s="15">
        <f t="shared" si="122"/>
        <v>42268.531631944439</v>
      </c>
      <c r="T1582" s="15">
        <f t="shared" si="123"/>
        <v>42298.531631944439</v>
      </c>
      <c r="U1582">
        <f t="shared" si="124"/>
        <v>2015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25">ROUND(E1594/D1594*100,0)</f>
        <v>0</v>
      </c>
      <c r="P1594">
        <f t="shared" ref="P1594:P1657" si="126">IFERROR(ROUND(E1594/L1594,2),0)</f>
        <v>0</v>
      </c>
      <c r="Q1594" s="10" t="s">
        <v>8336</v>
      </c>
      <c r="R1594" t="s">
        <v>8343</v>
      </c>
      <c r="S1594" s="15">
        <f t="shared" ref="S1594:S1657" si="127">(((J1594/60)/60)/24)+DATE(1970,1,1)</f>
        <v>42046.072743055556</v>
      </c>
      <c r="T1594" s="15">
        <f t="shared" ref="T1594:T1657" si="128">(((I1594/60)/60)/24)+DATE(1970,1,1)</f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30">ROUND(E1658/D1658*100,0)</f>
        <v>100</v>
      </c>
      <c r="P1658">
        <f t="shared" ref="P1658:P1721" si="131">IFERROR(ROUND(E1658/L1658,2),0)</f>
        <v>156.77000000000001</v>
      </c>
      <c r="Q1658" s="10" t="s">
        <v>8323</v>
      </c>
      <c r="R1658" t="s">
        <v>8344</v>
      </c>
      <c r="S1658" s="15">
        <f t="shared" ref="S1658:S1721" si="132">(((J1658/60)/60)/24)+DATE(1970,1,1)</f>
        <v>41226.928842592592</v>
      </c>
      <c r="T1658" s="15">
        <f t="shared" ref="T1658:T1721" si="133">(((I1658/60)/60)/24)+DATE(1970,1,1)</f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35">ROUND(E1722/D1722*100,0)</f>
        <v>6</v>
      </c>
      <c r="P1722">
        <f t="shared" ref="P1722:P1785" si="136">IFERROR(ROUND(E1722/L1722,2),0)</f>
        <v>28.13</v>
      </c>
      <c r="Q1722" s="10" t="s">
        <v>8323</v>
      </c>
      <c r="R1722" t="s">
        <v>8345</v>
      </c>
      <c r="S1722" s="15">
        <f t="shared" ref="S1722:S1785" si="137">(((J1722/60)/60)/24)+DATE(1970,1,1)</f>
        <v>41922.783229166671</v>
      </c>
      <c r="T1722" s="15">
        <f t="shared" ref="T1722:T1785" si="138">(((I1722/60)/60)/24)+DATE(1970,1,1)</f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40">ROUND(E1786/D1786*100,0)</f>
        <v>40</v>
      </c>
      <c r="P1786">
        <f t="shared" ref="P1786:P1849" si="141">IFERROR(ROUND(E1786/L1786,2),0)</f>
        <v>60.24</v>
      </c>
      <c r="Q1786" s="10" t="s">
        <v>8336</v>
      </c>
      <c r="R1786" t="s">
        <v>8337</v>
      </c>
      <c r="S1786" s="15">
        <f t="shared" ref="S1786:S1849" si="142">(((J1786/60)/60)/24)+DATE(1970,1,1)</f>
        <v>42003.655555555553</v>
      </c>
      <c r="T1786" s="15">
        <f t="shared" ref="T1786:T1849" si="143">(((I1786/60)/60)/24)+DATE(1970,1,1)</f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45">ROUND(E1850/D1850*100,0)</f>
        <v>107</v>
      </c>
      <c r="P1850">
        <f t="shared" ref="P1850:P1913" si="146">IFERROR(ROUND(E1850/L1850,2),0)</f>
        <v>134.21</v>
      </c>
      <c r="Q1850" s="10" t="s">
        <v>8323</v>
      </c>
      <c r="R1850" t="s">
        <v>8324</v>
      </c>
      <c r="S1850" s="15">
        <f t="shared" ref="S1850:S1913" si="147">(((J1850/60)/60)/24)+DATE(1970,1,1)</f>
        <v>40691.788055555553</v>
      </c>
      <c r="T1850" s="15">
        <f t="shared" ref="T1850:T1913" si="148">(((I1850/60)/60)/24)+DATE(1970,1,1)</f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50">ROUND(E1914/D1914*100,0)</f>
        <v>59</v>
      </c>
      <c r="P1914">
        <f t="shared" ref="P1914:P1977" si="151">IFERROR(ROUND(E1914/L1914,2),0)</f>
        <v>70.599999999999994</v>
      </c>
      <c r="Q1914" s="10" t="s">
        <v>8317</v>
      </c>
      <c r="R1914" t="s">
        <v>8346</v>
      </c>
      <c r="S1914" s="15">
        <f t="shared" ref="S1914:S1977" si="152">(((J1914/60)/60)/24)+DATE(1970,1,1)</f>
        <v>42129.226388888885</v>
      </c>
      <c r="T1914" s="15">
        <f t="shared" ref="T1914:T1977" si="153">(((I1914/60)/60)/24)+DATE(1970,1,1)</f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55">ROUND(E1978/D1978*100,0)</f>
        <v>347</v>
      </c>
      <c r="P1978">
        <f t="shared" ref="P1978:P2041" si="156">IFERROR(ROUND(E1978/L1978,2),0)</f>
        <v>29.31</v>
      </c>
      <c r="Q1978" s="10" t="s">
        <v>8317</v>
      </c>
      <c r="R1978" t="s">
        <v>8347</v>
      </c>
      <c r="S1978" s="15">
        <f t="shared" ref="S1978:S2041" si="157">(((J1978/60)/60)/24)+DATE(1970,1,1)</f>
        <v>41438.899594907409</v>
      </c>
      <c r="T1978" s="15">
        <f t="shared" ref="T1978:T2041" si="158">(((I1978/60)/60)/24)+DATE(1970,1,1)</f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60">ROUND(E2042/D2042*100,0)</f>
        <v>248</v>
      </c>
      <c r="P2042">
        <f t="shared" ref="P2042:P2105" si="161">IFERROR(ROUND(E2042/L2042,2),0)</f>
        <v>27.47</v>
      </c>
      <c r="Q2042" s="10" t="s">
        <v>8317</v>
      </c>
      <c r="R2042" t="s">
        <v>8347</v>
      </c>
      <c r="S2042" s="15">
        <f t="shared" ref="S2042:S2105" si="162">(((J2042/60)/60)/24)+DATE(1970,1,1)</f>
        <v>41578.927118055559</v>
      </c>
      <c r="T2042" s="15">
        <f t="shared" ref="T2042:T2105" si="163">(((I2042/60)/60)/24)+DATE(1970,1,1)</f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65">ROUND(E2106/D2106*100,0)</f>
        <v>130</v>
      </c>
      <c r="P2106">
        <f t="shared" ref="P2106:P2169" si="166">IFERROR(ROUND(E2106/L2106,2),0)</f>
        <v>28</v>
      </c>
      <c r="Q2106" s="10" t="s">
        <v>8323</v>
      </c>
      <c r="R2106" t="s">
        <v>8327</v>
      </c>
      <c r="S2106" s="15">
        <f t="shared" ref="S2106:S2169" si="167">(((J2106/60)/60)/24)+DATE(1970,1,1)</f>
        <v>41394.074467592596</v>
      </c>
      <c r="T2106" s="15">
        <f t="shared" ref="T2106:T2169" si="168">(((I2106/60)/60)/24)+DATE(1970,1,1)</f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70">ROUND(E2170/D2170*100,0)</f>
        <v>122</v>
      </c>
      <c r="P2170">
        <f t="shared" ref="P2170:P2233" si="171">IFERROR(ROUND(E2170/L2170,2),0)</f>
        <v>64.37</v>
      </c>
      <c r="Q2170" s="10" t="s">
        <v>8323</v>
      </c>
      <c r="R2170" t="s">
        <v>8324</v>
      </c>
      <c r="S2170" s="15">
        <f t="shared" ref="S2170:S2233" si="172">(((J2170/60)/60)/24)+DATE(1970,1,1)</f>
        <v>42745.600243055553</v>
      </c>
      <c r="T2170" s="15">
        <f t="shared" ref="T2170:T2233" si="173">(((I2170/60)/60)/24)+DATE(1970,1,1)</f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75">ROUND(E2234/D2234*100,0)</f>
        <v>496</v>
      </c>
      <c r="P2234">
        <f t="shared" ref="P2234:P2297" si="176">IFERROR(ROUND(E2234/L2234,2),0)</f>
        <v>25.09</v>
      </c>
      <c r="Q2234" s="10" t="s">
        <v>8331</v>
      </c>
      <c r="R2234" t="s">
        <v>8349</v>
      </c>
      <c r="S2234" s="15">
        <f t="shared" ref="S2234:S2297" si="177">(((J2234/60)/60)/24)+DATE(1970,1,1)</f>
        <v>41806.794074074074</v>
      </c>
      <c r="T2234" s="15">
        <f t="shared" ref="T2234:T2297" si="178">(((I2234/60)/60)/24)+DATE(1970,1,1)</f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80">ROUND(E2298/D2298*100,0)</f>
        <v>149</v>
      </c>
      <c r="P2298">
        <f t="shared" ref="P2298:P2361" si="181">IFERROR(ROUND(E2298/L2298,2),0)</f>
        <v>71.97</v>
      </c>
      <c r="Q2298" s="10" t="s">
        <v>8323</v>
      </c>
      <c r="R2298" t="s">
        <v>8324</v>
      </c>
      <c r="S2298" s="15">
        <f t="shared" ref="S2298:S2361" si="182">(((J2298/60)/60)/24)+DATE(1970,1,1)</f>
        <v>40927.731782407405</v>
      </c>
      <c r="T2298" s="15">
        <f t="shared" ref="T2298:T2361" si="183">(((I2298/60)/60)/24)+DATE(1970,1,1)</f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42380.812627314815</v>
      </c>
      <c r="T2343" s="15">
        <f t="shared" si="183"/>
        <v>42410.812627314815</v>
      </c>
      <c r="U2343">
        <f t="shared" si="184"/>
        <v>2016</v>
      </c>
    </row>
    <row r="2344" spans="1:21" ht="43.2" x14ac:dyDescent="0.55000000000000004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80"/>
        <v>0</v>
      </c>
      <c r="P2344">
        <f t="shared" si="181"/>
        <v>20.5</v>
      </c>
      <c r="Q2344" s="10" t="s">
        <v>8317</v>
      </c>
      <c r="R2344" t="s">
        <v>8318</v>
      </c>
      <c r="S2344" s="15">
        <f t="shared" si="182"/>
        <v>41961.18913194444</v>
      </c>
      <c r="T2344" s="15">
        <f t="shared" si="183"/>
        <v>41991.18913194444</v>
      </c>
      <c r="U2344">
        <f t="shared" si="184"/>
        <v>2014</v>
      </c>
    </row>
    <row r="2345" spans="1:21" ht="72" x14ac:dyDescent="0.55000000000000004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80"/>
        <v>4</v>
      </c>
      <c r="P2345">
        <f t="shared" si="181"/>
        <v>61.18</v>
      </c>
      <c r="Q2345" s="10" t="s">
        <v>8315</v>
      </c>
      <c r="R2345" t="s">
        <v>8355</v>
      </c>
      <c r="S2345" s="15">
        <f t="shared" si="182"/>
        <v>42427.01807870371</v>
      </c>
      <c r="T2345" s="15">
        <f t="shared" si="183"/>
        <v>42456.976412037038</v>
      </c>
      <c r="U2345">
        <f t="shared" si="184"/>
        <v>2016</v>
      </c>
    </row>
    <row r="2346" spans="1:21" ht="43.2" x14ac:dyDescent="0.55000000000000004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80"/>
        <v>5</v>
      </c>
      <c r="P2346">
        <f t="shared" si="181"/>
        <v>88.64</v>
      </c>
      <c r="Q2346" s="10" t="s">
        <v>8315</v>
      </c>
      <c r="R2346" t="s">
        <v>8357</v>
      </c>
      <c r="S2346" s="15">
        <f t="shared" si="182"/>
        <v>42682.67768518519</v>
      </c>
      <c r="T2346" s="15">
        <f t="shared" si="183"/>
        <v>42712.67768518519</v>
      </c>
      <c r="U2346">
        <f t="shared" si="184"/>
        <v>2016</v>
      </c>
    </row>
    <row r="2347" spans="1:21" ht="28.8" x14ac:dyDescent="0.55000000000000004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42264.620115740734</v>
      </c>
      <c r="T2347" s="15">
        <f t="shared" si="183"/>
        <v>42294.620115740734</v>
      </c>
      <c r="U2347">
        <f t="shared" si="184"/>
        <v>2015</v>
      </c>
    </row>
    <row r="2348" spans="1:21" ht="43.2" x14ac:dyDescent="0.55000000000000004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80"/>
        <v>1</v>
      </c>
      <c r="P2348">
        <f t="shared" si="181"/>
        <v>300</v>
      </c>
      <c r="Q2348" s="10" t="s">
        <v>8317</v>
      </c>
      <c r="R2348" t="s">
        <v>8318</v>
      </c>
      <c r="S2348" s="15">
        <f t="shared" si="182"/>
        <v>41831.716874999998</v>
      </c>
      <c r="T2348" s="15">
        <f t="shared" si="183"/>
        <v>41876.716874999998</v>
      </c>
      <c r="U2348">
        <f t="shared" si="184"/>
        <v>2014</v>
      </c>
    </row>
    <row r="2349" spans="1:21" ht="43.2" x14ac:dyDescent="0.55000000000000004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80"/>
        <v>44</v>
      </c>
      <c r="P2349">
        <f t="shared" si="181"/>
        <v>174.95</v>
      </c>
      <c r="Q2349" s="10" t="s">
        <v>8317</v>
      </c>
      <c r="R2349" t="s">
        <v>8319</v>
      </c>
      <c r="S2349" s="15">
        <f t="shared" si="182"/>
        <v>42676.583599537036</v>
      </c>
      <c r="T2349" s="15">
        <f t="shared" si="183"/>
        <v>42718.6252662037</v>
      </c>
      <c r="U2349">
        <f t="shared" si="184"/>
        <v>2016</v>
      </c>
    </row>
    <row r="2350" spans="1:21" ht="43.2" x14ac:dyDescent="0.55000000000000004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80"/>
        <v>26</v>
      </c>
      <c r="P2350">
        <f t="shared" si="181"/>
        <v>90.62</v>
      </c>
      <c r="Q2350" s="10" t="s">
        <v>8317</v>
      </c>
      <c r="R2350" t="s">
        <v>8319</v>
      </c>
      <c r="S2350" s="15">
        <f t="shared" si="182"/>
        <v>42543.665601851855</v>
      </c>
      <c r="T2350" s="15">
        <f t="shared" si="183"/>
        <v>42572.729166666672</v>
      </c>
      <c r="U2350">
        <f t="shared" si="184"/>
        <v>2016</v>
      </c>
    </row>
    <row r="2351" spans="1:21" ht="43.2" x14ac:dyDescent="0.55000000000000004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80"/>
        <v>3</v>
      </c>
      <c r="P2351">
        <f t="shared" si="181"/>
        <v>66.069999999999993</v>
      </c>
      <c r="Q2351" s="10" t="s">
        <v>8317</v>
      </c>
      <c r="R2351" t="s">
        <v>8319</v>
      </c>
      <c r="S2351" s="15">
        <f t="shared" si="182"/>
        <v>42188.803622685184</v>
      </c>
      <c r="T2351" s="15">
        <f t="shared" si="183"/>
        <v>42218.803622685184</v>
      </c>
      <c r="U2351">
        <f t="shared" si="184"/>
        <v>2015</v>
      </c>
    </row>
    <row r="2352" spans="1:21" ht="43.2" x14ac:dyDescent="0.55000000000000004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80"/>
        <v>21</v>
      </c>
      <c r="P2352">
        <f t="shared" si="181"/>
        <v>108.05</v>
      </c>
      <c r="Q2352" s="10" t="s">
        <v>8320</v>
      </c>
      <c r="R2352" t="s">
        <v>8342</v>
      </c>
      <c r="S2352" s="15">
        <f t="shared" si="182"/>
        <v>42549.916712962964</v>
      </c>
      <c r="T2352" s="15">
        <f t="shared" si="183"/>
        <v>42578.916666666672</v>
      </c>
      <c r="U2352">
        <f t="shared" si="184"/>
        <v>2016</v>
      </c>
    </row>
    <row r="2353" spans="1:21" x14ac:dyDescent="0.55000000000000004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80"/>
        <v>0</v>
      </c>
      <c r="P2353">
        <f t="shared" si="181"/>
        <v>0</v>
      </c>
      <c r="Q2353" s="10" t="s">
        <v>8320</v>
      </c>
      <c r="R2353" t="s">
        <v>8342</v>
      </c>
      <c r="S2353" s="15">
        <f t="shared" si="182"/>
        <v>41389.679560185185</v>
      </c>
      <c r="T2353" s="15">
        <f t="shared" si="183"/>
        <v>41419.679560185185</v>
      </c>
      <c r="U2353">
        <f t="shared" si="184"/>
        <v>2013</v>
      </c>
    </row>
    <row r="2354" spans="1:21" ht="28.8" x14ac:dyDescent="0.55000000000000004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42237.016388888893</v>
      </c>
      <c r="T2354" s="15">
        <f t="shared" si="183"/>
        <v>42282.016388888893</v>
      </c>
      <c r="U2354">
        <f t="shared" si="184"/>
        <v>2015</v>
      </c>
    </row>
    <row r="2355" spans="1:21" ht="43.2" x14ac:dyDescent="0.55000000000000004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41954.838240740741</v>
      </c>
      <c r="T2355" s="15">
        <f t="shared" si="183"/>
        <v>42014.838240740741</v>
      </c>
      <c r="U2355">
        <f t="shared" si="184"/>
        <v>2014</v>
      </c>
    </row>
    <row r="2356" spans="1:21" ht="43.2" x14ac:dyDescent="0.55000000000000004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80"/>
        <v>0</v>
      </c>
      <c r="P2356">
        <f t="shared" si="181"/>
        <v>0</v>
      </c>
      <c r="Q2356" s="10" t="s">
        <v>8334</v>
      </c>
      <c r="R2356" t="s">
        <v>8335</v>
      </c>
      <c r="S2356" s="15">
        <f t="shared" si="182"/>
        <v>42077.119409722218</v>
      </c>
      <c r="T2356" s="15">
        <f t="shared" si="183"/>
        <v>42107.119409722218</v>
      </c>
      <c r="U2356">
        <f t="shared" si="184"/>
        <v>2015</v>
      </c>
    </row>
    <row r="2357" spans="1:21" ht="43.2" x14ac:dyDescent="0.55000000000000004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80"/>
        <v>19</v>
      </c>
      <c r="P2357">
        <f t="shared" si="181"/>
        <v>95.28</v>
      </c>
      <c r="Q2357" s="10" t="s">
        <v>8317</v>
      </c>
      <c r="R2357" t="s">
        <v>8353</v>
      </c>
      <c r="S2357" s="15">
        <f t="shared" si="182"/>
        <v>42551.928854166668</v>
      </c>
      <c r="T2357" s="15">
        <f t="shared" si="183"/>
        <v>42585.0625</v>
      </c>
      <c r="U2357">
        <f t="shared" si="184"/>
        <v>2016</v>
      </c>
    </row>
    <row r="2358" spans="1:21" ht="43.2" x14ac:dyDescent="0.55000000000000004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80"/>
        <v>0</v>
      </c>
      <c r="P2358">
        <f t="shared" si="181"/>
        <v>0</v>
      </c>
      <c r="Q2358" s="10" t="s">
        <v>8315</v>
      </c>
      <c r="R2358" t="s">
        <v>8357</v>
      </c>
      <c r="S2358" s="15">
        <f t="shared" si="182"/>
        <v>42615.346817129626</v>
      </c>
      <c r="T2358" s="15">
        <f t="shared" si="183"/>
        <v>42616.416666666672</v>
      </c>
      <c r="U2358">
        <f t="shared" si="184"/>
        <v>2016</v>
      </c>
    </row>
    <row r="2359" spans="1:21" ht="43.2" x14ac:dyDescent="0.55000000000000004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80"/>
        <v>0</v>
      </c>
      <c r="P2359">
        <f t="shared" si="181"/>
        <v>0</v>
      </c>
      <c r="Q2359" s="10" t="s">
        <v>8315</v>
      </c>
      <c r="R2359" t="s">
        <v>8357</v>
      </c>
      <c r="S2359" s="15">
        <f t="shared" si="182"/>
        <v>42373.983449074076</v>
      </c>
      <c r="T2359" s="15">
        <f t="shared" si="183"/>
        <v>42400.960416666669</v>
      </c>
      <c r="U2359">
        <f t="shared" si="184"/>
        <v>2016</v>
      </c>
    </row>
    <row r="2360" spans="1:21" ht="43.2" x14ac:dyDescent="0.55000000000000004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42717.121377314819</v>
      </c>
      <c r="T2360" s="15">
        <f t="shared" si="183"/>
        <v>42745.372916666667</v>
      </c>
      <c r="U2360">
        <f t="shared" si="184"/>
        <v>2016</v>
      </c>
    </row>
    <row r="2361" spans="1:21" ht="43.2" x14ac:dyDescent="0.55000000000000004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80"/>
        <v>5</v>
      </c>
      <c r="P2361">
        <f t="shared" si="181"/>
        <v>119</v>
      </c>
      <c r="Q2361" s="10" t="s">
        <v>8308</v>
      </c>
      <c r="R2361" t="s">
        <v>8311</v>
      </c>
      <c r="S2361" s="15">
        <f t="shared" si="182"/>
        <v>41794.124953703707</v>
      </c>
      <c r="T2361" s="15">
        <f t="shared" si="183"/>
        <v>41854.124953703707</v>
      </c>
      <c r="U2361">
        <f t="shared" si="184"/>
        <v>2014</v>
      </c>
    </row>
    <row r="2362" spans="1:21" ht="43.2" x14ac:dyDescent="0.55000000000000004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ref="O2362:O2425" si="185">ROUND(E2362/D2362*100,0)</f>
        <v>0</v>
      </c>
      <c r="P2362">
        <f t="shared" ref="P2362:P2425" si="186">IFERROR(ROUND(E2362/L2362,2),0)</f>
        <v>26.5</v>
      </c>
      <c r="Q2362" s="10" t="s">
        <v>8317</v>
      </c>
      <c r="R2362" t="s">
        <v>8319</v>
      </c>
      <c r="S2362" s="15">
        <f t="shared" ref="S2362:S2425" si="187">(((J2362/60)/60)/24)+DATE(1970,1,1)</f>
        <v>42115.656539351854</v>
      </c>
      <c r="T2362" s="15">
        <f t="shared" ref="T2362:T2425" si="188">(((I2362/60)/60)/24)+DATE(1970,1,1)</f>
        <v>42145.656539351854</v>
      </c>
      <c r="U2362">
        <f t="shared" si="184"/>
        <v>2015</v>
      </c>
    </row>
    <row r="2363" spans="1:21" ht="43.2" x14ac:dyDescent="0.55000000000000004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85"/>
        <v>22</v>
      </c>
      <c r="P2363">
        <f t="shared" si="186"/>
        <v>157.46</v>
      </c>
      <c r="Q2363" s="10" t="s">
        <v>8317</v>
      </c>
      <c r="R2363" t="s">
        <v>8319</v>
      </c>
      <c r="S2363" s="15">
        <f t="shared" si="187"/>
        <v>42522.276724537034</v>
      </c>
      <c r="T2363" s="15">
        <f t="shared" si="188"/>
        <v>42553.166666666672</v>
      </c>
      <c r="U2363">
        <f t="shared" si="184"/>
        <v>2016</v>
      </c>
    </row>
    <row r="2364" spans="1:21" ht="43.2" x14ac:dyDescent="0.55000000000000004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85"/>
        <v>0</v>
      </c>
      <c r="P2364">
        <f t="shared" si="186"/>
        <v>25</v>
      </c>
      <c r="Q2364" s="10" t="s">
        <v>8317</v>
      </c>
      <c r="R2364" t="s">
        <v>8318</v>
      </c>
      <c r="S2364" s="15">
        <f t="shared" si="187"/>
        <v>41954.722916666666</v>
      </c>
      <c r="T2364" s="15">
        <f t="shared" si="188"/>
        <v>42014.722916666666</v>
      </c>
      <c r="U2364">
        <f t="shared" si="184"/>
        <v>2014</v>
      </c>
    </row>
    <row r="2365" spans="1:21" ht="43.2" x14ac:dyDescent="0.55000000000000004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85"/>
        <v>0</v>
      </c>
      <c r="P2365">
        <f t="shared" si="186"/>
        <v>0</v>
      </c>
      <c r="Q2365" s="10" t="s">
        <v>8334</v>
      </c>
      <c r="R2365" t="s">
        <v>8335</v>
      </c>
      <c r="S2365" s="15">
        <f t="shared" si="187"/>
        <v>41842.980879629627</v>
      </c>
      <c r="T2365" s="15">
        <f t="shared" si="188"/>
        <v>41872.980879629627</v>
      </c>
      <c r="U2365">
        <f t="shared" si="184"/>
        <v>2014</v>
      </c>
    </row>
    <row r="2366" spans="1:21" ht="43.2" x14ac:dyDescent="0.55000000000000004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85"/>
        <v>0</v>
      </c>
      <c r="P2366">
        <f t="shared" si="186"/>
        <v>0</v>
      </c>
      <c r="Q2366" s="10" t="s">
        <v>8320</v>
      </c>
      <c r="R2366" t="s">
        <v>8339</v>
      </c>
      <c r="S2366" s="15">
        <f t="shared" si="187"/>
        <v>42312.204814814817</v>
      </c>
      <c r="T2366" s="15">
        <f t="shared" si="188"/>
        <v>42340.725694444445</v>
      </c>
      <c r="U2366">
        <f t="shared" si="184"/>
        <v>2015</v>
      </c>
    </row>
    <row r="2367" spans="1:21" ht="43.2" x14ac:dyDescent="0.55000000000000004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85"/>
        <v>1</v>
      </c>
      <c r="P2367">
        <f t="shared" si="186"/>
        <v>57.88</v>
      </c>
      <c r="Q2367" s="10" t="s">
        <v>8317</v>
      </c>
      <c r="R2367" t="s">
        <v>8318</v>
      </c>
      <c r="S2367" s="15">
        <f t="shared" si="187"/>
        <v>41989.853692129633</v>
      </c>
      <c r="T2367" s="15">
        <f t="shared" si="188"/>
        <v>42019.811805555553</v>
      </c>
      <c r="U2367">
        <f t="shared" si="184"/>
        <v>2014</v>
      </c>
    </row>
    <row r="2368" spans="1:21" ht="43.2" x14ac:dyDescent="0.55000000000000004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85"/>
        <v>0</v>
      </c>
      <c r="P2368">
        <f t="shared" si="186"/>
        <v>0</v>
      </c>
      <c r="Q2368" s="10" t="s">
        <v>8329</v>
      </c>
      <c r="R2368" t="s">
        <v>8330</v>
      </c>
      <c r="S2368" s="15">
        <f t="shared" si="187"/>
        <v>42047.900960648149</v>
      </c>
      <c r="T2368" s="15">
        <f t="shared" si="188"/>
        <v>42089</v>
      </c>
      <c r="U2368">
        <f t="shared" si="184"/>
        <v>2015</v>
      </c>
    </row>
    <row r="2369" spans="1:21" ht="43.2" x14ac:dyDescent="0.55000000000000004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85"/>
        <v>40</v>
      </c>
      <c r="P2369">
        <f t="shared" si="186"/>
        <v>152.41</v>
      </c>
      <c r="Q2369" s="10" t="s">
        <v>8317</v>
      </c>
      <c r="R2369" t="s">
        <v>8319</v>
      </c>
      <c r="S2369" s="15">
        <f t="shared" si="187"/>
        <v>42747.194502314815</v>
      </c>
      <c r="T2369" s="15">
        <f t="shared" si="188"/>
        <v>42807.152835648143</v>
      </c>
      <c r="U2369">
        <f t="shared" si="184"/>
        <v>2017</v>
      </c>
    </row>
    <row r="2370" spans="1:21" ht="43.2" x14ac:dyDescent="0.55000000000000004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si="185"/>
        <v>31</v>
      </c>
      <c r="P2370">
        <f t="shared" si="186"/>
        <v>102.02</v>
      </c>
      <c r="Q2370" s="10" t="s">
        <v>8317</v>
      </c>
      <c r="R2370" t="s">
        <v>8319</v>
      </c>
      <c r="S2370" s="15">
        <f t="shared" si="187"/>
        <v>42402.709652777776</v>
      </c>
      <c r="T2370" s="15">
        <f t="shared" si="188"/>
        <v>42432.709652777776</v>
      </c>
      <c r="U2370">
        <f t="shared" si="184"/>
        <v>2016</v>
      </c>
    </row>
    <row r="2371" spans="1:21" ht="43.2" x14ac:dyDescent="0.55000000000000004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85"/>
        <v>15</v>
      </c>
      <c r="P2371">
        <f t="shared" si="186"/>
        <v>45.41</v>
      </c>
      <c r="Q2371" s="10" t="s">
        <v>8317</v>
      </c>
      <c r="R2371" t="s">
        <v>8319</v>
      </c>
      <c r="S2371" s="15">
        <f t="shared" si="187"/>
        <v>41985.043657407412</v>
      </c>
      <c r="T2371" s="15">
        <f t="shared" si="188"/>
        <v>42015.043657407412</v>
      </c>
      <c r="U2371">
        <f t="shared" ref="U2371:U2434" si="189">YEAR(S2371)</f>
        <v>2014</v>
      </c>
    </row>
    <row r="2372" spans="1:21" ht="43.2" x14ac:dyDescent="0.55000000000000004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85"/>
        <v>0</v>
      </c>
      <c r="P2372">
        <f t="shared" si="186"/>
        <v>50</v>
      </c>
      <c r="Q2372" s="10" t="s">
        <v>8317</v>
      </c>
      <c r="R2372" t="s">
        <v>8318</v>
      </c>
      <c r="S2372" s="15">
        <f t="shared" si="187"/>
        <v>42063.721817129626</v>
      </c>
      <c r="T2372" s="15">
        <f t="shared" si="188"/>
        <v>42108.680150462969</v>
      </c>
      <c r="U2372">
        <f t="shared" si="189"/>
        <v>2015</v>
      </c>
    </row>
    <row r="2373" spans="1:21" ht="43.2" x14ac:dyDescent="0.55000000000000004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85"/>
        <v>0</v>
      </c>
      <c r="P2373">
        <f t="shared" si="186"/>
        <v>0</v>
      </c>
      <c r="Q2373" s="10" t="s">
        <v>8334</v>
      </c>
      <c r="R2373" t="s">
        <v>8335</v>
      </c>
      <c r="S2373" s="15">
        <f t="shared" si="187"/>
        <v>41822.040497685186</v>
      </c>
      <c r="T2373" s="15">
        <f t="shared" si="188"/>
        <v>41852.040497685186</v>
      </c>
      <c r="U2373">
        <f t="shared" si="189"/>
        <v>2014</v>
      </c>
    </row>
    <row r="2374" spans="1:21" ht="28.8" x14ac:dyDescent="0.55000000000000004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85"/>
        <v>47</v>
      </c>
      <c r="P2374">
        <f t="shared" si="186"/>
        <v>53.25</v>
      </c>
      <c r="Q2374" s="10" t="s">
        <v>8317</v>
      </c>
      <c r="R2374" t="s">
        <v>8319</v>
      </c>
      <c r="S2374" s="15">
        <f t="shared" si="187"/>
        <v>42009.973946759259</v>
      </c>
      <c r="T2374" s="15">
        <f t="shared" si="188"/>
        <v>42039.973946759259</v>
      </c>
      <c r="U2374">
        <f t="shared" si="189"/>
        <v>2015</v>
      </c>
    </row>
    <row r="2375" spans="1:21" ht="43.2" x14ac:dyDescent="0.55000000000000004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85"/>
        <v>0</v>
      </c>
      <c r="P2375">
        <f t="shared" si="186"/>
        <v>60</v>
      </c>
      <c r="Q2375" s="10" t="s">
        <v>8334</v>
      </c>
      <c r="R2375" t="s">
        <v>8335</v>
      </c>
      <c r="S2375" s="15">
        <f t="shared" si="187"/>
        <v>42087.878912037035</v>
      </c>
      <c r="T2375" s="15">
        <f t="shared" si="188"/>
        <v>42117.878912037035</v>
      </c>
      <c r="U2375">
        <f t="shared" si="189"/>
        <v>2015</v>
      </c>
    </row>
    <row r="2376" spans="1:21" ht="43.2" x14ac:dyDescent="0.55000000000000004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85"/>
        <v>4</v>
      </c>
      <c r="P2376">
        <f t="shared" si="186"/>
        <v>41.59</v>
      </c>
      <c r="Q2376" s="10" t="s">
        <v>8317</v>
      </c>
      <c r="R2376" t="s">
        <v>8319</v>
      </c>
      <c r="S2376" s="15">
        <f t="shared" si="187"/>
        <v>42123.678645833337</v>
      </c>
      <c r="T2376" s="15">
        <f t="shared" si="188"/>
        <v>42153.678645833337</v>
      </c>
      <c r="U2376">
        <f t="shared" si="189"/>
        <v>2015</v>
      </c>
    </row>
    <row r="2377" spans="1:21" x14ac:dyDescent="0.55000000000000004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85"/>
        <v>3</v>
      </c>
      <c r="P2377">
        <f t="shared" si="186"/>
        <v>133.30000000000001</v>
      </c>
      <c r="Q2377" s="10" t="s">
        <v>8317</v>
      </c>
      <c r="R2377" t="s">
        <v>8353</v>
      </c>
      <c r="S2377" s="15">
        <f t="shared" si="187"/>
        <v>42082.069560185191</v>
      </c>
      <c r="T2377" s="15">
        <f t="shared" si="188"/>
        <v>42112.069560185191</v>
      </c>
      <c r="U2377">
        <f t="shared" si="189"/>
        <v>2015</v>
      </c>
    </row>
    <row r="2378" spans="1:21" ht="43.2" x14ac:dyDescent="0.55000000000000004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85"/>
        <v>0</v>
      </c>
      <c r="P2378">
        <f t="shared" si="186"/>
        <v>20</v>
      </c>
      <c r="Q2378" s="10" t="s">
        <v>8308</v>
      </c>
      <c r="R2378" t="s">
        <v>8311</v>
      </c>
      <c r="S2378" s="15">
        <f t="shared" si="187"/>
        <v>42397.281666666662</v>
      </c>
      <c r="T2378" s="15">
        <f t="shared" si="188"/>
        <v>42427.281666666662</v>
      </c>
      <c r="U2378">
        <f t="shared" si="189"/>
        <v>2016</v>
      </c>
    </row>
    <row r="2379" spans="1:21" ht="43.2" x14ac:dyDescent="0.55000000000000004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85"/>
        <v>1</v>
      </c>
      <c r="P2379">
        <f t="shared" si="186"/>
        <v>35.9</v>
      </c>
      <c r="Q2379" s="10" t="s">
        <v>8308</v>
      </c>
      <c r="R2379" t="s">
        <v>8311</v>
      </c>
      <c r="S2379" s="15">
        <f t="shared" si="187"/>
        <v>41933.586157407408</v>
      </c>
      <c r="T2379" s="15">
        <f t="shared" si="188"/>
        <v>41975.627824074079</v>
      </c>
      <c r="U2379">
        <f t="shared" si="189"/>
        <v>2014</v>
      </c>
    </row>
    <row r="2380" spans="1:21" ht="28.8" x14ac:dyDescent="0.55000000000000004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85"/>
        <v>1</v>
      </c>
      <c r="P2380">
        <f t="shared" si="186"/>
        <v>76.67</v>
      </c>
      <c r="Q2380" s="10" t="s">
        <v>8317</v>
      </c>
      <c r="R2380" t="s">
        <v>8318</v>
      </c>
      <c r="S2380" s="15">
        <f t="shared" si="187"/>
        <v>42489.772326388891</v>
      </c>
      <c r="T2380" s="15">
        <f t="shared" si="188"/>
        <v>42518.772326388891</v>
      </c>
      <c r="U2380">
        <f t="shared" si="189"/>
        <v>2016</v>
      </c>
    </row>
    <row r="2381" spans="1:21" ht="43.2" x14ac:dyDescent="0.55000000000000004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85"/>
        <v>13</v>
      </c>
      <c r="P2381">
        <f t="shared" si="186"/>
        <v>65</v>
      </c>
      <c r="Q2381" s="10" t="s">
        <v>8317</v>
      </c>
      <c r="R2381" t="s">
        <v>8319</v>
      </c>
      <c r="S2381" s="15">
        <f t="shared" si="187"/>
        <v>42510.604699074072</v>
      </c>
      <c r="T2381" s="15">
        <f t="shared" si="188"/>
        <v>42540.604699074072</v>
      </c>
      <c r="U2381">
        <f t="shared" si="189"/>
        <v>2016</v>
      </c>
    </row>
    <row r="2382" spans="1:21" ht="43.2" x14ac:dyDescent="0.55000000000000004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85"/>
        <v>4</v>
      </c>
      <c r="P2382">
        <f t="shared" si="186"/>
        <v>48.43</v>
      </c>
      <c r="Q2382" s="10" t="s">
        <v>8323</v>
      </c>
      <c r="R2382" t="s">
        <v>8338</v>
      </c>
      <c r="S2382" s="15">
        <f t="shared" si="187"/>
        <v>41715.874780092592</v>
      </c>
      <c r="T2382" s="15">
        <f t="shared" si="188"/>
        <v>41750.041666666664</v>
      </c>
      <c r="U2382">
        <f t="shared" si="189"/>
        <v>2014</v>
      </c>
    </row>
    <row r="2383" spans="1:21" ht="43.2" x14ac:dyDescent="0.55000000000000004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85"/>
        <v>0</v>
      </c>
      <c r="P2383">
        <f t="shared" si="186"/>
        <v>0</v>
      </c>
      <c r="Q2383" s="10" t="s">
        <v>8323</v>
      </c>
      <c r="R2383" t="s">
        <v>8338</v>
      </c>
      <c r="S2383" s="15">
        <f t="shared" si="187"/>
        <v>42007.788680555561</v>
      </c>
      <c r="T2383" s="15">
        <f t="shared" si="188"/>
        <v>42037.788680555561</v>
      </c>
      <c r="U2383">
        <f t="shared" si="189"/>
        <v>2015</v>
      </c>
    </row>
    <row r="2384" spans="1:21" ht="28.8" x14ac:dyDescent="0.55000000000000004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85"/>
        <v>12</v>
      </c>
      <c r="P2384">
        <f t="shared" si="186"/>
        <v>127.93</v>
      </c>
      <c r="Q2384" s="10" t="s">
        <v>8317</v>
      </c>
      <c r="R2384" t="s">
        <v>8319</v>
      </c>
      <c r="S2384" s="15">
        <f t="shared" si="187"/>
        <v>42387.503229166665</v>
      </c>
      <c r="T2384" s="15">
        <f t="shared" si="188"/>
        <v>42417.503229166665</v>
      </c>
      <c r="U2384">
        <f t="shared" si="189"/>
        <v>2016</v>
      </c>
    </row>
    <row r="2385" spans="1:21" ht="43.2" x14ac:dyDescent="0.55000000000000004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85"/>
        <v>10</v>
      </c>
      <c r="P2385">
        <f t="shared" si="186"/>
        <v>54.67</v>
      </c>
      <c r="Q2385" s="10" t="s">
        <v>8317</v>
      </c>
      <c r="R2385" t="s">
        <v>8319</v>
      </c>
      <c r="S2385" s="15">
        <f t="shared" si="187"/>
        <v>42626.633703703701</v>
      </c>
      <c r="T2385" s="15">
        <f t="shared" si="188"/>
        <v>42656.633703703701</v>
      </c>
      <c r="U2385">
        <f t="shared" si="189"/>
        <v>2016</v>
      </c>
    </row>
    <row r="2386" spans="1:21" ht="43.2" x14ac:dyDescent="0.55000000000000004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85"/>
        <v>1</v>
      </c>
      <c r="P2386">
        <f t="shared" si="186"/>
        <v>45.33</v>
      </c>
      <c r="Q2386" s="10" t="s">
        <v>8317</v>
      </c>
      <c r="R2386" t="s">
        <v>8319</v>
      </c>
      <c r="S2386" s="15">
        <f t="shared" si="187"/>
        <v>41935.221585648149</v>
      </c>
      <c r="T2386" s="15">
        <f t="shared" si="188"/>
        <v>41975.263252314813</v>
      </c>
      <c r="U2386">
        <f t="shared" si="189"/>
        <v>2014</v>
      </c>
    </row>
    <row r="2387" spans="1:21" ht="43.2" x14ac:dyDescent="0.55000000000000004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85"/>
        <v>49</v>
      </c>
      <c r="P2387">
        <f t="shared" si="186"/>
        <v>176.36</v>
      </c>
      <c r="Q2387" s="10" t="s">
        <v>8317</v>
      </c>
      <c r="R2387" t="s">
        <v>8319</v>
      </c>
      <c r="S2387" s="15">
        <f t="shared" si="187"/>
        <v>42767.577303240745</v>
      </c>
      <c r="T2387" s="15">
        <f t="shared" si="188"/>
        <v>42797.577303240745</v>
      </c>
      <c r="U2387">
        <f t="shared" si="189"/>
        <v>2017</v>
      </c>
    </row>
    <row r="2388" spans="1:21" ht="28.8" x14ac:dyDescent="0.55000000000000004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7</v>
      </c>
      <c r="P2388">
        <f t="shared" si="186"/>
        <v>89.65</v>
      </c>
      <c r="Q2388" s="10" t="s">
        <v>8317</v>
      </c>
      <c r="R2388" t="s">
        <v>8319</v>
      </c>
      <c r="S2388" s="15">
        <f t="shared" si="187"/>
        <v>41936.647164351853</v>
      </c>
      <c r="T2388" s="15">
        <f t="shared" si="188"/>
        <v>41981.688831018517</v>
      </c>
      <c r="U2388">
        <f t="shared" si="189"/>
        <v>2014</v>
      </c>
    </row>
    <row r="2389" spans="1:21" ht="43.2" x14ac:dyDescent="0.55000000000000004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85"/>
        <v>0</v>
      </c>
      <c r="P2389">
        <f t="shared" si="186"/>
        <v>100</v>
      </c>
      <c r="Q2389" s="10" t="s">
        <v>8317</v>
      </c>
      <c r="R2389" t="s">
        <v>8319</v>
      </c>
      <c r="S2389" s="15">
        <f t="shared" si="187"/>
        <v>42172.816423611104</v>
      </c>
      <c r="T2389" s="15">
        <f t="shared" si="188"/>
        <v>42202.816423611104</v>
      </c>
      <c r="U2389">
        <f t="shared" si="189"/>
        <v>2015</v>
      </c>
    </row>
    <row r="2390" spans="1:21" ht="43.2" x14ac:dyDescent="0.55000000000000004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85"/>
        <v>102</v>
      </c>
      <c r="P2390">
        <f t="shared" si="186"/>
        <v>158.36000000000001</v>
      </c>
      <c r="Q2390" s="10" t="s">
        <v>8317</v>
      </c>
      <c r="R2390" t="s">
        <v>8319</v>
      </c>
      <c r="S2390" s="15">
        <f t="shared" si="187"/>
        <v>42542.526423611111</v>
      </c>
      <c r="T2390" s="15">
        <f t="shared" si="188"/>
        <v>42601.165972222225</v>
      </c>
      <c r="U2390">
        <f t="shared" si="189"/>
        <v>2016</v>
      </c>
    </row>
    <row r="2391" spans="1:21" ht="43.2" x14ac:dyDescent="0.55000000000000004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85"/>
        <v>0</v>
      </c>
      <c r="P2391">
        <f t="shared" si="186"/>
        <v>0</v>
      </c>
      <c r="Q2391" s="10" t="s">
        <v>8317</v>
      </c>
      <c r="R2391" t="s">
        <v>8318</v>
      </c>
      <c r="S2391" s="15">
        <f t="shared" si="187"/>
        <v>42708.842245370368</v>
      </c>
      <c r="T2391" s="15">
        <f t="shared" si="188"/>
        <v>42738.842245370368</v>
      </c>
      <c r="U2391">
        <f t="shared" si="189"/>
        <v>2016</v>
      </c>
    </row>
    <row r="2392" spans="1:21" ht="43.2" x14ac:dyDescent="0.55000000000000004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85"/>
        <v>1</v>
      </c>
      <c r="P2392">
        <f t="shared" si="186"/>
        <v>47.86</v>
      </c>
      <c r="Q2392" s="10" t="s">
        <v>8317</v>
      </c>
      <c r="R2392" t="s">
        <v>8318</v>
      </c>
      <c r="S2392" s="15">
        <f t="shared" si="187"/>
        <v>42425.970092592594</v>
      </c>
      <c r="T2392" s="15">
        <f t="shared" si="188"/>
        <v>42485.928425925929</v>
      </c>
      <c r="U2392">
        <f t="shared" si="189"/>
        <v>2016</v>
      </c>
    </row>
    <row r="2393" spans="1:21" ht="43.2" x14ac:dyDescent="0.55000000000000004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s="10" t="s">
        <v>8317</v>
      </c>
      <c r="R2393" t="s">
        <v>8318</v>
      </c>
      <c r="S2393" s="15">
        <f t="shared" si="187"/>
        <v>42444.268101851849</v>
      </c>
      <c r="T2393" s="15">
        <f t="shared" si="188"/>
        <v>42474.268101851849</v>
      </c>
      <c r="U2393">
        <f t="shared" si="189"/>
        <v>2016</v>
      </c>
    </row>
    <row r="2394" spans="1:21" ht="57.6" x14ac:dyDescent="0.55000000000000004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85"/>
        <v>2</v>
      </c>
      <c r="P2394">
        <f t="shared" si="186"/>
        <v>18.899999999999999</v>
      </c>
      <c r="Q2394" s="10" t="s">
        <v>8315</v>
      </c>
      <c r="R2394" t="s">
        <v>8355</v>
      </c>
      <c r="S2394" s="15">
        <f t="shared" si="187"/>
        <v>41872.802928240737</v>
      </c>
      <c r="T2394" s="15">
        <f t="shared" si="188"/>
        <v>41917.802928240737</v>
      </c>
      <c r="U2394">
        <f t="shared" si="189"/>
        <v>2014</v>
      </c>
    </row>
    <row r="2395" spans="1:21" ht="43.2" x14ac:dyDescent="0.55000000000000004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85"/>
        <v>12</v>
      </c>
      <c r="P2395">
        <f t="shared" si="186"/>
        <v>83.94</v>
      </c>
      <c r="Q2395" s="10" t="s">
        <v>8317</v>
      </c>
      <c r="R2395" t="s">
        <v>8353</v>
      </c>
      <c r="S2395" s="15">
        <f t="shared" si="187"/>
        <v>41771.651932870373</v>
      </c>
      <c r="T2395" s="15">
        <f t="shared" si="188"/>
        <v>41803.166666666664</v>
      </c>
      <c r="U2395">
        <f t="shared" si="189"/>
        <v>2014</v>
      </c>
    </row>
    <row r="2396" spans="1:21" ht="43.2" x14ac:dyDescent="0.55000000000000004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85"/>
        <v>0</v>
      </c>
      <c r="P2396">
        <f t="shared" si="186"/>
        <v>25.17</v>
      </c>
      <c r="Q2396" s="10" t="s">
        <v>8308</v>
      </c>
      <c r="R2396" t="s">
        <v>8311</v>
      </c>
      <c r="S2396" s="15">
        <f t="shared" si="187"/>
        <v>41904.781990740739</v>
      </c>
      <c r="T2396" s="15">
        <f t="shared" si="188"/>
        <v>41940.916666666664</v>
      </c>
      <c r="U2396">
        <f t="shared" si="189"/>
        <v>2014</v>
      </c>
    </row>
    <row r="2397" spans="1:21" ht="43.2" x14ac:dyDescent="0.55000000000000004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8311</v>
      </c>
      <c r="S2397" s="15">
        <f t="shared" si="187"/>
        <v>42239.573993055557</v>
      </c>
      <c r="T2397" s="15">
        <f t="shared" si="188"/>
        <v>42289.573993055557</v>
      </c>
      <c r="U2397">
        <f t="shared" si="189"/>
        <v>2015</v>
      </c>
    </row>
    <row r="2398" spans="1:21" ht="43.2" x14ac:dyDescent="0.55000000000000004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85"/>
        <v>21</v>
      </c>
      <c r="P2398">
        <f t="shared" si="186"/>
        <v>105.93</v>
      </c>
      <c r="Q2398" s="10" t="s">
        <v>8317</v>
      </c>
      <c r="R2398" t="s">
        <v>8318</v>
      </c>
      <c r="S2398" s="15">
        <f t="shared" si="187"/>
        <v>42247.496759259258</v>
      </c>
      <c r="T2398" s="15">
        <f t="shared" si="188"/>
        <v>42278.207638888889</v>
      </c>
      <c r="U2398">
        <f t="shared" si="189"/>
        <v>2015</v>
      </c>
    </row>
    <row r="2399" spans="1:21" ht="43.2" x14ac:dyDescent="0.55000000000000004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85"/>
        <v>0</v>
      </c>
      <c r="P2399">
        <f t="shared" si="186"/>
        <v>13</v>
      </c>
      <c r="Q2399" s="10" t="s">
        <v>8317</v>
      </c>
      <c r="R2399" t="s">
        <v>8318</v>
      </c>
      <c r="S2399" s="15">
        <f t="shared" si="187"/>
        <v>42615.79896990741</v>
      </c>
      <c r="T2399" s="15">
        <f t="shared" si="188"/>
        <v>42660.79896990741</v>
      </c>
      <c r="U2399">
        <f t="shared" si="189"/>
        <v>2016</v>
      </c>
    </row>
    <row r="2400" spans="1:21" ht="43.2" x14ac:dyDescent="0.55000000000000004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85"/>
        <v>1</v>
      </c>
      <c r="P2400">
        <f t="shared" si="186"/>
        <v>71.599999999999994</v>
      </c>
      <c r="Q2400" s="10" t="s">
        <v>8317</v>
      </c>
      <c r="R2400" t="s">
        <v>8353</v>
      </c>
      <c r="S2400" s="15">
        <f t="shared" si="187"/>
        <v>42695.624340277776</v>
      </c>
      <c r="T2400" s="15">
        <f t="shared" si="188"/>
        <v>42725.624340277776</v>
      </c>
      <c r="U2400">
        <f t="shared" si="189"/>
        <v>2016</v>
      </c>
    </row>
    <row r="2401" spans="1:21" ht="43.2" x14ac:dyDescent="0.55000000000000004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85"/>
        <v>1</v>
      </c>
      <c r="P2401">
        <f t="shared" si="186"/>
        <v>112.57</v>
      </c>
      <c r="Q2401" s="10" t="s">
        <v>8317</v>
      </c>
      <c r="R2401" t="s">
        <v>8318</v>
      </c>
      <c r="S2401" s="15">
        <f t="shared" si="187"/>
        <v>42191.70175925926</v>
      </c>
      <c r="T2401" s="15">
        <f t="shared" si="188"/>
        <v>42221.70175925926</v>
      </c>
      <c r="U2401">
        <f t="shared" si="189"/>
        <v>2015</v>
      </c>
    </row>
    <row r="2402" spans="1:21" ht="43.2" x14ac:dyDescent="0.55000000000000004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85"/>
        <v>0</v>
      </c>
      <c r="P2402">
        <f t="shared" si="186"/>
        <v>10</v>
      </c>
      <c r="Q2402" s="10" t="s">
        <v>8308</v>
      </c>
      <c r="R2402" t="s">
        <v>8311</v>
      </c>
      <c r="S2402" s="15">
        <f t="shared" si="187"/>
        <v>42616.049849537041</v>
      </c>
      <c r="T2402" s="15">
        <f t="shared" si="188"/>
        <v>42646.049849537041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90">ROUND(E2426/D2426*100,0)</f>
        <v>1</v>
      </c>
      <c r="P2426">
        <f t="shared" ref="P2426:P2489" si="191">IFERROR(ROUND(E2426/L2426,2),0)</f>
        <v>34.44</v>
      </c>
      <c r="Q2426" s="10" t="s">
        <v>8334</v>
      </c>
      <c r="R2426" t="s">
        <v>8335</v>
      </c>
      <c r="S2426" s="15">
        <f t="shared" ref="S2426:S2489" si="192">(((J2426/60)/60)/24)+DATE(1970,1,1)</f>
        <v>41909.892453703702</v>
      </c>
      <c r="T2426" s="15">
        <f t="shared" ref="T2426:T2489" si="193">(((I2426/60)/60)/24)+DATE(1970,1,1)</f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95">ROUND(E2490/D2490*100,0)</f>
        <v>107</v>
      </c>
      <c r="P2490">
        <f t="shared" ref="P2490:P2553" si="196">IFERROR(ROUND(E2490/L2490,2),0)</f>
        <v>49.25</v>
      </c>
      <c r="Q2490" s="10" t="s">
        <v>8323</v>
      </c>
      <c r="R2490" t="s">
        <v>8327</v>
      </c>
      <c r="S2490" s="15">
        <f t="shared" ref="S2490:S2553" si="197">(((J2490/60)/60)/24)+DATE(1970,1,1)</f>
        <v>40833.633194444446</v>
      </c>
      <c r="T2490" s="15">
        <f t="shared" ref="T2490:T2553" si="198">(((I2490/60)/60)/24)+DATE(1970,1,1)</f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200">ROUND(E2554/D2554*100,0)</f>
        <v>107</v>
      </c>
      <c r="P2554">
        <f t="shared" ref="P2554:P2617" si="201">IFERROR(ROUND(E2554/L2554,2),0)</f>
        <v>177.5</v>
      </c>
      <c r="Q2554" s="10" t="s">
        <v>8323</v>
      </c>
      <c r="R2554" t="s">
        <v>8352</v>
      </c>
      <c r="S2554" s="15">
        <f t="shared" ref="S2554:S2617" si="202">(((J2554/60)/60)/24)+DATE(1970,1,1)</f>
        <v>42769.809965277775</v>
      </c>
      <c r="T2554" s="15">
        <f t="shared" ref="T2554:T2617" si="203">(((I2554/60)/60)/24)+DATE(1970,1,1)</f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199"/>
        <v>2015</v>
      </c>
    </row>
    <row r="2563" spans="1:21" ht="43.2" x14ac:dyDescent="0.55000000000000004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200"/>
        <v>0</v>
      </c>
      <c r="P2563">
        <f t="shared" si="201"/>
        <v>0</v>
      </c>
      <c r="Q2563" s="10" t="s">
        <v>8317</v>
      </c>
      <c r="R2563" t="s">
        <v>8318</v>
      </c>
      <c r="S2563" s="15">
        <f t="shared" si="202"/>
        <v>42143.79415509259</v>
      </c>
      <c r="T2563" s="15">
        <f t="shared" si="203"/>
        <v>42173.79415509259</v>
      </c>
      <c r="U2563">
        <f t="shared" ref="U2563:U2626" si="204">YEAR(S2563)</f>
        <v>2015</v>
      </c>
    </row>
    <row r="2564" spans="1:21" ht="43.2" x14ac:dyDescent="0.55000000000000004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200"/>
        <v>0</v>
      </c>
      <c r="P2564">
        <f t="shared" si="201"/>
        <v>54</v>
      </c>
      <c r="Q2564" s="10" t="s">
        <v>8317</v>
      </c>
      <c r="R2564" t="s">
        <v>8318</v>
      </c>
      <c r="S2564" s="15">
        <f t="shared" si="202"/>
        <v>42360.932152777779</v>
      </c>
      <c r="T2564" s="15">
        <f t="shared" si="203"/>
        <v>42420.932152777779</v>
      </c>
      <c r="U2564">
        <f t="shared" si="204"/>
        <v>2015</v>
      </c>
    </row>
    <row r="2565" spans="1:21" ht="28.8" x14ac:dyDescent="0.55000000000000004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200"/>
        <v>0</v>
      </c>
      <c r="P2565">
        <f t="shared" si="201"/>
        <v>0</v>
      </c>
      <c r="Q2565" s="10" t="s">
        <v>8308</v>
      </c>
      <c r="R2565" t="s">
        <v>8311</v>
      </c>
      <c r="S2565" s="15">
        <f t="shared" si="202"/>
        <v>42491.80768518518</v>
      </c>
      <c r="T2565" s="15">
        <f t="shared" si="203"/>
        <v>42521.729861111111</v>
      </c>
      <c r="U2565">
        <f t="shared" si="204"/>
        <v>2016</v>
      </c>
    </row>
    <row r="2566" spans="1:21" ht="43.2" x14ac:dyDescent="0.55000000000000004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200"/>
        <v>0</v>
      </c>
      <c r="P2566">
        <f t="shared" si="201"/>
        <v>0</v>
      </c>
      <c r="Q2566" s="10" t="s">
        <v>8317</v>
      </c>
      <c r="R2566" t="s">
        <v>8318</v>
      </c>
      <c r="S2566" s="15">
        <f t="shared" si="202"/>
        <v>42122.009224537032</v>
      </c>
      <c r="T2566" s="15">
        <f t="shared" si="203"/>
        <v>42152.009224537032</v>
      </c>
      <c r="U2566">
        <f t="shared" si="204"/>
        <v>2015</v>
      </c>
    </row>
    <row r="2567" spans="1:21" ht="43.2" x14ac:dyDescent="0.55000000000000004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200"/>
        <v>0</v>
      </c>
      <c r="P2567">
        <f t="shared" si="201"/>
        <v>1</v>
      </c>
      <c r="Q2567" s="10" t="s">
        <v>8317</v>
      </c>
      <c r="R2567" t="s">
        <v>8319</v>
      </c>
      <c r="S2567" s="15">
        <f t="shared" si="202"/>
        <v>42393.961909722217</v>
      </c>
      <c r="T2567" s="15">
        <f t="shared" si="203"/>
        <v>42428.961909722217</v>
      </c>
      <c r="U2567">
        <f t="shared" si="204"/>
        <v>2016</v>
      </c>
    </row>
    <row r="2568" spans="1:21" ht="43.2" x14ac:dyDescent="0.55000000000000004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200"/>
        <v>2</v>
      </c>
      <c r="P2568">
        <f t="shared" si="201"/>
        <v>116.53</v>
      </c>
      <c r="Q2568" s="10" t="s">
        <v>8317</v>
      </c>
      <c r="R2568" t="s">
        <v>8319</v>
      </c>
      <c r="S2568" s="15">
        <f t="shared" si="202"/>
        <v>42612.642754629633</v>
      </c>
      <c r="T2568" s="15">
        <f t="shared" si="203"/>
        <v>42657.642754629633</v>
      </c>
      <c r="U2568">
        <f t="shared" si="204"/>
        <v>2016</v>
      </c>
    </row>
    <row r="2569" spans="1:21" ht="43.2" x14ac:dyDescent="0.55000000000000004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200"/>
        <v>10</v>
      </c>
      <c r="P2569">
        <f t="shared" si="201"/>
        <v>94.51</v>
      </c>
      <c r="Q2569" s="10" t="s">
        <v>8308</v>
      </c>
      <c r="R2569" t="s">
        <v>8311</v>
      </c>
      <c r="S2569" s="15">
        <f t="shared" si="202"/>
        <v>41905.812581018516</v>
      </c>
      <c r="T2569" s="15">
        <f t="shared" si="203"/>
        <v>41950.854247685187</v>
      </c>
      <c r="U2569">
        <f t="shared" si="204"/>
        <v>2014</v>
      </c>
    </row>
    <row r="2570" spans="1:21" ht="43.2" x14ac:dyDescent="0.55000000000000004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10" t="s">
        <v>8317</v>
      </c>
      <c r="R2570" t="s">
        <v>8318</v>
      </c>
      <c r="S2570" s="15">
        <f t="shared" si="202"/>
        <v>42328.560613425929</v>
      </c>
      <c r="T2570" s="15">
        <f t="shared" si="203"/>
        <v>42388.560613425929</v>
      </c>
      <c r="U2570">
        <f t="shared" si="204"/>
        <v>2015</v>
      </c>
    </row>
    <row r="2571" spans="1:21" ht="43.2" x14ac:dyDescent="0.55000000000000004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200"/>
        <v>0</v>
      </c>
      <c r="P2571">
        <f t="shared" si="201"/>
        <v>0</v>
      </c>
      <c r="Q2571" s="10" t="s">
        <v>8315</v>
      </c>
      <c r="R2571" t="s">
        <v>8355</v>
      </c>
      <c r="S2571" s="15">
        <f t="shared" si="202"/>
        <v>42438.779131944444</v>
      </c>
      <c r="T2571" s="15">
        <f t="shared" si="203"/>
        <v>42498.73746527778</v>
      </c>
      <c r="U2571">
        <f t="shared" si="204"/>
        <v>2016</v>
      </c>
    </row>
    <row r="2572" spans="1:21" ht="43.2" x14ac:dyDescent="0.55000000000000004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200"/>
        <v>0</v>
      </c>
      <c r="P2572">
        <f t="shared" si="201"/>
        <v>250</v>
      </c>
      <c r="Q2572" s="10" t="s">
        <v>8329</v>
      </c>
      <c r="R2572" t="s">
        <v>8330</v>
      </c>
      <c r="S2572" s="15">
        <f t="shared" si="202"/>
        <v>42579.708437499998</v>
      </c>
      <c r="T2572" s="15">
        <f t="shared" si="203"/>
        <v>42609.708437499998</v>
      </c>
      <c r="U2572">
        <f t="shared" si="204"/>
        <v>2016</v>
      </c>
    </row>
    <row r="2573" spans="1:21" ht="43.2" x14ac:dyDescent="0.55000000000000004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200"/>
        <v>0</v>
      </c>
      <c r="P2573">
        <f t="shared" si="201"/>
        <v>0</v>
      </c>
      <c r="Q2573" s="10" t="s">
        <v>8334</v>
      </c>
      <c r="R2573" t="s">
        <v>8335</v>
      </c>
      <c r="S2573" s="15">
        <f t="shared" si="202"/>
        <v>41986.108726851846</v>
      </c>
      <c r="T2573" s="15">
        <f t="shared" si="203"/>
        <v>42016.108726851846</v>
      </c>
      <c r="U2573">
        <f t="shared" si="204"/>
        <v>2014</v>
      </c>
    </row>
    <row r="2574" spans="1:21" ht="43.2" x14ac:dyDescent="0.55000000000000004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200"/>
        <v>2</v>
      </c>
      <c r="P2574">
        <f t="shared" si="201"/>
        <v>224.43</v>
      </c>
      <c r="Q2574" s="10" t="s">
        <v>8317</v>
      </c>
      <c r="R2574" t="s">
        <v>8318</v>
      </c>
      <c r="S2574" s="15">
        <f t="shared" si="202"/>
        <v>42074.935740740737</v>
      </c>
      <c r="T2574" s="15">
        <f t="shared" si="203"/>
        <v>42104.935740740737</v>
      </c>
      <c r="U2574">
        <f t="shared" si="204"/>
        <v>2015</v>
      </c>
    </row>
    <row r="2575" spans="1:21" ht="43.2" x14ac:dyDescent="0.55000000000000004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200"/>
        <v>0</v>
      </c>
      <c r="P2575">
        <f t="shared" si="201"/>
        <v>250</v>
      </c>
      <c r="Q2575" s="10" t="s">
        <v>8317</v>
      </c>
      <c r="R2575" t="s">
        <v>8319</v>
      </c>
      <c r="S2575" s="15">
        <f t="shared" si="202"/>
        <v>42702.809201388889</v>
      </c>
      <c r="T2575" s="15">
        <f t="shared" si="203"/>
        <v>42732.809201388889</v>
      </c>
      <c r="U2575">
        <f t="shared" si="204"/>
        <v>2016</v>
      </c>
    </row>
    <row r="2576" spans="1:21" ht="43.2" x14ac:dyDescent="0.55000000000000004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200"/>
        <v>0</v>
      </c>
      <c r="P2576">
        <f t="shared" si="201"/>
        <v>22.75</v>
      </c>
      <c r="Q2576" s="10" t="s">
        <v>8317</v>
      </c>
      <c r="R2576" t="s">
        <v>8353</v>
      </c>
      <c r="S2576" s="15">
        <f t="shared" si="202"/>
        <v>42551.884189814817</v>
      </c>
      <c r="T2576" s="15">
        <f t="shared" si="203"/>
        <v>42581.884189814817</v>
      </c>
      <c r="U2576">
        <f t="shared" si="204"/>
        <v>2016</v>
      </c>
    </row>
    <row r="2577" spans="1:21" ht="28.8" x14ac:dyDescent="0.55000000000000004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200"/>
        <v>2</v>
      </c>
      <c r="P2577">
        <f t="shared" si="201"/>
        <v>311.17</v>
      </c>
      <c r="Q2577" s="10" t="s">
        <v>8308</v>
      </c>
      <c r="R2577" t="s">
        <v>8311</v>
      </c>
      <c r="S2577" s="15">
        <f t="shared" si="202"/>
        <v>42628.22792824074</v>
      </c>
      <c r="T2577" s="15">
        <f t="shared" si="203"/>
        <v>42663.22792824074</v>
      </c>
      <c r="U2577">
        <f t="shared" si="204"/>
        <v>2016</v>
      </c>
    </row>
    <row r="2578" spans="1:21" ht="43.2" x14ac:dyDescent="0.55000000000000004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200"/>
        <v>0</v>
      </c>
      <c r="P2578">
        <f t="shared" si="201"/>
        <v>0</v>
      </c>
      <c r="Q2578" s="10" t="s">
        <v>8317</v>
      </c>
      <c r="R2578" t="s">
        <v>8318</v>
      </c>
      <c r="S2578" s="15">
        <f t="shared" si="202"/>
        <v>42762.962013888886</v>
      </c>
      <c r="T2578" s="15">
        <f t="shared" si="203"/>
        <v>42791.961111111115</v>
      </c>
      <c r="U2578">
        <f t="shared" si="204"/>
        <v>2017</v>
      </c>
    </row>
    <row r="2579" spans="1:21" ht="43.2" x14ac:dyDescent="0.55000000000000004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200"/>
        <v>3</v>
      </c>
      <c r="P2579">
        <f t="shared" si="201"/>
        <v>74.790000000000006</v>
      </c>
      <c r="Q2579" s="10" t="s">
        <v>8317</v>
      </c>
      <c r="R2579" t="s">
        <v>8319</v>
      </c>
      <c r="S2579" s="15">
        <f t="shared" si="202"/>
        <v>42422.107129629629</v>
      </c>
      <c r="T2579" s="15">
        <f t="shared" si="203"/>
        <v>42467.065462962957</v>
      </c>
      <c r="U2579">
        <f t="shared" si="204"/>
        <v>2016</v>
      </c>
    </row>
    <row r="2580" spans="1:21" ht="43.2" x14ac:dyDescent="0.55000000000000004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200"/>
        <v>9</v>
      </c>
      <c r="P2580">
        <f t="shared" si="201"/>
        <v>29.24</v>
      </c>
      <c r="Q2580" s="10" t="s">
        <v>8329</v>
      </c>
      <c r="R2580" t="s">
        <v>8330</v>
      </c>
      <c r="S2580" s="15">
        <f t="shared" si="202"/>
        <v>42114.252951388888</v>
      </c>
      <c r="T2580" s="15">
        <f t="shared" si="203"/>
        <v>42144.252951388888</v>
      </c>
      <c r="U2580">
        <f t="shared" si="204"/>
        <v>2015</v>
      </c>
    </row>
    <row r="2581" spans="1:21" ht="28.8" x14ac:dyDescent="0.55000000000000004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200"/>
        <v>40</v>
      </c>
      <c r="P2581">
        <f t="shared" si="201"/>
        <v>162.91999999999999</v>
      </c>
      <c r="Q2581" s="10" t="s">
        <v>8317</v>
      </c>
      <c r="R2581" t="s">
        <v>8319</v>
      </c>
      <c r="S2581" s="15">
        <f t="shared" si="202"/>
        <v>42278.498240740737</v>
      </c>
      <c r="T2581" s="15">
        <f t="shared" si="203"/>
        <v>42314.041666666672</v>
      </c>
      <c r="U2581">
        <f t="shared" si="204"/>
        <v>2015</v>
      </c>
    </row>
    <row r="2582" spans="1:21" ht="43.2" x14ac:dyDescent="0.55000000000000004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200"/>
        <v>1</v>
      </c>
      <c r="P2582">
        <f t="shared" si="201"/>
        <v>167.67</v>
      </c>
      <c r="Q2582" s="10" t="s">
        <v>8317</v>
      </c>
      <c r="R2582" t="s">
        <v>8319</v>
      </c>
      <c r="S2582" s="15">
        <f t="shared" si="202"/>
        <v>42705.690347222218</v>
      </c>
      <c r="T2582" s="15">
        <f t="shared" si="203"/>
        <v>42734.958333333328</v>
      </c>
      <c r="U2582">
        <f t="shared" si="204"/>
        <v>2016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205">ROUND(E2618/D2618*100,0)</f>
        <v>115</v>
      </c>
      <c r="P2618">
        <f t="shared" ref="P2618:P2681" si="206">IFERROR(ROUND(E2618/L2618,2),0)</f>
        <v>120.31</v>
      </c>
      <c r="Q2618" s="10" t="s">
        <v>8317</v>
      </c>
      <c r="R2618" t="s">
        <v>8353</v>
      </c>
      <c r="S2618" s="15">
        <f t="shared" ref="S2618:S2681" si="207">(((J2618/60)/60)/24)+DATE(1970,1,1)</f>
        <v>42211.99454861111</v>
      </c>
      <c r="T2618" s="15">
        <f t="shared" ref="T2618:T2681" si="208">(((I2618/60)/60)/24)+DATE(1970,1,1)</f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205"/>
        <v>1</v>
      </c>
      <c r="P2645">
        <f t="shared" si="206"/>
        <v>102.73</v>
      </c>
      <c r="Q2645" s="10" t="s">
        <v>8317</v>
      </c>
      <c r="R2645" t="s">
        <v>8319</v>
      </c>
      <c r="S2645" s="15">
        <f t="shared" si="207"/>
        <v>41974.791990740734</v>
      </c>
      <c r="T2645" s="15">
        <f t="shared" si="208"/>
        <v>42019.791990740734</v>
      </c>
      <c r="U2645">
        <f t="shared" si="209"/>
        <v>2014</v>
      </c>
    </row>
    <row r="2646" spans="1:21" ht="43.2" x14ac:dyDescent="0.55000000000000004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205"/>
        <v>85</v>
      </c>
      <c r="P2646">
        <f t="shared" si="206"/>
        <v>379.23</v>
      </c>
      <c r="Q2646" s="10" t="s">
        <v>8317</v>
      </c>
      <c r="R2646" t="s">
        <v>8319</v>
      </c>
      <c r="S2646" s="15">
        <f t="shared" si="207"/>
        <v>41955.863750000004</v>
      </c>
      <c r="T2646" s="15">
        <f t="shared" si="208"/>
        <v>41990.863750000004</v>
      </c>
      <c r="U2646">
        <f t="shared" si="209"/>
        <v>2014</v>
      </c>
    </row>
    <row r="2647" spans="1:21" ht="43.2" x14ac:dyDescent="0.55000000000000004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205"/>
        <v>0</v>
      </c>
      <c r="P2647">
        <f t="shared" si="206"/>
        <v>50</v>
      </c>
      <c r="Q2647" s="10" t="s">
        <v>8317</v>
      </c>
      <c r="R2647" t="s">
        <v>8318</v>
      </c>
      <c r="S2647" s="15">
        <f t="shared" si="207"/>
        <v>42194.648344907408</v>
      </c>
      <c r="T2647" s="15">
        <f t="shared" si="208"/>
        <v>42224.648344907408</v>
      </c>
      <c r="U2647">
        <f t="shared" si="209"/>
        <v>2015</v>
      </c>
    </row>
    <row r="2648" spans="1:21" ht="43.2" x14ac:dyDescent="0.55000000000000004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205"/>
        <v>0</v>
      </c>
      <c r="P2648">
        <f t="shared" si="206"/>
        <v>0</v>
      </c>
      <c r="Q2648" s="10" t="s">
        <v>8334</v>
      </c>
      <c r="R2648" t="s">
        <v>8335</v>
      </c>
      <c r="S2648" s="15">
        <f t="shared" si="207"/>
        <v>42260.528807870374</v>
      </c>
      <c r="T2648" s="15">
        <f t="shared" si="208"/>
        <v>42290.528807870374</v>
      </c>
      <c r="U2648">
        <f t="shared" si="209"/>
        <v>2015</v>
      </c>
    </row>
    <row r="2649" spans="1:21" ht="43.2" x14ac:dyDescent="0.55000000000000004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205"/>
        <v>0</v>
      </c>
      <c r="P2649">
        <f t="shared" si="206"/>
        <v>62.5</v>
      </c>
      <c r="Q2649" s="10" t="s">
        <v>8334</v>
      </c>
      <c r="R2649" t="s">
        <v>8335</v>
      </c>
      <c r="S2649" s="15">
        <f t="shared" si="207"/>
        <v>42449.341678240744</v>
      </c>
      <c r="T2649" s="15">
        <f t="shared" si="208"/>
        <v>42509.341678240744</v>
      </c>
      <c r="U2649">
        <f t="shared" si="209"/>
        <v>2016</v>
      </c>
    </row>
    <row r="2650" spans="1:21" ht="43.2" x14ac:dyDescent="0.55000000000000004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205"/>
        <v>2</v>
      </c>
      <c r="P2650">
        <f t="shared" si="206"/>
        <v>39.479999999999997</v>
      </c>
      <c r="Q2650" s="10" t="s">
        <v>8317</v>
      </c>
      <c r="R2650" t="s">
        <v>8353</v>
      </c>
      <c r="S2650" s="15">
        <f t="shared" si="207"/>
        <v>42774.792071759264</v>
      </c>
      <c r="T2650" s="15">
        <f t="shared" si="208"/>
        <v>42804.792071759264</v>
      </c>
      <c r="U2650">
        <f t="shared" si="209"/>
        <v>2017</v>
      </c>
    </row>
    <row r="2651" spans="1:21" ht="43.2" x14ac:dyDescent="0.55000000000000004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205"/>
        <v>1</v>
      </c>
      <c r="P2651">
        <f t="shared" si="206"/>
        <v>80.45</v>
      </c>
      <c r="Q2651" s="10" t="s">
        <v>8317</v>
      </c>
      <c r="R2651" t="s">
        <v>8353</v>
      </c>
      <c r="S2651" s="15">
        <f t="shared" si="207"/>
        <v>41953.158854166672</v>
      </c>
      <c r="T2651" s="15">
        <f t="shared" si="208"/>
        <v>41983.158854166672</v>
      </c>
      <c r="U2651">
        <f t="shared" si="209"/>
        <v>2014</v>
      </c>
    </row>
    <row r="2652" spans="1:21" ht="43.2" x14ac:dyDescent="0.55000000000000004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205"/>
        <v>0</v>
      </c>
      <c r="P2652">
        <f t="shared" si="206"/>
        <v>8.5</v>
      </c>
      <c r="Q2652" s="10" t="s">
        <v>8317</v>
      </c>
      <c r="R2652" t="s">
        <v>8353</v>
      </c>
      <c r="S2652" s="15">
        <f t="shared" si="207"/>
        <v>42055.600995370376</v>
      </c>
      <c r="T2652" s="15">
        <f t="shared" si="208"/>
        <v>42115.559328703705</v>
      </c>
      <c r="U2652">
        <f t="shared" si="209"/>
        <v>2015</v>
      </c>
    </row>
    <row r="2653" spans="1:21" ht="43.2" x14ac:dyDescent="0.55000000000000004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205"/>
        <v>0</v>
      </c>
      <c r="P2653">
        <f t="shared" si="206"/>
        <v>0</v>
      </c>
      <c r="Q2653" s="10" t="s">
        <v>8315</v>
      </c>
      <c r="R2653" t="s">
        <v>8355</v>
      </c>
      <c r="S2653" s="15">
        <f t="shared" si="207"/>
        <v>42034.856817129628</v>
      </c>
      <c r="T2653" s="15">
        <f t="shared" si="208"/>
        <v>42064.856817129628</v>
      </c>
      <c r="U2653">
        <f t="shared" si="209"/>
        <v>2015</v>
      </c>
    </row>
    <row r="2654" spans="1:21" ht="57.6" x14ac:dyDescent="0.55000000000000004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205"/>
        <v>65</v>
      </c>
      <c r="P2654">
        <f t="shared" si="206"/>
        <v>201.6</v>
      </c>
      <c r="Q2654" s="10" t="s">
        <v>8317</v>
      </c>
      <c r="R2654" t="s">
        <v>8319</v>
      </c>
      <c r="S2654" s="15">
        <f t="shared" si="207"/>
        <v>41947.457569444443</v>
      </c>
      <c r="T2654" s="15">
        <f t="shared" si="208"/>
        <v>41977.457569444443</v>
      </c>
      <c r="U2654">
        <f t="shared" si="209"/>
        <v>2014</v>
      </c>
    </row>
    <row r="2655" spans="1:21" ht="28.8" x14ac:dyDescent="0.55000000000000004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205"/>
        <v>0</v>
      </c>
      <c r="P2655">
        <f t="shared" si="206"/>
        <v>0</v>
      </c>
      <c r="Q2655" s="10" t="s">
        <v>8317</v>
      </c>
      <c r="R2655" t="s">
        <v>8318</v>
      </c>
      <c r="S2655" s="15">
        <f t="shared" si="207"/>
        <v>42213.013078703705</v>
      </c>
      <c r="T2655" s="15">
        <f t="shared" si="208"/>
        <v>42242.013078703705</v>
      </c>
      <c r="U2655">
        <f t="shared" si="209"/>
        <v>2015</v>
      </c>
    </row>
    <row r="2656" spans="1:21" ht="43.2" x14ac:dyDescent="0.55000000000000004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205"/>
        <v>0</v>
      </c>
      <c r="P2656">
        <f t="shared" si="206"/>
        <v>55</v>
      </c>
      <c r="Q2656" s="10" t="s">
        <v>8317</v>
      </c>
      <c r="R2656" t="s">
        <v>8319</v>
      </c>
      <c r="S2656" s="15">
        <f t="shared" si="207"/>
        <v>42561.829421296294</v>
      </c>
      <c r="T2656" s="15">
        <f t="shared" si="208"/>
        <v>42618.124305555553</v>
      </c>
      <c r="U2656">
        <f t="shared" si="209"/>
        <v>2016</v>
      </c>
    </row>
    <row r="2657" spans="1:21" ht="43.2" x14ac:dyDescent="0.55000000000000004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205"/>
        <v>0</v>
      </c>
      <c r="P2657">
        <f t="shared" si="206"/>
        <v>0</v>
      </c>
      <c r="Q2657" s="10" t="s">
        <v>8317</v>
      </c>
      <c r="R2657" t="s">
        <v>8318</v>
      </c>
      <c r="S2657" s="15">
        <f t="shared" si="207"/>
        <v>41976.88490740741</v>
      </c>
      <c r="T2657" s="15">
        <f t="shared" si="208"/>
        <v>42006.88490740741</v>
      </c>
      <c r="U2657">
        <f t="shared" si="209"/>
        <v>2014</v>
      </c>
    </row>
    <row r="2658" spans="1:21" ht="28.8" x14ac:dyDescent="0.55000000000000004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205"/>
        <v>0</v>
      </c>
      <c r="P2658">
        <f t="shared" si="206"/>
        <v>41.33</v>
      </c>
      <c r="Q2658" s="10" t="s">
        <v>8317</v>
      </c>
      <c r="R2658" t="s">
        <v>8353</v>
      </c>
      <c r="S2658" s="15">
        <f t="shared" si="207"/>
        <v>42341.99700231482</v>
      </c>
      <c r="T2658" s="15">
        <f t="shared" si="208"/>
        <v>42401.99700231482</v>
      </c>
      <c r="U2658">
        <f t="shared" si="209"/>
        <v>2015</v>
      </c>
    </row>
    <row r="2659" spans="1:21" ht="43.2" x14ac:dyDescent="0.55000000000000004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205"/>
        <v>68</v>
      </c>
      <c r="P2659">
        <f t="shared" si="206"/>
        <v>244.8</v>
      </c>
      <c r="Q2659" s="10" t="s">
        <v>8315</v>
      </c>
      <c r="R2659" t="s">
        <v>8355</v>
      </c>
      <c r="S2659" s="15">
        <f t="shared" si="207"/>
        <v>42530.993032407408</v>
      </c>
      <c r="T2659" s="15">
        <f t="shared" si="208"/>
        <v>42560.993032407408</v>
      </c>
      <c r="U2659">
        <f t="shared" si="209"/>
        <v>2016</v>
      </c>
    </row>
    <row r="2660" spans="1:21" ht="43.2" x14ac:dyDescent="0.55000000000000004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205"/>
        <v>23</v>
      </c>
      <c r="P2660">
        <f t="shared" si="206"/>
        <v>449.43</v>
      </c>
      <c r="Q2660" s="10" t="s">
        <v>8308</v>
      </c>
      <c r="R2660" t="s">
        <v>8311</v>
      </c>
      <c r="S2660" s="15">
        <f t="shared" si="207"/>
        <v>42090.161828703705</v>
      </c>
      <c r="T2660" s="15">
        <f t="shared" si="208"/>
        <v>42150.161828703705</v>
      </c>
      <c r="U2660">
        <f t="shared" si="209"/>
        <v>2015</v>
      </c>
    </row>
    <row r="2661" spans="1:21" ht="43.2" x14ac:dyDescent="0.55000000000000004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205"/>
        <v>11</v>
      </c>
      <c r="P2661">
        <f t="shared" si="206"/>
        <v>51.82</v>
      </c>
      <c r="Q2661" s="10" t="s">
        <v>8317</v>
      </c>
      <c r="R2661" t="s">
        <v>8319</v>
      </c>
      <c r="S2661" s="15">
        <f t="shared" si="207"/>
        <v>42410.774155092593</v>
      </c>
      <c r="T2661" s="15">
        <f t="shared" si="208"/>
        <v>42440.774155092593</v>
      </c>
      <c r="U2661">
        <f t="shared" si="209"/>
        <v>2016</v>
      </c>
    </row>
    <row r="2662" spans="1:21" ht="43.2" x14ac:dyDescent="0.55000000000000004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205"/>
        <v>3</v>
      </c>
      <c r="P2662">
        <f t="shared" si="206"/>
        <v>81.239999999999995</v>
      </c>
      <c r="Q2662" s="10" t="s">
        <v>8308</v>
      </c>
      <c r="R2662" t="s">
        <v>8311</v>
      </c>
      <c r="S2662" s="15">
        <f t="shared" si="207"/>
        <v>42186.257418981477</v>
      </c>
      <c r="T2662" s="15">
        <f t="shared" si="208"/>
        <v>42217.207638888889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210">ROUND(E2682/D2682*100,0)</f>
        <v>1</v>
      </c>
      <c r="P2682">
        <f t="shared" ref="P2682:P2745" si="211">IFERROR(ROUND(E2682/L2682,2),0)</f>
        <v>69</v>
      </c>
      <c r="Q2682" s="10" t="s">
        <v>8317</v>
      </c>
      <c r="R2682" t="s">
        <v>8354</v>
      </c>
      <c r="S2682" s="15">
        <f t="shared" ref="S2682:S2745" si="212">(((J2682/60)/60)/24)+DATE(1970,1,1)</f>
        <v>42436.211701388893</v>
      </c>
      <c r="T2682" s="15">
        <f t="shared" ref="T2682:T2745" si="213">(((I2682/60)/60)/24)+DATE(1970,1,1)</f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215">ROUND(E2746/D2746*100,0)</f>
        <v>5</v>
      </c>
      <c r="P2746">
        <f t="shared" ref="P2746:P2809" si="216">IFERROR(ROUND(E2746/L2746,2),0)</f>
        <v>37.950000000000003</v>
      </c>
      <c r="Q2746" s="10" t="s">
        <v>8320</v>
      </c>
      <c r="R2746" t="s">
        <v>8356</v>
      </c>
      <c r="S2746" s="15">
        <f t="shared" ref="S2746:S2809" si="217">(((J2746/60)/60)/24)+DATE(1970,1,1)</f>
        <v>40938.062476851854</v>
      </c>
      <c r="T2746" s="15">
        <f t="shared" ref="T2746:T2809" si="218">(((I2746/60)/60)/24)+DATE(1970,1,1)</f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ref="O2810:O2873" si="220">ROUND(E2810/D2810*100,0)</f>
        <v>100</v>
      </c>
      <c r="P2810">
        <f t="shared" ref="P2810:P2873" si="221">IFERROR(ROUND(E2810/L2810,2),0)</f>
        <v>65.38</v>
      </c>
      <c r="Q2810" s="10" t="s">
        <v>8315</v>
      </c>
      <c r="R2810" t="s">
        <v>8316</v>
      </c>
      <c r="S2810" s="15">
        <f t="shared" ref="S2810:S2873" si="222">(((J2810/60)/60)/24)+DATE(1970,1,1)</f>
        <v>42208.84646990741</v>
      </c>
      <c r="T2810" s="15">
        <f t="shared" ref="T2810:T2873" si="223">(((I2810/60)/60)/24)+DATE(1970,1,1)</f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0" t="s">
        <v>8315</v>
      </c>
      <c r="R2811" t="s">
        <v>8316</v>
      </c>
      <c r="S2811" s="15">
        <f t="shared" si="222"/>
        <v>42451.496817129635</v>
      </c>
      <c r="T2811" s="15">
        <f t="shared" si="223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0" t="s">
        <v>8315</v>
      </c>
      <c r="R2812" t="s">
        <v>8316</v>
      </c>
      <c r="S2812" s="15">
        <f t="shared" si="222"/>
        <v>41759.13962962963</v>
      </c>
      <c r="T2812" s="15">
        <f t="shared" si="223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0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0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0" t="s">
        <v>8315</v>
      </c>
      <c r="R2815" t="s">
        <v>8316</v>
      </c>
      <c r="S2815" s="15">
        <f t="shared" si="222"/>
        <v>42693.742604166662</v>
      </c>
      <c r="T2815" s="15">
        <f t="shared" si="223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0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0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0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ref="O2874:O2937" si="225">ROUND(E2874/D2874*100,0)</f>
        <v>0</v>
      </c>
      <c r="P2874">
        <f t="shared" ref="P2874:P2937" si="226">IFERROR(ROUND(E2874/L2874,2),0)</f>
        <v>0</v>
      </c>
      <c r="Q2874" s="10" t="s">
        <v>8315</v>
      </c>
      <c r="R2874" t="s">
        <v>8316</v>
      </c>
      <c r="S2874" s="15">
        <f t="shared" ref="S2874:S2937" si="227">(((J2874/60)/60)/24)+DATE(1970,1,1)</f>
        <v>42115.11618055556</v>
      </c>
      <c r="T2874" s="15">
        <f t="shared" ref="T2874:T2937" si="228">(((I2874/60)/60)/24)+DATE(1970,1,1)</f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0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0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0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0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0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0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0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230">ROUND(E2938/D2938*100,0)</f>
        <v>128</v>
      </c>
      <c r="P2938">
        <f t="shared" ref="P2938:P3001" si="231">IFERROR(ROUND(E2938/L2938,2),0)</f>
        <v>37.65</v>
      </c>
      <c r="Q2938" s="10" t="s">
        <v>8315</v>
      </c>
      <c r="R2938" t="s">
        <v>8357</v>
      </c>
      <c r="S2938" s="15">
        <f t="shared" ref="S2938:S3001" si="232">(((J2938/60)/60)/24)+DATE(1970,1,1)</f>
        <v>41912.650729166664</v>
      </c>
      <c r="T2938" s="15">
        <f t="shared" ref="T2938:T3001" si="233">(((I2938/60)/60)/24)+DATE(1970,1,1)</f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43.2" x14ac:dyDescent="0.55000000000000004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230"/>
        <v>1</v>
      </c>
      <c r="P2953">
        <f t="shared" si="231"/>
        <v>292.2</v>
      </c>
      <c r="Q2953" s="10" t="s">
        <v>8317</v>
      </c>
      <c r="R2953" t="s">
        <v>8318</v>
      </c>
      <c r="S2953" s="15">
        <f t="shared" si="232"/>
        <v>42140.921064814815</v>
      </c>
      <c r="T2953" s="15">
        <f t="shared" si="233"/>
        <v>42170.921064814815</v>
      </c>
      <c r="U2953">
        <f t="shared" si="234"/>
        <v>2015</v>
      </c>
    </row>
    <row r="2954" spans="1:21" ht="43.2" x14ac:dyDescent="0.55000000000000004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230"/>
        <v>1</v>
      </c>
      <c r="P2954">
        <f t="shared" si="231"/>
        <v>342</v>
      </c>
      <c r="Q2954" s="10" t="s">
        <v>8317</v>
      </c>
      <c r="R2954" t="s">
        <v>8318</v>
      </c>
      <c r="S2954" s="15">
        <f t="shared" si="232"/>
        <v>42528.626620370371</v>
      </c>
      <c r="T2954" s="15">
        <f t="shared" si="233"/>
        <v>42573.626620370371</v>
      </c>
      <c r="U2954">
        <f t="shared" si="234"/>
        <v>2016</v>
      </c>
    </row>
    <row r="2955" spans="1:21" ht="28.8" x14ac:dyDescent="0.55000000000000004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230"/>
        <v>11</v>
      </c>
      <c r="P2955">
        <f t="shared" si="231"/>
        <v>112.86</v>
      </c>
      <c r="Q2955" s="10" t="s">
        <v>8317</v>
      </c>
      <c r="R2955" t="s">
        <v>8353</v>
      </c>
      <c r="S2955" s="15">
        <f t="shared" si="232"/>
        <v>42767.688518518517</v>
      </c>
      <c r="T2955" s="15">
        <f t="shared" si="233"/>
        <v>42806.791666666672</v>
      </c>
      <c r="U2955">
        <f t="shared" si="234"/>
        <v>2017</v>
      </c>
    </row>
    <row r="2956" spans="1:21" ht="43.2" x14ac:dyDescent="0.55000000000000004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230"/>
        <v>0</v>
      </c>
      <c r="P2956">
        <f t="shared" si="231"/>
        <v>0</v>
      </c>
      <c r="Q2956" s="10" t="s">
        <v>8317</v>
      </c>
      <c r="R2956" t="s">
        <v>8318</v>
      </c>
      <c r="S2956" s="15">
        <f t="shared" si="232"/>
        <v>42322.011574074073</v>
      </c>
      <c r="T2956" s="15">
        <f t="shared" si="233"/>
        <v>42367.011574074073</v>
      </c>
      <c r="U2956">
        <f t="shared" si="234"/>
        <v>2015</v>
      </c>
    </row>
    <row r="2957" spans="1:21" ht="43.2" x14ac:dyDescent="0.55000000000000004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230"/>
        <v>1</v>
      </c>
      <c r="P2957">
        <f t="shared" si="231"/>
        <v>184.36</v>
      </c>
      <c r="Q2957" s="10" t="s">
        <v>8317</v>
      </c>
      <c r="R2957" t="s">
        <v>8319</v>
      </c>
      <c r="S2957" s="15">
        <f t="shared" si="232"/>
        <v>42604.669675925921</v>
      </c>
      <c r="T2957" s="15">
        <f t="shared" si="233"/>
        <v>42664.669675925921</v>
      </c>
      <c r="U2957">
        <f t="shared" si="234"/>
        <v>2016</v>
      </c>
    </row>
    <row r="2958" spans="1:21" ht="43.2" x14ac:dyDescent="0.55000000000000004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230"/>
        <v>0</v>
      </c>
      <c r="P2958">
        <f t="shared" si="231"/>
        <v>0</v>
      </c>
      <c r="Q2958" s="10" t="s">
        <v>8308</v>
      </c>
      <c r="R2958" t="s">
        <v>8311</v>
      </c>
      <c r="S2958" s="15">
        <f t="shared" si="232"/>
        <v>42053.198287037041</v>
      </c>
      <c r="T2958" s="15">
        <f t="shared" si="233"/>
        <v>42083.15662037037</v>
      </c>
      <c r="U2958">
        <f t="shared" si="234"/>
        <v>2015</v>
      </c>
    </row>
    <row r="2959" spans="1:21" ht="43.2" x14ac:dyDescent="0.55000000000000004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230"/>
        <v>0</v>
      </c>
      <c r="P2959">
        <f t="shared" si="231"/>
        <v>116.67</v>
      </c>
      <c r="Q2959" s="10" t="s">
        <v>8317</v>
      </c>
      <c r="R2959" t="s">
        <v>8318</v>
      </c>
      <c r="S2959" s="15">
        <f t="shared" si="232"/>
        <v>42474.637824074074</v>
      </c>
      <c r="T2959" s="15">
        <f t="shared" si="233"/>
        <v>42504.637824074074</v>
      </c>
      <c r="U2959">
        <f t="shared" si="234"/>
        <v>2016</v>
      </c>
    </row>
    <row r="2960" spans="1:21" x14ac:dyDescent="0.55000000000000004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230"/>
        <v>0</v>
      </c>
      <c r="P2960">
        <f t="shared" si="231"/>
        <v>3</v>
      </c>
      <c r="Q2960" s="10" t="s">
        <v>8317</v>
      </c>
      <c r="R2960" t="s">
        <v>8318</v>
      </c>
      <c r="S2960" s="15">
        <f t="shared" si="232"/>
        <v>42759.593310185184</v>
      </c>
      <c r="T2960" s="15">
        <f t="shared" si="233"/>
        <v>42819.55164351852</v>
      </c>
      <c r="U2960">
        <f t="shared" si="234"/>
        <v>2017</v>
      </c>
    </row>
    <row r="2961" spans="1:21" ht="28.8" x14ac:dyDescent="0.55000000000000004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230"/>
        <v>75</v>
      </c>
      <c r="P2961">
        <f t="shared" si="231"/>
        <v>932.31</v>
      </c>
      <c r="Q2961" s="10" t="s">
        <v>8317</v>
      </c>
      <c r="R2961" t="s">
        <v>8319</v>
      </c>
      <c r="S2961" s="15">
        <f t="shared" si="232"/>
        <v>42276.624803240738</v>
      </c>
      <c r="T2961" s="15">
        <f t="shared" si="233"/>
        <v>42307.624803240738</v>
      </c>
      <c r="U2961">
        <f t="shared" si="234"/>
        <v>2015</v>
      </c>
    </row>
    <row r="2962" spans="1:21" ht="57.6" x14ac:dyDescent="0.55000000000000004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230"/>
        <v>6</v>
      </c>
      <c r="P2962">
        <f t="shared" si="231"/>
        <v>603.53</v>
      </c>
      <c r="Q2962" s="10" t="s">
        <v>8317</v>
      </c>
      <c r="R2962" t="s">
        <v>8319</v>
      </c>
      <c r="S2962" s="15">
        <f t="shared" si="232"/>
        <v>42520.235486111109</v>
      </c>
      <c r="T2962" s="15">
        <f t="shared" si="233"/>
        <v>42572.583333333328</v>
      </c>
      <c r="U2962">
        <f t="shared" si="234"/>
        <v>2016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235">ROUND(E3002/D3002*100,0)</f>
        <v>100</v>
      </c>
      <c r="P3002">
        <f t="shared" ref="P3002:P3065" si="236">IFERROR(ROUND(E3002/L3002,2),0)</f>
        <v>62.5</v>
      </c>
      <c r="Q3002" s="10" t="s">
        <v>8315</v>
      </c>
      <c r="R3002" t="s">
        <v>8355</v>
      </c>
      <c r="S3002" s="15">
        <f t="shared" ref="S3002:S3065" si="237">(((J3002/60)/60)/24)+DATE(1970,1,1)</f>
        <v>42752.827199074076</v>
      </c>
      <c r="T3002" s="15">
        <f t="shared" ref="T3002:T3065" si="238">(((I3002/60)/60)/24)+DATE(1970,1,1)</f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240">ROUND(E3066/D3066*100,0)</f>
        <v>11</v>
      </c>
      <c r="P3066">
        <f t="shared" ref="P3066:P3129" si="241">IFERROR(ROUND(E3066/L3066,2),0)</f>
        <v>117.65</v>
      </c>
      <c r="Q3066" s="10" t="s">
        <v>8315</v>
      </c>
      <c r="R3066" t="s">
        <v>8355</v>
      </c>
      <c r="S3066" s="15">
        <f t="shared" ref="S3066:S3129" si="242">(((J3066/60)/60)/24)+DATE(1970,1,1)</f>
        <v>42299.130162037036</v>
      </c>
      <c r="T3066" s="15">
        <f t="shared" ref="T3066:T3129" si="243">(((I3066/60)/60)/24)+DATE(1970,1,1)</f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3.2" x14ac:dyDescent="0.55000000000000004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0</v>
      </c>
      <c r="P3123">
        <f t="shared" si="241"/>
        <v>23.08</v>
      </c>
      <c r="Q3123" s="10" t="s">
        <v>8334</v>
      </c>
      <c r="R3123" t="s">
        <v>8335</v>
      </c>
      <c r="S3123" s="15">
        <f t="shared" si="242"/>
        <v>41837.829895833333</v>
      </c>
      <c r="T3123" s="15">
        <f t="shared" si="243"/>
        <v>41897.829895833333</v>
      </c>
      <c r="U3123">
        <f t="shared" si="244"/>
        <v>2014</v>
      </c>
    </row>
    <row r="3124" spans="1:21" ht="43.2" x14ac:dyDescent="0.55000000000000004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240"/>
        <v>0</v>
      </c>
      <c r="P3124">
        <f t="shared" si="241"/>
        <v>28</v>
      </c>
      <c r="Q3124" s="10" t="s">
        <v>8308</v>
      </c>
      <c r="R3124" t="s">
        <v>8311</v>
      </c>
      <c r="S3124" s="15">
        <f t="shared" si="242"/>
        <v>42113.550821759258</v>
      </c>
      <c r="T3124" s="15">
        <f t="shared" si="243"/>
        <v>42173.550821759258</v>
      </c>
      <c r="U3124">
        <f t="shared" si="244"/>
        <v>2015</v>
      </c>
    </row>
    <row r="3125" spans="1:21" ht="43.2" x14ac:dyDescent="0.55000000000000004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240"/>
        <v>23</v>
      </c>
      <c r="P3125">
        <f t="shared" si="241"/>
        <v>161.12</v>
      </c>
      <c r="Q3125" s="10" t="s">
        <v>8317</v>
      </c>
      <c r="R3125" t="s">
        <v>8319</v>
      </c>
      <c r="S3125" s="15">
        <f t="shared" si="242"/>
        <v>42289.675173611111</v>
      </c>
      <c r="T3125" s="15">
        <f t="shared" si="243"/>
        <v>42329.716840277775</v>
      </c>
      <c r="U3125">
        <f t="shared" si="244"/>
        <v>2015</v>
      </c>
    </row>
    <row r="3126" spans="1:21" ht="43.2" x14ac:dyDescent="0.55000000000000004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240"/>
        <v>32</v>
      </c>
      <c r="P3126">
        <f t="shared" si="241"/>
        <v>800.7</v>
      </c>
      <c r="Q3126" s="10" t="s">
        <v>8317</v>
      </c>
      <c r="R3126" t="s">
        <v>8319</v>
      </c>
      <c r="S3126" s="15">
        <f t="shared" si="242"/>
        <v>42669.802303240736</v>
      </c>
      <c r="T3126" s="15">
        <f t="shared" si="243"/>
        <v>42704.843969907408</v>
      </c>
      <c r="U3126">
        <f t="shared" si="244"/>
        <v>2016</v>
      </c>
    </row>
    <row r="3127" spans="1:21" ht="43.2" x14ac:dyDescent="0.55000000000000004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240"/>
        <v>1</v>
      </c>
      <c r="P3127">
        <f t="shared" si="241"/>
        <v>100.5</v>
      </c>
      <c r="Q3127" s="10" t="s">
        <v>8317</v>
      </c>
      <c r="R3127" t="s">
        <v>8319</v>
      </c>
      <c r="S3127" s="15">
        <f t="shared" si="242"/>
        <v>42569.50409722222</v>
      </c>
      <c r="T3127" s="15">
        <f t="shared" si="243"/>
        <v>42599.50409722222</v>
      </c>
      <c r="U3127">
        <f t="shared" si="244"/>
        <v>2016</v>
      </c>
    </row>
    <row r="3128" spans="1:21" ht="43.2" x14ac:dyDescent="0.55000000000000004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240"/>
        <v>2</v>
      </c>
      <c r="P3128">
        <f t="shared" si="241"/>
        <v>307.82</v>
      </c>
      <c r="Q3128" s="10" t="s">
        <v>8317</v>
      </c>
      <c r="R3128" t="s">
        <v>8353</v>
      </c>
      <c r="S3128" s="15">
        <f t="shared" si="242"/>
        <v>42327.805659722217</v>
      </c>
      <c r="T3128" s="15">
        <f t="shared" si="243"/>
        <v>42355.805659722217</v>
      </c>
      <c r="U3128">
        <f t="shared" si="244"/>
        <v>2015</v>
      </c>
    </row>
    <row r="3129" spans="1:21" ht="43.2" x14ac:dyDescent="0.55000000000000004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8357</v>
      </c>
      <c r="S3129" s="15">
        <f t="shared" si="242"/>
        <v>42469.951284722221</v>
      </c>
      <c r="T3129" s="15">
        <f t="shared" si="243"/>
        <v>42499.951284722221</v>
      </c>
      <c r="U3129">
        <f t="shared" si="244"/>
        <v>2016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245">ROUND(E3130/D3130*100,0)</f>
        <v>109</v>
      </c>
      <c r="P3130">
        <f t="shared" ref="P3130:P3193" si="246">IFERROR(ROUND(E3130/L3130,2),0)</f>
        <v>139.24</v>
      </c>
      <c r="Q3130" s="10" t="s">
        <v>8315</v>
      </c>
      <c r="R3130" t="s">
        <v>8316</v>
      </c>
      <c r="S3130" s="15">
        <f t="shared" ref="S3130:S3193" si="247">(((J3130/60)/60)/24)+DATE(1970,1,1)</f>
        <v>42780.825706018513</v>
      </c>
      <c r="T3130" s="15">
        <f t="shared" ref="T3130:T3193" si="248">(((I3130/60)/60)/24)+DATE(1970,1,1)</f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257" si="250">ROUND(E3194/D3194*100,0)</f>
        <v>1</v>
      </c>
      <c r="P3194">
        <f t="shared" ref="P3194:P3257" si="251">IFERROR(ROUND(E3194/L3194,2),0)</f>
        <v>12.75</v>
      </c>
      <c r="Q3194" s="10" t="s">
        <v>8315</v>
      </c>
      <c r="R3194" t="s">
        <v>8357</v>
      </c>
      <c r="S3194" s="15">
        <f t="shared" ref="S3194:S3257" si="252">(((J3194/60)/60)/24)+DATE(1970,1,1)</f>
        <v>42018.94049768518</v>
      </c>
      <c r="T3194" s="15">
        <f t="shared" ref="T3194:T3257" si="253">(((I3194/60)/60)/24)+DATE(1970,1,1)</f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ref="O3258:O3321" si="255">ROUND(E3258/D3258*100,0)</f>
        <v>128</v>
      </c>
      <c r="P3258">
        <f t="shared" ref="P3258:P3321" si="256">IFERROR(ROUND(E3258/L3258,2),0)</f>
        <v>72.760000000000005</v>
      </c>
      <c r="Q3258" s="10" t="s">
        <v>8315</v>
      </c>
      <c r="R3258" t="s">
        <v>8316</v>
      </c>
      <c r="S3258" s="15">
        <f t="shared" ref="S3258:S3321" si="257">(((J3258/60)/60)/24)+DATE(1970,1,1)</f>
        <v>42144.573807870373</v>
      </c>
      <c r="T3258" s="15">
        <f t="shared" ref="T3258:T3321" si="258">(((I3258/60)/60)/24)+DATE(1970,1,1)</f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ref="O3322:O3385" si="260">ROUND(E3322/D3322*100,0)</f>
        <v>101</v>
      </c>
      <c r="P3322">
        <f t="shared" ref="P3322:P3385" si="261">IFERROR(ROUND(E3322/L3322,2),0)</f>
        <v>66.45</v>
      </c>
      <c r="Q3322" s="10" t="s">
        <v>8315</v>
      </c>
      <c r="R3322" t="s">
        <v>8316</v>
      </c>
      <c r="S3322" s="15">
        <f t="shared" ref="S3322:S3385" si="262">(((J3322/60)/60)/24)+DATE(1970,1,1)</f>
        <v>42513.045798611114</v>
      </c>
      <c r="T3322" s="15">
        <f t="shared" ref="T3322:T3385" si="263">(((I3322/60)/60)/24)+DATE(1970,1,1)</f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ref="O3386:O3449" si="265">ROUND(E3386/D3386*100,0)</f>
        <v>100</v>
      </c>
      <c r="P3386">
        <f t="shared" ref="P3386:P3449" si="266">IFERROR(ROUND(E3386/L3386,2),0)</f>
        <v>93.76</v>
      </c>
      <c r="Q3386" s="10" t="s">
        <v>8315</v>
      </c>
      <c r="R3386" t="s">
        <v>8316</v>
      </c>
      <c r="S3386" s="15">
        <f t="shared" ref="S3386:S3449" si="267">(((J3386/60)/60)/24)+DATE(1970,1,1)</f>
        <v>42292.087592592594</v>
      </c>
      <c r="T3386" s="15">
        <f t="shared" ref="T3386:T3449" si="268">(((I3386/60)/60)/24)+DATE(1970,1,1)</f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ref="O3450:O3513" si="270">ROUND(E3450/D3450*100,0)</f>
        <v>110</v>
      </c>
      <c r="P3450">
        <f t="shared" ref="P3450:P3513" si="271">IFERROR(ROUND(E3450/L3450,2),0)</f>
        <v>51.22</v>
      </c>
      <c r="Q3450" s="10" t="s">
        <v>8315</v>
      </c>
      <c r="R3450" t="s">
        <v>8316</v>
      </c>
      <c r="S3450" s="15">
        <f t="shared" ref="S3450:S3513" si="272">(((J3450/60)/60)/24)+DATE(1970,1,1)</f>
        <v>41960.119085648148</v>
      </c>
      <c r="T3450" s="15">
        <f t="shared" ref="T3450:T3513" si="273">(((I3450/60)/60)/24)+DATE(1970,1,1)</f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ref="O3514:O3577" si="275">ROUND(E3514/D3514*100,0)</f>
        <v>100</v>
      </c>
      <c r="P3514">
        <f t="shared" ref="P3514:P3577" si="276">IFERROR(ROUND(E3514/L3514,2),0)</f>
        <v>58.82</v>
      </c>
      <c r="Q3514" s="10" t="s">
        <v>8315</v>
      </c>
      <c r="R3514" t="s">
        <v>8316</v>
      </c>
      <c r="S3514" s="15">
        <f t="shared" ref="S3514:S3577" si="277">(((J3514/60)/60)/24)+DATE(1970,1,1)</f>
        <v>42057.536944444444</v>
      </c>
      <c r="T3514" s="15">
        <f t="shared" ref="T3514:T3577" si="278">(((I3514/60)/60)/24)+DATE(1970,1,1)</f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ref="O3578:O3641" si="280">ROUND(E3578/D3578*100,0)</f>
        <v>100</v>
      </c>
      <c r="P3578">
        <f t="shared" ref="P3578:P3641" si="281">IFERROR(ROUND(E3578/L3578,2),0)</f>
        <v>20</v>
      </c>
      <c r="Q3578" s="10" t="s">
        <v>8315</v>
      </c>
      <c r="R3578" t="s">
        <v>8316</v>
      </c>
      <c r="S3578" s="15">
        <f t="shared" ref="S3578:S3641" si="282">(((J3578/60)/60)/24)+DATE(1970,1,1)</f>
        <v>42649.54923611111</v>
      </c>
      <c r="T3578" s="15">
        <f t="shared" ref="T3578:T3641" si="283">(((I3578/60)/60)/24)+DATE(1970,1,1)</f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85">ROUND(E3642/D3642*100,0)</f>
        <v>6</v>
      </c>
      <c r="P3642">
        <f t="shared" ref="P3642:P3705" si="286">IFERROR(ROUND(E3642/L3642,2),0)</f>
        <v>18.329999999999998</v>
      </c>
      <c r="Q3642" s="10" t="s">
        <v>8315</v>
      </c>
      <c r="R3642" t="s">
        <v>8357</v>
      </c>
      <c r="S3642" s="15">
        <f t="shared" ref="S3642:S3705" si="287">(((J3642/60)/60)/24)+DATE(1970,1,1)</f>
        <v>42104.781597222223</v>
      </c>
      <c r="T3642" s="15">
        <f t="shared" ref="T3642:T3705" si="288">(((I3642/60)/60)/24)+DATE(1970,1,1)</f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ref="O3706:O3769" si="290">ROUND(E3706/D3706*100,0)</f>
        <v>136</v>
      </c>
      <c r="P3706">
        <f t="shared" ref="P3706:P3769" si="291">IFERROR(ROUND(E3706/L3706,2),0)</f>
        <v>15.15</v>
      </c>
      <c r="Q3706" s="10" t="s">
        <v>8315</v>
      </c>
      <c r="R3706" t="s">
        <v>8316</v>
      </c>
      <c r="S3706" s="15">
        <f t="shared" ref="S3706:S3769" si="292">(((J3706/60)/60)/24)+DATE(1970,1,1)</f>
        <v>42461.689745370371</v>
      </c>
      <c r="T3706" s="15">
        <f t="shared" ref="T3706:T3769" si="293">(((I3706/60)/60)/24)+DATE(1970,1,1)</f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95">ROUND(E3770/D3770*100,0)</f>
        <v>108</v>
      </c>
      <c r="P3770">
        <f t="shared" ref="P3770:P3833" si="296">IFERROR(ROUND(E3770/L3770,2),0)</f>
        <v>74.239999999999995</v>
      </c>
      <c r="Q3770" s="10" t="s">
        <v>8315</v>
      </c>
      <c r="R3770" t="s">
        <v>8357</v>
      </c>
      <c r="S3770" s="15">
        <f t="shared" ref="S3770:S3833" si="297">(((J3770/60)/60)/24)+DATE(1970,1,1)</f>
        <v>41772.727893518517</v>
      </c>
      <c r="T3770" s="15">
        <f t="shared" ref="T3770:T3833" si="298">(((I3770/60)/60)/24)+DATE(1970,1,1)</f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ref="O3834:O3889" si="300">ROUND(E3834/D3834*100,0)</f>
        <v>105</v>
      </c>
      <c r="P3834">
        <f t="shared" ref="P3834:P3889" si="301">IFERROR(ROUND(E3834/L3834,2),0)</f>
        <v>139.56</v>
      </c>
      <c r="Q3834" s="10" t="s">
        <v>8315</v>
      </c>
      <c r="R3834" t="s">
        <v>8316</v>
      </c>
      <c r="S3834" s="15">
        <f t="shared" ref="S3834:S3889" si="302">(((J3834/60)/60)/24)+DATE(1970,1,1)</f>
        <v>42375.114988425921</v>
      </c>
      <c r="T3834" s="15">
        <f t="shared" ref="T3834:T3889" si="303">(((I3834/60)/60)/24)+DATE(1970,1,1)</f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28.8" x14ac:dyDescent="0.55000000000000004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300"/>
        <v>0</v>
      </c>
      <c r="P3870">
        <f t="shared" si="301"/>
        <v>15</v>
      </c>
      <c r="Q3870" s="10" t="s">
        <v>8308</v>
      </c>
      <c r="R3870" t="s">
        <v>8311</v>
      </c>
      <c r="S3870" s="15">
        <f t="shared" si="302"/>
        <v>41875.077546296299</v>
      </c>
      <c r="T3870" s="15">
        <f t="shared" si="303"/>
        <v>41905.077546296299</v>
      </c>
      <c r="U3870">
        <f t="shared" si="304"/>
        <v>2014</v>
      </c>
    </row>
    <row r="3871" spans="1:21" ht="43.2" x14ac:dyDescent="0.55000000000000004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300"/>
        <v>0</v>
      </c>
      <c r="P3871">
        <f t="shared" si="301"/>
        <v>201.67</v>
      </c>
      <c r="Q3871" s="10" t="s">
        <v>8315</v>
      </c>
      <c r="R3871" t="s">
        <v>8355</v>
      </c>
      <c r="S3871" s="15">
        <f t="shared" si="302"/>
        <v>42255.791909722218</v>
      </c>
      <c r="T3871" s="15">
        <f t="shared" si="303"/>
        <v>42285.791909722218</v>
      </c>
      <c r="U3871">
        <f t="shared" si="304"/>
        <v>2015</v>
      </c>
    </row>
    <row r="3872" spans="1:21" ht="43.2" x14ac:dyDescent="0.55000000000000004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300"/>
        <v>0</v>
      </c>
      <c r="P3872">
        <f t="shared" si="301"/>
        <v>90</v>
      </c>
      <c r="Q3872" s="10" t="s">
        <v>8317</v>
      </c>
      <c r="R3872" t="s">
        <v>8318</v>
      </c>
      <c r="S3872" s="15">
        <f t="shared" si="302"/>
        <v>42384.306840277779</v>
      </c>
      <c r="T3872" s="15">
        <f t="shared" si="303"/>
        <v>42443.958333333328</v>
      </c>
      <c r="U3872">
        <f t="shared" si="304"/>
        <v>2016</v>
      </c>
    </row>
    <row r="3873" spans="1:21" ht="43.2" x14ac:dyDescent="0.55000000000000004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300"/>
        <v>1</v>
      </c>
      <c r="P3873">
        <f t="shared" si="301"/>
        <v>859.86</v>
      </c>
      <c r="Q3873" s="10" t="s">
        <v>8317</v>
      </c>
      <c r="R3873" t="s">
        <v>8319</v>
      </c>
      <c r="S3873" s="15">
        <f t="shared" si="302"/>
        <v>42697.74927083333</v>
      </c>
      <c r="T3873" s="15">
        <f t="shared" si="303"/>
        <v>42727.74927083333</v>
      </c>
      <c r="U3873">
        <f t="shared" si="304"/>
        <v>2016</v>
      </c>
    </row>
    <row r="3874" spans="1:21" ht="43.2" x14ac:dyDescent="0.55000000000000004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300"/>
        <v>0</v>
      </c>
      <c r="P3874">
        <f t="shared" si="301"/>
        <v>0</v>
      </c>
      <c r="Q3874" s="10" t="s">
        <v>8317</v>
      </c>
      <c r="R3874" t="s">
        <v>8318</v>
      </c>
      <c r="S3874" s="15">
        <f t="shared" si="302"/>
        <v>42198.775787037041</v>
      </c>
      <c r="T3874" s="15">
        <f t="shared" si="303"/>
        <v>42227.775787037041</v>
      </c>
      <c r="U3874">
        <f t="shared" si="304"/>
        <v>2015</v>
      </c>
    </row>
    <row r="3875" spans="1:21" ht="43.2" x14ac:dyDescent="0.55000000000000004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300"/>
        <v>0</v>
      </c>
      <c r="P3875">
        <f t="shared" si="301"/>
        <v>10</v>
      </c>
      <c r="Q3875" s="10" t="s">
        <v>8308</v>
      </c>
      <c r="R3875" t="s">
        <v>8311</v>
      </c>
      <c r="S3875" s="15">
        <f t="shared" si="302"/>
        <v>42514.434548611112</v>
      </c>
      <c r="T3875" s="15">
        <f t="shared" si="303"/>
        <v>42554.434548611112</v>
      </c>
      <c r="U3875">
        <f t="shared" si="304"/>
        <v>2016</v>
      </c>
    </row>
    <row r="3876" spans="1:21" ht="43.2" x14ac:dyDescent="0.55000000000000004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300"/>
        <v>0</v>
      </c>
      <c r="P3876">
        <f t="shared" si="301"/>
        <v>0</v>
      </c>
      <c r="Q3876" s="10" t="s">
        <v>8323</v>
      </c>
      <c r="R3876" t="s">
        <v>8338</v>
      </c>
      <c r="S3876" s="15">
        <f t="shared" si="302"/>
        <v>40568.972569444442</v>
      </c>
      <c r="T3876" s="15">
        <f t="shared" si="303"/>
        <v>40598.972569444442</v>
      </c>
      <c r="U3876">
        <f t="shared" si="304"/>
        <v>2011</v>
      </c>
    </row>
    <row r="3877" spans="1:21" ht="43.2" x14ac:dyDescent="0.55000000000000004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300"/>
        <v>8</v>
      </c>
      <c r="P3877">
        <f t="shared" si="301"/>
        <v>78.67</v>
      </c>
      <c r="Q3877" s="10" t="s">
        <v>8317</v>
      </c>
      <c r="R3877" t="s">
        <v>8353</v>
      </c>
      <c r="S3877" s="15">
        <f t="shared" si="302"/>
        <v>42226.313298611116</v>
      </c>
      <c r="T3877" s="15">
        <f t="shared" si="303"/>
        <v>42256.313298611116</v>
      </c>
      <c r="U3877">
        <f t="shared" si="304"/>
        <v>2015</v>
      </c>
    </row>
    <row r="3878" spans="1:21" ht="43.2" x14ac:dyDescent="0.55000000000000004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300"/>
        <v>0</v>
      </c>
      <c r="P3878">
        <f t="shared" si="301"/>
        <v>0</v>
      </c>
      <c r="Q3878" s="10" t="s">
        <v>8317</v>
      </c>
      <c r="R3878" t="s">
        <v>8318</v>
      </c>
      <c r="S3878" s="15">
        <f t="shared" si="302"/>
        <v>41968.262314814812</v>
      </c>
      <c r="T3878" s="15">
        <f t="shared" si="303"/>
        <v>42008.262314814812</v>
      </c>
      <c r="U3878">
        <f t="shared" si="304"/>
        <v>2014</v>
      </c>
    </row>
    <row r="3879" spans="1:21" ht="28.8" x14ac:dyDescent="0.55000000000000004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300"/>
        <v>0</v>
      </c>
      <c r="P3879">
        <f t="shared" si="301"/>
        <v>6.5</v>
      </c>
      <c r="Q3879" s="10" t="s">
        <v>8315</v>
      </c>
      <c r="R3879" t="s">
        <v>8355</v>
      </c>
      <c r="S3879" s="15">
        <f t="shared" si="302"/>
        <v>41977.780104166668</v>
      </c>
      <c r="T3879" s="15">
        <f t="shared" si="303"/>
        <v>42037.780104166668</v>
      </c>
      <c r="U3879">
        <f t="shared" si="304"/>
        <v>2014</v>
      </c>
    </row>
    <row r="3880" spans="1:21" ht="28.8" x14ac:dyDescent="0.55000000000000004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300"/>
        <v>0</v>
      </c>
      <c r="P3880">
        <f t="shared" si="301"/>
        <v>50</v>
      </c>
      <c r="Q3880" s="10" t="s">
        <v>8317</v>
      </c>
      <c r="R3880" t="s">
        <v>8318</v>
      </c>
      <c r="S3880" s="15">
        <f t="shared" si="302"/>
        <v>42215.662314814821</v>
      </c>
      <c r="T3880" s="15">
        <f t="shared" si="303"/>
        <v>42245.662314814821</v>
      </c>
      <c r="U3880">
        <f t="shared" si="304"/>
        <v>2015</v>
      </c>
    </row>
    <row r="3881" spans="1:21" ht="43.2" x14ac:dyDescent="0.55000000000000004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300"/>
        <v>2</v>
      </c>
      <c r="P3881">
        <f t="shared" si="301"/>
        <v>3304</v>
      </c>
      <c r="Q3881" s="10" t="s">
        <v>8317</v>
      </c>
      <c r="R3881" t="s">
        <v>8319</v>
      </c>
      <c r="S3881" s="15">
        <f t="shared" si="302"/>
        <v>42749.059722222228</v>
      </c>
      <c r="T3881" s="15">
        <f t="shared" si="303"/>
        <v>42809.018055555556</v>
      </c>
      <c r="U3881">
        <f t="shared" si="304"/>
        <v>2017</v>
      </c>
    </row>
    <row r="3882" spans="1:21" ht="28.8" x14ac:dyDescent="0.55000000000000004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300"/>
        <v>0</v>
      </c>
      <c r="P3882">
        <f t="shared" si="301"/>
        <v>1</v>
      </c>
      <c r="Q3882" s="10" t="s">
        <v>8317</v>
      </c>
      <c r="R3882" t="s">
        <v>8318</v>
      </c>
      <c r="S3882" s="15">
        <f t="shared" si="302"/>
        <v>41865.583275462966</v>
      </c>
      <c r="T3882" s="15">
        <f t="shared" si="303"/>
        <v>41925.583275462966</v>
      </c>
      <c r="U3882">
        <f t="shared" si="304"/>
        <v>2014</v>
      </c>
    </row>
    <row r="3883" spans="1:21" ht="43.2" x14ac:dyDescent="0.55000000000000004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300"/>
        <v>34</v>
      </c>
      <c r="P3883">
        <f t="shared" si="301"/>
        <v>223.58</v>
      </c>
      <c r="Q3883" s="10" t="s">
        <v>8317</v>
      </c>
      <c r="R3883" t="s">
        <v>8353</v>
      </c>
      <c r="S3883" s="15">
        <f t="shared" si="302"/>
        <v>42689.582349537035</v>
      </c>
      <c r="T3883" s="15">
        <f t="shared" si="303"/>
        <v>42725.332638888889</v>
      </c>
      <c r="U3883">
        <f t="shared" si="304"/>
        <v>2016</v>
      </c>
    </row>
    <row r="3884" spans="1:21" ht="57.6" x14ac:dyDescent="0.55000000000000004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300"/>
        <v>0</v>
      </c>
      <c r="P3884">
        <f t="shared" si="301"/>
        <v>20.25</v>
      </c>
      <c r="Q3884" s="10" t="s">
        <v>8308</v>
      </c>
      <c r="R3884" t="s">
        <v>8311</v>
      </c>
      <c r="S3884" s="15">
        <f t="shared" si="302"/>
        <v>42168.559432870374</v>
      </c>
      <c r="T3884" s="15">
        <f t="shared" si="303"/>
        <v>42208.559432870374</v>
      </c>
      <c r="U3884">
        <f t="shared" si="304"/>
        <v>2015</v>
      </c>
    </row>
    <row r="3885" spans="1:21" x14ac:dyDescent="0.55000000000000004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8355</v>
      </c>
      <c r="S3885" s="15">
        <f t="shared" si="302"/>
        <v>42346.20685185185</v>
      </c>
      <c r="T3885" s="15">
        <f t="shared" si="303"/>
        <v>42376.20685185185</v>
      </c>
      <c r="U3885">
        <f t="shared" si="304"/>
        <v>2015</v>
      </c>
    </row>
    <row r="3886" spans="1:21" ht="28.8" x14ac:dyDescent="0.55000000000000004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1</v>
      </c>
      <c r="Q3886" s="10" t="s">
        <v>8317</v>
      </c>
      <c r="R3886" t="s">
        <v>8318</v>
      </c>
      <c r="S3886" s="15">
        <f t="shared" si="302"/>
        <v>41908.650347222225</v>
      </c>
      <c r="T3886" s="15">
        <f t="shared" si="303"/>
        <v>41968.692013888889</v>
      </c>
      <c r="U3886">
        <f t="shared" si="304"/>
        <v>2014</v>
      </c>
    </row>
    <row r="3887" spans="1:21" ht="43.2" x14ac:dyDescent="0.55000000000000004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8320</v>
      </c>
      <c r="R3887" t="s">
        <v>8339</v>
      </c>
      <c r="S3887" s="15">
        <f t="shared" si="302"/>
        <v>41915.896967592591</v>
      </c>
      <c r="T3887" s="15">
        <f t="shared" si="303"/>
        <v>41973.989583333328</v>
      </c>
      <c r="U3887">
        <f t="shared" si="304"/>
        <v>2014</v>
      </c>
    </row>
    <row r="3888" spans="1:21" ht="43.2" x14ac:dyDescent="0.55000000000000004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8355</v>
      </c>
      <c r="S3888" s="15">
        <f t="shared" si="302"/>
        <v>41863.757210648146</v>
      </c>
      <c r="T3888" s="15">
        <f t="shared" si="303"/>
        <v>41893.757210648146</v>
      </c>
      <c r="U3888">
        <f t="shared" si="304"/>
        <v>2014</v>
      </c>
    </row>
    <row r="3889" spans="1:21" ht="28.8" x14ac:dyDescent="0.55000000000000004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8311</v>
      </c>
      <c r="S3889" s="15">
        <f t="shared" si="302"/>
        <v>42593.431793981479</v>
      </c>
      <c r="T3889" s="15">
        <f t="shared" si="303"/>
        <v>42653.431793981479</v>
      </c>
      <c r="U3889">
        <f t="shared" si="304"/>
        <v>2016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6" si="305">ROUND(E3890/D3890*100,0)</f>
        <v>27</v>
      </c>
      <c r="P3890">
        <f t="shared" ref="P3890:P3906" si="306">IFERROR(ROUND(E3890/L3890,2),0)</f>
        <v>38.71</v>
      </c>
      <c r="Q3890" s="10" t="s">
        <v>8315</v>
      </c>
      <c r="R3890" t="s">
        <v>8316</v>
      </c>
      <c r="S3890" s="15">
        <f t="shared" ref="S3890:S3906" si="307">(((J3890/60)/60)/24)+DATE(1970,1,1)</f>
        <v>42762.545810185184</v>
      </c>
      <c r="T3890" s="15">
        <f t="shared" ref="T3890:T3906" si="308">(((I3890/60)/60)/24)+DATE(1970,1,1)</f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0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0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0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0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0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0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0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0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0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0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0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0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8315</v>
      </c>
      <c r="R3907" t="s">
        <v>8316</v>
      </c>
      <c r="S3907" s="15">
        <f t="shared" ref="S3907:S3970" si="311">(((J3907/60)/60)/24)+DATE(1970,1,1)</f>
        <v>42124.623877314814</v>
      </c>
      <c r="T3907" s="15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8315</v>
      </c>
      <c r="R3908" t="s">
        <v>8316</v>
      </c>
      <c r="S3908" s="15">
        <f t="shared" si="311"/>
        <v>42143.917743055557</v>
      </c>
      <c r="T3908" s="15">
        <f t="shared" si="312"/>
        <v>42181.559027777781</v>
      </c>
      <c r="U3908">
        <f t="shared" si="313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8315</v>
      </c>
      <c r="R3909" t="s">
        <v>8316</v>
      </c>
      <c r="S3909" s="15">
        <f t="shared" si="311"/>
        <v>41906.819513888891</v>
      </c>
      <c r="T3909" s="15">
        <f t="shared" si="312"/>
        <v>41938.838888888888</v>
      </c>
      <c r="U3909">
        <f t="shared" si="313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8315</v>
      </c>
      <c r="R3910" t="s">
        <v>8316</v>
      </c>
      <c r="S3910" s="15">
        <f t="shared" si="311"/>
        <v>41834.135370370372</v>
      </c>
      <c r="T3910" s="15">
        <f t="shared" si="312"/>
        <v>41849.135370370372</v>
      </c>
      <c r="U3910">
        <f t="shared" si="313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8315</v>
      </c>
      <c r="R3911" t="s">
        <v>8316</v>
      </c>
      <c r="S3911" s="15">
        <f t="shared" si="311"/>
        <v>41863.359282407408</v>
      </c>
      <c r="T3911" s="15">
        <f t="shared" si="312"/>
        <v>41893.359282407408</v>
      </c>
      <c r="U3911">
        <f t="shared" si="313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8315</v>
      </c>
      <c r="R3912" t="s">
        <v>8316</v>
      </c>
      <c r="S3912" s="15">
        <f t="shared" si="311"/>
        <v>42224.756909722222</v>
      </c>
      <c r="T3912" s="15">
        <f t="shared" si="312"/>
        <v>42254.756909722222</v>
      </c>
      <c r="U3912">
        <f t="shared" si="313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8315</v>
      </c>
      <c r="R3913" t="s">
        <v>8316</v>
      </c>
      <c r="S3913" s="15">
        <f t="shared" si="311"/>
        <v>41939.8122337963</v>
      </c>
      <c r="T3913" s="15">
        <f t="shared" si="312"/>
        <v>41969.853900462964</v>
      </c>
      <c r="U3913">
        <f t="shared" si="313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8315</v>
      </c>
      <c r="R3914" t="s">
        <v>8316</v>
      </c>
      <c r="S3914" s="15">
        <f t="shared" si="311"/>
        <v>42059.270023148143</v>
      </c>
      <c r="T3914" s="15">
        <f t="shared" si="312"/>
        <v>42119.190972222219</v>
      </c>
      <c r="U3914">
        <f t="shared" si="313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8315</v>
      </c>
      <c r="R3915" t="s">
        <v>8316</v>
      </c>
      <c r="S3915" s="15">
        <f t="shared" si="311"/>
        <v>42308.211215277777</v>
      </c>
      <c r="T3915" s="15">
        <f t="shared" si="312"/>
        <v>42338.252881944441</v>
      </c>
      <c r="U3915">
        <f t="shared" si="313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8315</v>
      </c>
      <c r="R3916" t="s">
        <v>8316</v>
      </c>
      <c r="S3916" s="15">
        <f t="shared" si="311"/>
        <v>42114.818935185183</v>
      </c>
      <c r="T3916" s="15">
        <f t="shared" si="312"/>
        <v>42134.957638888889</v>
      </c>
      <c r="U3916">
        <f t="shared" si="313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8315</v>
      </c>
      <c r="R3917" t="s">
        <v>8316</v>
      </c>
      <c r="S3917" s="15">
        <f t="shared" si="311"/>
        <v>42492.98505787037</v>
      </c>
      <c r="T3917" s="15">
        <f t="shared" si="312"/>
        <v>42522.98505787037</v>
      </c>
      <c r="U3917">
        <f t="shared" si="313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8315</v>
      </c>
      <c r="R3918" t="s">
        <v>8316</v>
      </c>
      <c r="S3918" s="15">
        <f t="shared" si="311"/>
        <v>42494.471666666665</v>
      </c>
      <c r="T3918" s="15">
        <f t="shared" si="312"/>
        <v>42524.471666666665</v>
      </c>
      <c r="U3918">
        <f t="shared" si="313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8315</v>
      </c>
      <c r="R3919" t="s">
        <v>8316</v>
      </c>
      <c r="S3919" s="15">
        <f t="shared" si="311"/>
        <v>41863.527326388888</v>
      </c>
      <c r="T3919" s="15">
        <f t="shared" si="312"/>
        <v>41893.527326388888</v>
      </c>
      <c r="U3919">
        <f t="shared" si="313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8315</v>
      </c>
      <c r="R3920" t="s">
        <v>8316</v>
      </c>
      <c r="S3920" s="15">
        <f t="shared" si="311"/>
        <v>41843.664618055554</v>
      </c>
      <c r="T3920" s="15">
        <f t="shared" si="312"/>
        <v>41855.666666666664</v>
      </c>
      <c r="U3920">
        <f t="shared" si="313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8315</v>
      </c>
      <c r="R3921" t="s">
        <v>8316</v>
      </c>
      <c r="S3921" s="15">
        <f t="shared" si="311"/>
        <v>42358.684872685189</v>
      </c>
      <c r="T3921" s="15">
        <f t="shared" si="312"/>
        <v>42387</v>
      </c>
      <c r="U3921">
        <f t="shared" si="313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8315</v>
      </c>
      <c r="R3922" t="s">
        <v>8316</v>
      </c>
      <c r="S3922" s="15">
        <f t="shared" si="311"/>
        <v>42657.38726851852</v>
      </c>
      <c r="T3922" s="15">
        <f t="shared" si="312"/>
        <v>42687.428935185191</v>
      </c>
      <c r="U3922">
        <f t="shared" si="313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8315</v>
      </c>
      <c r="R3923" t="s">
        <v>8316</v>
      </c>
      <c r="S3923" s="15">
        <f t="shared" si="311"/>
        <v>41926.542303240742</v>
      </c>
      <c r="T3923" s="15">
        <f t="shared" si="312"/>
        <v>41938.75</v>
      </c>
      <c r="U3923">
        <f t="shared" si="313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8315</v>
      </c>
      <c r="R3924" t="s">
        <v>8316</v>
      </c>
      <c r="S3924" s="15">
        <f t="shared" si="311"/>
        <v>42020.768634259264</v>
      </c>
      <c r="T3924" s="15">
        <f t="shared" si="312"/>
        <v>42065.958333333328</v>
      </c>
      <c r="U3924">
        <f t="shared" si="313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8315</v>
      </c>
      <c r="R3925" t="s">
        <v>8316</v>
      </c>
      <c r="S3925" s="15">
        <f t="shared" si="311"/>
        <v>42075.979988425926</v>
      </c>
      <c r="T3925" s="15">
        <f t="shared" si="312"/>
        <v>42103.979988425926</v>
      </c>
      <c r="U3925">
        <f t="shared" si="313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8315</v>
      </c>
      <c r="R3926" t="s">
        <v>8316</v>
      </c>
      <c r="S3926" s="15">
        <f t="shared" si="311"/>
        <v>41786.959745370368</v>
      </c>
      <c r="T3926" s="15">
        <f t="shared" si="312"/>
        <v>41816.959745370368</v>
      </c>
      <c r="U3926">
        <f t="shared" si="313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8315</v>
      </c>
      <c r="R3927" t="s">
        <v>8316</v>
      </c>
      <c r="S3927" s="15">
        <f t="shared" si="311"/>
        <v>41820.870821759258</v>
      </c>
      <c r="T3927" s="15">
        <f t="shared" si="312"/>
        <v>41850.870821759258</v>
      </c>
      <c r="U3927">
        <f t="shared" si="313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8315</v>
      </c>
      <c r="R3928" t="s">
        <v>8316</v>
      </c>
      <c r="S3928" s="15">
        <f t="shared" si="311"/>
        <v>41970.085046296299</v>
      </c>
      <c r="T3928" s="15">
        <f t="shared" si="312"/>
        <v>42000.085046296299</v>
      </c>
      <c r="U3928">
        <f t="shared" si="313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8315</v>
      </c>
      <c r="R3929" t="s">
        <v>8316</v>
      </c>
      <c r="S3929" s="15">
        <f t="shared" si="311"/>
        <v>41830.267407407409</v>
      </c>
      <c r="T3929" s="15">
        <f t="shared" si="312"/>
        <v>41860.267407407409</v>
      </c>
      <c r="U3929">
        <f t="shared" si="313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8315</v>
      </c>
      <c r="R3930" t="s">
        <v>8316</v>
      </c>
      <c r="S3930" s="15">
        <f t="shared" si="311"/>
        <v>42265.683182870373</v>
      </c>
      <c r="T3930" s="15">
        <f t="shared" si="312"/>
        <v>42293.207638888889</v>
      </c>
      <c r="U3930">
        <f t="shared" si="313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8315</v>
      </c>
      <c r="R3931" t="s">
        <v>8316</v>
      </c>
      <c r="S3931" s="15">
        <f t="shared" si="311"/>
        <v>42601.827141203699</v>
      </c>
      <c r="T3931" s="15">
        <f t="shared" si="312"/>
        <v>42631.827141203699</v>
      </c>
      <c r="U3931">
        <f t="shared" si="313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8315</v>
      </c>
      <c r="R3932" t="s">
        <v>8316</v>
      </c>
      <c r="S3932" s="15">
        <f t="shared" si="311"/>
        <v>42433.338749999995</v>
      </c>
      <c r="T3932" s="15">
        <f t="shared" si="312"/>
        <v>42461.25</v>
      </c>
      <c r="U3932">
        <f t="shared" si="313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8315</v>
      </c>
      <c r="R3933" t="s">
        <v>8316</v>
      </c>
      <c r="S3933" s="15">
        <f t="shared" si="311"/>
        <v>42228.151701388888</v>
      </c>
      <c r="T3933" s="15">
        <f t="shared" si="312"/>
        <v>42253.151701388888</v>
      </c>
      <c r="U3933">
        <f t="shared" si="313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11"/>
        <v>42415.168564814812</v>
      </c>
      <c r="T3934" s="15">
        <f t="shared" si="312"/>
        <v>42445.126898148148</v>
      </c>
      <c r="U3934">
        <f t="shared" si="313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11"/>
        <v>42538.968310185184</v>
      </c>
      <c r="T3935" s="15">
        <f t="shared" si="312"/>
        <v>42568.029861111107</v>
      </c>
      <c r="U3935">
        <f t="shared" si="313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11"/>
        <v>42233.671747685185</v>
      </c>
      <c r="T3936" s="15">
        <f t="shared" si="312"/>
        <v>42278.541666666672</v>
      </c>
      <c r="U3936">
        <f t="shared" si="313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11"/>
        <v>42221.656782407401</v>
      </c>
      <c r="T3937" s="15">
        <f t="shared" si="312"/>
        <v>42281.656782407401</v>
      </c>
      <c r="U3937">
        <f t="shared" si="313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11"/>
        <v>42675.262962962966</v>
      </c>
      <c r="T3938" s="15">
        <f t="shared" si="312"/>
        <v>42705.304629629631</v>
      </c>
      <c r="U3938">
        <f t="shared" si="313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11"/>
        <v>42534.631481481483</v>
      </c>
      <c r="T3939" s="15">
        <f t="shared" si="312"/>
        <v>42562.631481481483</v>
      </c>
      <c r="U3939">
        <f t="shared" si="313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11"/>
        <v>42151.905717592599</v>
      </c>
      <c r="T3940" s="15">
        <f t="shared" si="312"/>
        <v>42182.905717592599</v>
      </c>
      <c r="U3940">
        <f t="shared" si="313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11"/>
        <v>41915.400219907409</v>
      </c>
      <c r="T3941" s="15">
        <f t="shared" si="312"/>
        <v>41919.1875</v>
      </c>
      <c r="U3941">
        <f t="shared" si="313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11"/>
        <v>41961.492488425924</v>
      </c>
      <c r="T3942" s="15">
        <f t="shared" si="312"/>
        <v>42006.492488425924</v>
      </c>
      <c r="U3942">
        <f t="shared" si="313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11"/>
        <v>41940.587233796294</v>
      </c>
      <c r="T3943" s="15">
        <f t="shared" si="312"/>
        <v>41968.041666666672</v>
      </c>
      <c r="U3943">
        <f t="shared" si="313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11"/>
        <v>42111.904097222221</v>
      </c>
      <c r="T3944" s="15">
        <f t="shared" si="312"/>
        <v>42171.904097222221</v>
      </c>
      <c r="U3944">
        <f t="shared" si="313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11"/>
        <v>42279.778564814813</v>
      </c>
      <c r="T3945" s="15">
        <f t="shared" si="312"/>
        <v>42310.701388888891</v>
      </c>
      <c r="U3945">
        <f t="shared" si="313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11"/>
        <v>42213.662905092591</v>
      </c>
      <c r="T3946" s="15">
        <f t="shared" si="312"/>
        <v>42243.662905092591</v>
      </c>
      <c r="U3946">
        <f t="shared" si="313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11"/>
        <v>42109.801712962959</v>
      </c>
      <c r="T3947" s="15">
        <f t="shared" si="312"/>
        <v>42139.801712962959</v>
      </c>
      <c r="U3947">
        <f t="shared" si="313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11"/>
        <v>42031.833587962959</v>
      </c>
      <c r="T3948" s="15">
        <f t="shared" si="312"/>
        <v>42063.333333333328</v>
      </c>
      <c r="U3948">
        <f t="shared" si="313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11"/>
        <v>42615.142870370371</v>
      </c>
      <c r="T3949" s="15">
        <f t="shared" si="312"/>
        <v>42645.142870370371</v>
      </c>
      <c r="U3949">
        <f t="shared" si="313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11"/>
        <v>41829.325497685182</v>
      </c>
      <c r="T3950" s="15">
        <f t="shared" si="312"/>
        <v>41889.325497685182</v>
      </c>
      <c r="U3950">
        <f t="shared" si="313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11"/>
        <v>42016.120613425926</v>
      </c>
      <c r="T3951" s="15">
        <f t="shared" si="312"/>
        <v>42046.120613425926</v>
      </c>
      <c r="U3951">
        <f t="shared" si="313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11"/>
        <v>42439.702314814815</v>
      </c>
      <c r="T3952" s="15">
        <f t="shared" si="312"/>
        <v>42468.774305555555</v>
      </c>
      <c r="U3952">
        <f t="shared" si="313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11"/>
        <v>42433.825717592597</v>
      </c>
      <c r="T3953" s="15">
        <f t="shared" si="312"/>
        <v>42493.784050925926</v>
      </c>
      <c r="U3953">
        <f t="shared" si="313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11"/>
        <v>42243.790393518517</v>
      </c>
      <c r="T3954" s="15">
        <f t="shared" si="312"/>
        <v>42303.790393518517</v>
      </c>
      <c r="U3954">
        <f t="shared" si="313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11"/>
        <v>42550.048449074078</v>
      </c>
      <c r="T3955" s="15">
        <f t="shared" si="312"/>
        <v>42580.978472222225</v>
      </c>
      <c r="U3955">
        <f t="shared" si="313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11"/>
        <v>41774.651203703703</v>
      </c>
      <c r="T3956" s="15">
        <f t="shared" si="312"/>
        <v>41834.651203703703</v>
      </c>
      <c r="U3956">
        <f t="shared" si="313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11"/>
        <v>42306.848854166667</v>
      </c>
      <c r="T3957" s="15">
        <f t="shared" si="312"/>
        <v>42336.890520833331</v>
      </c>
      <c r="U3957">
        <f t="shared" si="313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11"/>
        <v>42457.932025462964</v>
      </c>
      <c r="T3958" s="15">
        <f t="shared" si="312"/>
        <v>42485.013888888891</v>
      </c>
      <c r="U3958">
        <f t="shared" si="313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11"/>
        <v>42513.976319444439</v>
      </c>
      <c r="T3959" s="15">
        <f t="shared" si="312"/>
        <v>42559.976319444439</v>
      </c>
      <c r="U3959">
        <f t="shared" si="313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11"/>
        <v>41816.950370370374</v>
      </c>
      <c r="T3960" s="15">
        <f t="shared" si="312"/>
        <v>41853.583333333336</v>
      </c>
      <c r="U3960">
        <f t="shared" si="313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11"/>
        <v>41880.788842592592</v>
      </c>
      <c r="T3961" s="15">
        <f t="shared" si="312"/>
        <v>41910.788842592592</v>
      </c>
      <c r="U3961">
        <f t="shared" si="313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11"/>
        <v>42342.845555555556</v>
      </c>
      <c r="T3962" s="15">
        <f t="shared" si="312"/>
        <v>42372.845555555556</v>
      </c>
      <c r="U3962">
        <f t="shared" si="313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11"/>
        <v>41745.891319444447</v>
      </c>
      <c r="T3963" s="15">
        <f t="shared" si="312"/>
        <v>41767.891319444447</v>
      </c>
      <c r="U3963">
        <f t="shared" si="313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11"/>
        <v>42311.621458333335</v>
      </c>
      <c r="T3964" s="15">
        <f t="shared" si="312"/>
        <v>42336.621458333335</v>
      </c>
      <c r="U3964">
        <f t="shared" si="313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11"/>
        <v>42296.154131944444</v>
      </c>
      <c r="T3965" s="15">
        <f t="shared" si="312"/>
        <v>42326.195798611108</v>
      </c>
      <c r="U3965">
        <f t="shared" si="313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11"/>
        <v>42053.722060185188</v>
      </c>
      <c r="T3966" s="15">
        <f t="shared" si="312"/>
        <v>42113.680393518516</v>
      </c>
      <c r="U3966">
        <f t="shared" si="313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11"/>
        <v>42414.235879629632</v>
      </c>
      <c r="T3967" s="15">
        <f t="shared" si="312"/>
        <v>42474.194212962961</v>
      </c>
      <c r="U3967">
        <f t="shared" si="313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11"/>
        <v>41801.711550925924</v>
      </c>
      <c r="T3968" s="15">
        <f t="shared" si="312"/>
        <v>41844.124305555553</v>
      </c>
      <c r="U3968">
        <f t="shared" si="313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11"/>
        <v>42770.290590277778</v>
      </c>
      <c r="T3969" s="15">
        <f t="shared" si="312"/>
        <v>42800.290590277778</v>
      </c>
      <c r="U3969">
        <f t="shared" si="313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11"/>
        <v>42452.815659722226</v>
      </c>
      <c r="T3970" s="15">
        <f t="shared" si="312"/>
        <v>42512.815659722226</v>
      </c>
      <c r="U3970">
        <f t="shared" si="313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8315</v>
      </c>
      <c r="R3971" t="s">
        <v>8316</v>
      </c>
      <c r="S3971" s="15">
        <f t="shared" ref="S3971:S4034" si="316">(((J3971/60)/60)/24)+DATE(1970,1,1)</f>
        <v>42601.854699074072</v>
      </c>
      <c r="T3971" s="15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8315</v>
      </c>
      <c r="R3972" t="s">
        <v>8316</v>
      </c>
      <c r="S3972" s="15">
        <f t="shared" si="316"/>
        <v>42447.863553240735</v>
      </c>
      <c r="T3972" s="15">
        <f t="shared" si="317"/>
        <v>42477.863553240735</v>
      </c>
      <c r="U3972">
        <f t="shared" si="318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8315</v>
      </c>
      <c r="R3973" t="s">
        <v>8316</v>
      </c>
      <c r="S3973" s="15">
        <f t="shared" si="316"/>
        <v>41811.536180555559</v>
      </c>
      <c r="T3973" s="15">
        <f t="shared" si="317"/>
        <v>41841.536180555559</v>
      </c>
      <c r="U3973">
        <f t="shared" si="318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8315</v>
      </c>
      <c r="R3974" t="s">
        <v>8316</v>
      </c>
      <c r="S3974" s="15">
        <f t="shared" si="316"/>
        <v>41981.067523148144</v>
      </c>
      <c r="T3974" s="15">
        <f t="shared" si="317"/>
        <v>42041.067523148144</v>
      </c>
      <c r="U3974">
        <f t="shared" si="318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8315</v>
      </c>
      <c r="R3975" t="s">
        <v>8316</v>
      </c>
      <c r="S3975" s="15">
        <f t="shared" si="316"/>
        <v>42469.68414351852</v>
      </c>
      <c r="T3975" s="15">
        <f t="shared" si="317"/>
        <v>42499.166666666672</v>
      </c>
      <c r="U3975">
        <f t="shared" si="318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8315</v>
      </c>
      <c r="R3976" t="s">
        <v>8316</v>
      </c>
      <c r="S3976" s="15">
        <f t="shared" si="316"/>
        <v>42493.546851851846</v>
      </c>
      <c r="T3976" s="15">
        <f t="shared" si="317"/>
        <v>42523.546851851846</v>
      </c>
      <c r="U3976">
        <f t="shared" si="318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8315</v>
      </c>
      <c r="R3977" t="s">
        <v>8316</v>
      </c>
      <c r="S3977" s="15">
        <f t="shared" si="316"/>
        <v>42534.866875</v>
      </c>
      <c r="T3977" s="15">
        <f t="shared" si="317"/>
        <v>42564.866875</v>
      </c>
      <c r="U3977">
        <f t="shared" si="318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8315</v>
      </c>
      <c r="R3978" t="s">
        <v>8316</v>
      </c>
      <c r="S3978" s="15">
        <f t="shared" si="316"/>
        <v>41830.858344907407</v>
      </c>
      <c r="T3978" s="15">
        <f t="shared" si="317"/>
        <v>41852.291666666664</v>
      </c>
      <c r="U3978">
        <f t="shared" si="318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8315</v>
      </c>
      <c r="R3979" t="s">
        <v>8316</v>
      </c>
      <c r="S3979" s="15">
        <f t="shared" si="316"/>
        <v>42543.788564814815</v>
      </c>
      <c r="T3979" s="15">
        <f t="shared" si="317"/>
        <v>42573.788564814815</v>
      </c>
      <c r="U3979">
        <f t="shared" si="318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8315</v>
      </c>
      <c r="R3980" t="s">
        <v>8316</v>
      </c>
      <c r="S3980" s="15">
        <f t="shared" si="316"/>
        <v>41975.642974537041</v>
      </c>
      <c r="T3980" s="15">
        <f t="shared" si="317"/>
        <v>42035.642974537041</v>
      </c>
      <c r="U3980">
        <f t="shared" si="318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8315</v>
      </c>
      <c r="R3981" t="s">
        <v>8316</v>
      </c>
      <c r="S3981" s="15">
        <f t="shared" si="316"/>
        <v>42069.903437500005</v>
      </c>
      <c r="T3981" s="15">
        <f t="shared" si="317"/>
        <v>42092.833333333328</v>
      </c>
      <c r="U3981">
        <f t="shared" si="318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8315</v>
      </c>
      <c r="R3982" t="s">
        <v>8316</v>
      </c>
      <c r="S3982" s="15">
        <f t="shared" si="316"/>
        <v>41795.598923611113</v>
      </c>
      <c r="T3982" s="15">
        <f t="shared" si="317"/>
        <v>41825.598923611113</v>
      </c>
      <c r="U3982">
        <f t="shared" si="318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8315</v>
      </c>
      <c r="R3983" t="s">
        <v>8316</v>
      </c>
      <c r="S3983" s="15">
        <f t="shared" si="316"/>
        <v>42508.179965277777</v>
      </c>
      <c r="T3983" s="15">
        <f t="shared" si="317"/>
        <v>42568.179965277777</v>
      </c>
      <c r="U3983">
        <f t="shared" si="318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8315</v>
      </c>
      <c r="R3984" t="s">
        <v>8316</v>
      </c>
      <c r="S3984" s="15">
        <f t="shared" si="316"/>
        <v>42132.809953703705</v>
      </c>
      <c r="T3984" s="15">
        <f t="shared" si="317"/>
        <v>42192.809953703705</v>
      </c>
      <c r="U3984">
        <f t="shared" si="318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8315</v>
      </c>
      <c r="R3985" t="s">
        <v>8316</v>
      </c>
      <c r="S3985" s="15">
        <f t="shared" si="316"/>
        <v>41747.86986111111</v>
      </c>
      <c r="T3985" s="15">
        <f t="shared" si="317"/>
        <v>41779.290972222225</v>
      </c>
      <c r="U3985">
        <f t="shared" si="318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8315</v>
      </c>
      <c r="R3986" t="s">
        <v>8316</v>
      </c>
      <c r="S3986" s="15">
        <f t="shared" si="316"/>
        <v>41920.963472222218</v>
      </c>
      <c r="T3986" s="15">
        <f t="shared" si="317"/>
        <v>41951</v>
      </c>
      <c r="U3986">
        <f t="shared" si="318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8315</v>
      </c>
      <c r="R3987" t="s">
        <v>8316</v>
      </c>
      <c r="S3987" s="15">
        <f t="shared" si="316"/>
        <v>42399.707407407404</v>
      </c>
      <c r="T3987" s="15">
        <f t="shared" si="317"/>
        <v>42420.878472222219</v>
      </c>
      <c r="U3987">
        <f t="shared" si="318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8315</v>
      </c>
      <c r="R3988" t="s">
        <v>8316</v>
      </c>
      <c r="S3988" s="15">
        <f t="shared" si="316"/>
        <v>42467.548541666663</v>
      </c>
      <c r="T3988" s="15">
        <f t="shared" si="317"/>
        <v>42496.544444444444</v>
      </c>
      <c r="U3988">
        <f t="shared" si="318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8315</v>
      </c>
      <c r="R3989" t="s">
        <v>8316</v>
      </c>
      <c r="S3989" s="15">
        <f t="shared" si="316"/>
        <v>41765.92465277778</v>
      </c>
      <c r="T3989" s="15">
        <f t="shared" si="317"/>
        <v>41775.92465277778</v>
      </c>
      <c r="U3989">
        <f t="shared" si="318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8315</v>
      </c>
      <c r="R3990" t="s">
        <v>8316</v>
      </c>
      <c r="S3990" s="15">
        <f t="shared" si="316"/>
        <v>42230.08116898148</v>
      </c>
      <c r="T3990" s="15">
        <f t="shared" si="317"/>
        <v>42245.08116898148</v>
      </c>
      <c r="U3990">
        <f t="shared" si="318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8315</v>
      </c>
      <c r="R3991" t="s">
        <v>8316</v>
      </c>
      <c r="S3991" s="15">
        <f t="shared" si="316"/>
        <v>42286.749780092592</v>
      </c>
      <c r="T3991" s="15">
        <f t="shared" si="317"/>
        <v>42316.791446759264</v>
      </c>
      <c r="U3991">
        <f t="shared" si="318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8315</v>
      </c>
      <c r="R3992" t="s">
        <v>8316</v>
      </c>
      <c r="S3992" s="15">
        <f t="shared" si="316"/>
        <v>42401.672372685185</v>
      </c>
      <c r="T3992" s="15">
        <f t="shared" si="317"/>
        <v>42431.672372685185</v>
      </c>
      <c r="U3992">
        <f t="shared" si="318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8315</v>
      </c>
      <c r="R3993" t="s">
        <v>8316</v>
      </c>
      <c r="S3993" s="15">
        <f t="shared" si="316"/>
        <v>42125.644467592589</v>
      </c>
      <c r="T3993" s="15">
        <f t="shared" si="317"/>
        <v>42155.644467592589</v>
      </c>
      <c r="U3993">
        <f t="shared" si="318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8315</v>
      </c>
      <c r="R3994" t="s">
        <v>8316</v>
      </c>
      <c r="S3994" s="15">
        <f t="shared" si="316"/>
        <v>42289.94049768518</v>
      </c>
      <c r="T3994" s="15">
        <f t="shared" si="317"/>
        <v>42349.982164351852</v>
      </c>
      <c r="U3994">
        <f t="shared" si="318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8315</v>
      </c>
      <c r="R3995" t="s">
        <v>8316</v>
      </c>
      <c r="S3995" s="15">
        <f t="shared" si="316"/>
        <v>42107.864722222221</v>
      </c>
      <c r="T3995" s="15">
        <f t="shared" si="317"/>
        <v>42137.864722222221</v>
      </c>
      <c r="U3995">
        <f t="shared" si="318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8315</v>
      </c>
      <c r="R3996" t="s">
        <v>8316</v>
      </c>
      <c r="S3996" s="15">
        <f t="shared" si="316"/>
        <v>41809.389930555553</v>
      </c>
      <c r="T3996" s="15">
        <f t="shared" si="317"/>
        <v>41839.389930555553</v>
      </c>
      <c r="U3996">
        <f t="shared" si="318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8315</v>
      </c>
      <c r="R3997" t="s">
        <v>8316</v>
      </c>
      <c r="S3997" s="15">
        <f t="shared" si="316"/>
        <v>42019.683761574073</v>
      </c>
      <c r="T3997" s="15">
        <f t="shared" si="317"/>
        <v>42049.477083333331</v>
      </c>
      <c r="U3997">
        <f t="shared" si="318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6"/>
        <v>41950.26694444444</v>
      </c>
      <c r="T3998" s="15">
        <f t="shared" si="317"/>
        <v>41963.669444444444</v>
      </c>
      <c r="U3998">
        <f t="shared" si="318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6"/>
        <v>42069.391446759255</v>
      </c>
      <c r="T3999" s="15">
        <f t="shared" si="317"/>
        <v>42099.349780092598</v>
      </c>
      <c r="U3999">
        <f t="shared" si="318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6"/>
        <v>42061.963263888887</v>
      </c>
      <c r="T4000" s="15">
        <f t="shared" si="317"/>
        <v>42091.921597222223</v>
      </c>
      <c r="U4000">
        <f t="shared" si="318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6"/>
        <v>41842.828680555554</v>
      </c>
      <c r="T4001" s="15">
        <f t="shared" si="317"/>
        <v>41882.827650462961</v>
      </c>
      <c r="U4001">
        <f t="shared" si="318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6"/>
        <v>42437.64534722222</v>
      </c>
      <c r="T4002" s="15">
        <f t="shared" si="317"/>
        <v>42497.603680555556</v>
      </c>
      <c r="U4002">
        <f t="shared" si="318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6"/>
        <v>42775.964212962965</v>
      </c>
      <c r="T4003" s="15">
        <f t="shared" si="317"/>
        <v>42795.791666666672</v>
      </c>
      <c r="U4003">
        <f t="shared" si="318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6"/>
        <v>41879.043530092589</v>
      </c>
      <c r="T4004" s="15">
        <f t="shared" si="317"/>
        <v>41909.043530092589</v>
      </c>
      <c r="U4004">
        <f t="shared" si="318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6"/>
        <v>42020.587349537032</v>
      </c>
      <c r="T4005" s="15">
        <f t="shared" si="317"/>
        <v>42050.587349537032</v>
      </c>
      <c r="U4005">
        <f t="shared" si="318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6"/>
        <v>41890.16269675926</v>
      </c>
      <c r="T4006" s="15">
        <f t="shared" si="317"/>
        <v>41920.16269675926</v>
      </c>
      <c r="U4006">
        <f t="shared" si="318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6"/>
        <v>41872.807696759257</v>
      </c>
      <c r="T4007" s="15">
        <f t="shared" si="317"/>
        <v>41932.807696759257</v>
      </c>
      <c r="U4007">
        <f t="shared" si="318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6"/>
        <v>42391.772997685184</v>
      </c>
      <c r="T4008" s="15">
        <f t="shared" si="317"/>
        <v>42416.772997685184</v>
      </c>
      <c r="U4008">
        <f t="shared" si="318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6"/>
        <v>41848.772928240738</v>
      </c>
      <c r="T4009" s="15">
        <f t="shared" si="317"/>
        <v>41877.686111111114</v>
      </c>
      <c r="U4009">
        <f t="shared" si="318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6"/>
        <v>42177.964201388888</v>
      </c>
      <c r="T4010" s="15">
        <f t="shared" si="317"/>
        <v>42207.964201388888</v>
      </c>
      <c r="U4010">
        <f t="shared" si="318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6"/>
        <v>41851.700925925928</v>
      </c>
      <c r="T4011" s="15">
        <f t="shared" si="317"/>
        <v>41891.700925925928</v>
      </c>
      <c r="U4011">
        <f t="shared" si="318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6"/>
        <v>41921.770439814813</v>
      </c>
      <c r="T4012" s="15">
        <f t="shared" si="317"/>
        <v>41938.770439814813</v>
      </c>
      <c r="U4012">
        <f t="shared" si="318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6"/>
        <v>42002.54488425926</v>
      </c>
      <c r="T4013" s="15">
        <f t="shared" si="317"/>
        <v>42032.54488425926</v>
      </c>
      <c r="U4013">
        <f t="shared" si="318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6"/>
        <v>42096.544548611113</v>
      </c>
      <c r="T4014" s="15">
        <f t="shared" si="317"/>
        <v>42126.544548611113</v>
      </c>
      <c r="U4014">
        <f t="shared" si="318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6"/>
        <v>42021.301192129627</v>
      </c>
      <c r="T4015" s="15">
        <f t="shared" si="317"/>
        <v>42051.301192129627</v>
      </c>
      <c r="U4015">
        <f t="shared" si="318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6"/>
        <v>42419.246168981481</v>
      </c>
      <c r="T4016" s="15">
        <f t="shared" si="317"/>
        <v>42434.246168981481</v>
      </c>
      <c r="U4016">
        <f t="shared" si="318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6"/>
        <v>42174.780821759254</v>
      </c>
      <c r="T4017" s="15">
        <f t="shared" si="317"/>
        <v>42204.780821759254</v>
      </c>
      <c r="U4017">
        <f t="shared" si="318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6"/>
        <v>41869.872685185182</v>
      </c>
      <c r="T4018" s="15">
        <f t="shared" si="317"/>
        <v>41899.872685185182</v>
      </c>
      <c r="U4018">
        <f t="shared" si="318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6"/>
        <v>41856.672152777777</v>
      </c>
      <c r="T4019" s="15">
        <f t="shared" si="317"/>
        <v>41886.672152777777</v>
      </c>
      <c r="U4019">
        <f t="shared" si="318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6"/>
        <v>42620.91097222222</v>
      </c>
      <c r="T4020" s="15">
        <f t="shared" si="317"/>
        <v>42650.91097222222</v>
      </c>
      <c r="U4020">
        <f t="shared" si="318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6"/>
        <v>42417.675879629634</v>
      </c>
      <c r="T4021" s="15">
        <f t="shared" si="317"/>
        <v>42475.686111111107</v>
      </c>
      <c r="U4021">
        <f t="shared" si="318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6"/>
        <v>42057.190960648149</v>
      </c>
      <c r="T4022" s="15">
        <f t="shared" si="317"/>
        <v>42087.149293981478</v>
      </c>
      <c r="U4022">
        <f t="shared" si="318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6"/>
        <v>41878.911550925928</v>
      </c>
      <c r="T4023" s="15">
        <f t="shared" si="317"/>
        <v>41938.911550925928</v>
      </c>
      <c r="U4023">
        <f t="shared" si="318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6"/>
        <v>41990.584108796291</v>
      </c>
      <c r="T4024" s="15">
        <f t="shared" si="317"/>
        <v>42036.120833333334</v>
      </c>
      <c r="U4024">
        <f t="shared" si="318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6"/>
        <v>42408.999571759254</v>
      </c>
      <c r="T4025" s="15">
        <f t="shared" si="317"/>
        <v>42453.957905092597</v>
      </c>
      <c r="U4025">
        <f t="shared" si="318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6"/>
        <v>42217.670104166667</v>
      </c>
      <c r="T4026" s="15">
        <f t="shared" si="317"/>
        <v>42247.670104166667</v>
      </c>
      <c r="U4026">
        <f t="shared" si="318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6"/>
        <v>42151.237685185188</v>
      </c>
      <c r="T4027" s="15">
        <f t="shared" si="317"/>
        <v>42211.237685185188</v>
      </c>
      <c r="U4027">
        <f t="shared" si="318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6"/>
        <v>42282.655543981484</v>
      </c>
      <c r="T4028" s="15">
        <f t="shared" si="317"/>
        <v>42342.697210648148</v>
      </c>
      <c r="U4028">
        <f t="shared" si="318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6"/>
        <v>42768.97084490741</v>
      </c>
      <c r="T4029" s="15">
        <f t="shared" si="317"/>
        <v>42789.041666666672</v>
      </c>
      <c r="U4029">
        <f t="shared" si="318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6"/>
        <v>41765.938657407409</v>
      </c>
      <c r="T4030" s="15">
        <f t="shared" si="317"/>
        <v>41795.938657407409</v>
      </c>
      <c r="U4030">
        <f t="shared" si="318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6"/>
        <v>42322.025115740747</v>
      </c>
      <c r="T4031" s="15">
        <f t="shared" si="317"/>
        <v>42352.025115740747</v>
      </c>
      <c r="U4031">
        <f t="shared" si="318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6"/>
        <v>42374.655081018514</v>
      </c>
      <c r="T4032" s="15">
        <f t="shared" si="317"/>
        <v>42403.784027777772</v>
      </c>
      <c r="U4032">
        <f t="shared" si="318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6"/>
        <v>41941.585231481484</v>
      </c>
      <c r="T4033" s="15">
        <f t="shared" si="317"/>
        <v>41991.626898148148</v>
      </c>
      <c r="U4033">
        <f t="shared" si="318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6"/>
        <v>42293.809212962966</v>
      </c>
      <c r="T4034" s="15">
        <f t="shared" si="317"/>
        <v>42353.85087962963</v>
      </c>
      <c r="U4034">
        <f t="shared" si="318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ROUND(E4035/D4035*100,0)</f>
        <v>26</v>
      </c>
      <c r="P4035">
        <f t="shared" ref="P4035:P4098" si="320">IFERROR(ROUND(E4035/L4035,2),0)</f>
        <v>65.34</v>
      </c>
      <c r="Q4035" s="10" t="s">
        <v>8315</v>
      </c>
      <c r="R4035" t="s">
        <v>8316</v>
      </c>
      <c r="S4035" s="15">
        <f t="shared" ref="S4035:S4098" si="321">(((J4035/60)/60)/24)+DATE(1970,1,1)</f>
        <v>42614.268796296295</v>
      </c>
      <c r="T4035" s="15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0" t="s">
        <v>8315</v>
      </c>
      <c r="R4036" t="s">
        <v>8316</v>
      </c>
      <c r="S4036" s="15">
        <f t="shared" si="321"/>
        <v>42067.947337962964</v>
      </c>
      <c r="T4036" s="15">
        <f t="shared" si="322"/>
        <v>42097.905671296292</v>
      </c>
      <c r="U4036">
        <f t="shared" si="323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0" t="s">
        <v>8315</v>
      </c>
      <c r="R4037" t="s">
        <v>8316</v>
      </c>
      <c r="S4037" s="15">
        <f t="shared" si="321"/>
        <v>41903.882951388885</v>
      </c>
      <c r="T4037" s="15">
        <f t="shared" si="322"/>
        <v>41933.882951388885</v>
      </c>
      <c r="U4037">
        <f t="shared" si="323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0" t="s">
        <v>8315</v>
      </c>
      <c r="R4038" t="s">
        <v>8316</v>
      </c>
      <c r="S4038" s="15">
        <f t="shared" si="321"/>
        <v>41804.937083333331</v>
      </c>
      <c r="T4038" s="15">
        <f t="shared" si="322"/>
        <v>41821.9375</v>
      </c>
      <c r="U4038">
        <f t="shared" si="323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0" t="s">
        <v>8315</v>
      </c>
      <c r="R4039" t="s">
        <v>8316</v>
      </c>
      <c r="S4039" s="15">
        <f t="shared" si="321"/>
        <v>42497.070775462969</v>
      </c>
      <c r="T4039" s="15">
        <f t="shared" si="322"/>
        <v>42514.600694444445</v>
      </c>
      <c r="U4039">
        <f t="shared" si="323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0" t="s">
        <v>8315</v>
      </c>
      <c r="R4040" t="s">
        <v>8316</v>
      </c>
      <c r="S4040" s="15">
        <f t="shared" si="321"/>
        <v>41869.798726851855</v>
      </c>
      <c r="T4040" s="15">
        <f t="shared" si="322"/>
        <v>41929.798726851855</v>
      </c>
      <c r="U4040">
        <f t="shared" si="323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0" t="s">
        <v>8315</v>
      </c>
      <c r="R4041" t="s">
        <v>8316</v>
      </c>
      <c r="S4041" s="15">
        <f t="shared" si="321"/>
        <v>42305.670914351853</v>
      </c>
      <c r="T4041" s="15">
        <f t="shared" si="322"/>
        <v>42339.249305555553</v>
      </c>
      <c r="U4041">
        <f t="shared" si="323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0" t="s">
        <v>8315</v>
      </c>
      <c r="R4042" t="s">
        <v>8316</v>
      </c>
      <c r="S4042" s="15">
        <f t="shared" si="321"/>
        <v>42144.231527777782</v>
      </c>
      <c r="T4042" s="15">
        <f t="shared" si="322"/>
        <v>42203.125</v>
      </c>
      <c r="U4042">
        <f t="shared" si="323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0" t="s">
        <v>8315</v>
      </c>
      <c r="R4043" t="s">
        <v>8316</v>
      </c>
      <c r="S4043" s="15">
        <f t="shared" si="321"/>
        <v>42559.474004629628</v>
      </c>
      <c r="T4043" s="15">
        <f t="shared" si="322"/>
        <v>42619.474004629628</v>
      </c>
      <c r="U4043">
        <f t="shared" si="323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0" t="s">
        <v>8315</v>
      </c>
      <c r="R4044" t="s">
        <v>8316</v>
      </c>
      <c r="S4044" s="15">
        <f t="shared" si="321"/>
        <v>41995.084074074075</v>
      </c>
      <c r="T4044" s="15">
        <f t="shared" si="322"/>
        <v>42024.802777777775</v>
      </c>
      <c r="U4044">
        <f t="shared" si="323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8315</v>
      </c>
      <c r="R4045" t="s">
        <v>8316</v>
      </c>
      <c r="S4045" s="15">
        <f t="shared" si="321"/>
        <v>41948.957465277781</v>
      </c>
      <c r="T4045" s="15">
        <f t="shared" si="322"/>
        <v>41963.957465277781</v>
      </c>
      <c r="U4045">
        <f t="shared" si="323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0" t="s">
        <v>8315</v>
      </c>
      <c r="R4046" t="s">
        <v>8316</v>
      </c>
      <c r="S4046" s="15">
        <f t="shared" si="321"/>
        <v>42074.219699074078</v>
      </c>
      <c r="T4046" s="15">
        <f t="shared" si="322"/>
        <v>42104.208333333328</v>
      </c>
      <c r="U4046">
        <f t="shared" si="323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0" t="s">
        <v>8315</v>
      </c>
      <c r="R4047" t="s">
        <v>8316</v>
      </c>
      <c r="S4047" s="15">
        <f t="shared" si="321"/>
        <v>41842.201261574075</v>
      </c>
      <c r="T4047" s="15">
        <f t="shared" si="322"/>
        <v>41872.201261574075</v>
      </c>
      <c r="U4047">
        <f t="shared" si="323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0" t="s">
        <v>8315</v>
      </c>
      <c r="R4048" t="s">
        <v>8316</v>
      </c>
      <c r="S4048" s="15">
        <f t="shared" si="321"/>
        <v>41904.650578703702</v>
      </c>
      <c r="T4048" s="15">
        <f t="shared" si="322"/>
        <v>41934.650578703702</v>
      </c>
      <c r="U4048">
        <f t="shared" si="323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0" t="s">
        <v>8315</v>
      </c>
      <c r="R4049" t="s">
        <v>8316</v>
      </c>
      <c r="S4049" s="15">
        <f t="shared" si="321"/>
        <v>41991.022488425922</v>
      </c>
      <c r="T4049" s="15">
        <f t="shared" si="322"/>
        <v>42015.041666666672</v>
      </c>
      <c r="U4049">
        <f t="shared" si="323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0" t="s">
        <v>8315</v>
      </c>
      <c r="R4050" t="s">
        <v>8316</v>
      </c>
      <c r="S4050" s="15">
        <f t="shared" si="321"/>
        <v>42436.509108796294</v>
      </c>
      <c r="T4050" s="15">
        <f t="shared" si="322"/>
        <v>42471.467442129629</v>
      </c>
      <c r="U4050">
        <f t="shared" si="323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0" t="s">
        <v>8315</v>
      </c>
      <c r="R4051" t="s">
        <v>8316</v>
      </c>
      <c r="S4051" s="15">
        <f t="shared" si="321"/>
        <v>42169.958506944444</v>
      </c>
      <c r="T4051" s="15">
        <f t="shared" si="322"/>
        <v>42199.958506944444</v>
      </c>
      <c r="U4051">
        <f t="shared" si="323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0" t="s">
        <v>8315</v>
      </c>
      <c r="R4052" t="s">
        <v>8316</v>
      </c>
      <c r="S4052" s="15">
        <f t="shared" si="321"/>
        <v>41905.636469907404</v>
      </c>
      <c r="T4052" s="15">
        <f t="shared" si="322"/>
        <v>41935.636469907404</v>
      </c>
      <c r="U4052">
        <f t="shared" si="323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8315</v>
      </c>
      <c r="R4053" t="s">
        <v>8316</v>
      </c>
      <c r="S4053" s="15">
        <f t="shared" si="321"/>
        <v>41761.810150462967</v>
      </c>
      <c r="T4053" s="15">
        <f t="shared" si="322"/>
        <v>41768.286805555559</v>
      </c>
      <c r="U4053">
        <f t="shared" si="323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0" t="s">
        <v>8315</v>
      </c>
      <c r="R4054" t="s">
        <v>8316</v>
      </c>
      <c r="S4054" s="15">
        <f t="shared" si="321"/>
        <v>41865.878657407404</v>
      </c>
      <c r="T4054" s="15">
        <f t="shared" si="322"/>
        <v>41925.878657407404</v>
      </c>
      <c r="U4054">
        <f t="shared" si="323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0" t="s">
        <v>8315</v>
      </c>
      <c r="R4055" t="s">
        <v>8316</v>
      </c>
      <c r="S4055" s="15">
        <f t="shared" si="321"/>
        <v>41928.690138888887</v>
      </c>
      <c r="T4055" s="15">
        <f t="shared" si="322"/>
        <v>41958.833333333328</v>
      </c>
      <c r="U4055">
        <f t="shared" si="323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8315</v>
      </c>
      <c r="R4056" t="s">
        <v>8316</v>
      </c>
      <c r="S4056" s="15">
        <f t="shared" si="321"/>
        <v>42613.841261574074</v>
      </c>
      <c r="T4056" s="15">
        <f t="shared" si="322"/>
        <v>42644.166666666672</v>
      </c>
      <c r="U4056">
        <f t="shared" si="323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0" t="s">
        <v>8315</v>
      </c>
      <c r="R4057" t="s">
        <v>8316</v>
      </c>
      <c r="S4057" s="15">
        <f t="shared" si="321"/>
        <v>41779.648506944446</v>
      </c>
      <c r="T4057" s="15">
        <f t="shared" si="322"/>
        <v>41809.648506944446</v>
      </c>
      <c r="U4057">
        <f t="shared" si="323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0" t="s">
        <v>8315</v>
      </c>
      <c r="R4058" t="s">
        <v>8316</v>
      </c>
      <c r="S4058" s="15">
        <f t="shared" si="321"/>
        <v>42534.933321759265</v>
      </c>
      <c r="T4058" s="15">
        <f t="shared" si="322"/>
        <v>42554.832638888889</v>
      </c>
      <c r="U4058">
        <f t="shared" si="323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0" t="s">
        <v>8315</v>
      </c>
      <c r="R4059" t="s">
        <v>8316</v>
      </c>
      <c r="S4059" s="15">
        <f t="shared" si="321"/>
        <v>42310.968518518523</v>
      </c>
      <c r="T4059" s="15">
        <f t="shared" si="322"/>
        <v>42333.958333333328</v>
      </c>
      <c r="U4059">
        <f t="shared" si="323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0" t="s">
        <v>8315</v>
      </c>
      <c r="R4060" t="s">
        <v>8316</v>
      </c>
      <c r="S4060" s="15">
        <f t="shared" si="321"/>
        <v>42446.060694444444</v>
      </c>
      <c r="T4060" s="15">
        <f t="shared" si="322"/>
        <v>42461.165972222225</v>
      </c>
      <c r="U4060">
        <f t="shared" si="323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0" t="s">
        <v>8315</v>
      </c>
      <c r="R4061" t="s">
        <v>8316</v>
      </c>
      <c r="S4061" s="15">
        <f t="shared" si="321"/>
        <v>41866.640648148146</v>
      </c>
      <c r="T4061" s="15">
        <f t="shared" si="322"/>
        <v>41898.125</v>
      </c>
      <c r="U4061">
        <f t="shared" si="323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21"/>
        <v>41779.695092592592</v>
      </c>
      <c r="T4062" s="15">
        <f t="shared" si="322"/>
        <v>41813.666666666664</v>
      </c>
      <c r="U4062">
        <f t="shared" si="323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21"/>
        <v>42421.141469907408</v>
      </c>
      <c r="T4063" s="15">
        <f t="shared" si="322"/>
        <v>42481.099803240737</v>
      </c>
      <c r="U4063">
        <f t="shared" si="323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21"/>
        <v>42523.739212962959</v>
      </c>
      <c r="T4064" s="15">
        <f t="shared" si="322"/>
        <v>42553.739212962959</v>
      </c>
      <c r="U4064">
        <f t="shared" si="323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21"/>
        <v>41787.681527777779</v>
      </c>
      <c r="T4065" s="15">
        <f t="shared" si="322"/>
        <v>41817.681527777779</v>
      </c>
      <c r="U4065">
        <f t="shared" si="323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21"/>
        <v>42093.588263888887</v>
      </c>
      <c r="T4066" s="15">
        <f t="shared" si="322"/>
        <v>42123.588263888887</v>
      </c>
      <c r="U4066">
        <f t="shared" si="323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21"/>
        <v>41833.951516203706</v>
      </c>
      <c r="T4067" s="15">
        <f t="shared" si="322"/>
        <v>41863.951516203706</v>
      </c>
      <c r="U4067">
        <f t="shared" si="323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21"/>
        <v>42479.039212962962</v>
      </c>
      <c r="T4068" s="15">
        <f t="shared" si="322"/>
        <v>42509.039212962962</v>
      </c>
      <c r="U4068">
        <f t="shared" si="323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21"/>
        <v>42235.117476851854</v>
      </c>
      <c r="T4069" s="15">
        <f t="shared" si="322"/>
        <v>42275.117476851854</v>
      </c>
      <c r="U4069">
        <f t="shared" si="323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21"/>
        <v>42718.963599537034</v>
      </c>
      <c r="T4070" s="15">
        <f t="shared" si="322"/>
        <v>42748.961805555555</v>
      </c>
      <c r="U4070">
        <f t="shared" si="323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21"/>
        <v>42022.661527777775</v>
      </c>
      <c r="T4071" s="15">
        <f t="shared" si="322"/>
        <v>42063.5</v>
      </c>
      <c r="U4071">
        <f t="shared" si="323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21"/>
        <v>42031.666898148149</v>
      </c>
      <c r="T4072" s="15">
        <f t="shared" si="322"/>
        <v>42064.125</v>
      </c>
      <c r="U4072">
        <f t="shared" si="323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21"/>
        <v>42700.804756944446</v>
      </c>
      <c r="T4073" s="15">
        <f t="shared" si="322"/>
        <v>42730.804756944446</v>
      </c>
      <c r="U4073">
        <f t="shared" si="323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21"/>
        <v>41812.77443287037</v>
      </c>
      <c r="T4074" s="15">
        <f t="shared" si="322"/>
        <v>41872.77443287037</v>
      </c>
      <c r="U4074">
        <f t="shared" si="323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21"/>
        <v>42078.34520833334</v>
      </c>
      <c r="T4075" s="15">
        <f t="shared" si="322"/>
        <v>42133.166666666672</v>
      </c>
      <c r="U4075">
        <f t="shared" si="323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21"/>
        <v>42283.552951388891</v>
      </c>
      <c r="T4076" s="15">
        <f t="shared" si="322"/>
        <v>42313.594618055555</v>
      </c>
      <c r="U4076">
        <f t="shared" si="323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21"/>
        <v>41779.045937499999</v>
      </c>
      <c r="T4077" s="15">
        <f t="shared" si="322"/>
        <v>41820.727777777778</v>
      </c>
      <c r="U4077">
        <f t="shared" si="323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21"/>
        <v>41905.795706018522</v>
      </c>
      <c r="T4078" s="15">
        <f t="shared" si="322"/>
        <v>41933.82708333333</v>
      </c>
      <c r="U4078">
        <f t="shared" si="323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21"/>
        <v>42695.7105787037</v>
      </c>
      <c r="T4079" s="15">
        <f t="shared" si="322"/>
        <v>42725.7105787037</v>
      </c>
      <c r="U4079">
        <f t="shared" si="323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21"/>
        <v>42732.787523148145</v>
      </c>
      <c r="T4080" s="15">
        <f t="shared" si="322"/>
        <v>42762.787523148145</v>
      </c>
      <c r="U4080">
        <f t="shared" si="323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21"/>
        <v>42510.938900462963</v>
      </c>
      <c r="T4081" s="15">
        <f t="shared" si="322"/>
        <v>42540.938900462963</v>
      </c>
      <c r="U4081">
        <f t="shared" si="323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21"/>
        <v>42511.698101851856</v>
      </c>
      <c r="T4082" s="15">
        <f t="shared" si="322"/>
        <v>42535.787500000006</v>
      </c>
      <c r="U4082">
        <f t="shared" si="323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21"/>
        <v>42041.581307870365</v>
      </c>
      <c r="T4083" s="15">
        <f t="shared" si="322"/>
        <v>42071.539641203708</v>
      </c>
      <c r="U4083">
        <f t="shared" si="323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21"/>
        <v>42307.189270833333</v>
      </c>
      <c r="T4084" s="15">
        <f t="shared" si="322"/>
        <v>42322.958333333328</v>
      </c>
      <c r="U4084">
        <f t="shared" si="323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21"/>
        <v>42353.761759259258</v>
      </c>
      <c r="T4085" s="15">
        <f t="shared" si="322"/>
        <v>42383.761759259258</v>
      </c>
      <c r="U4085">
        <f t="shared" si="323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21"/>
        <v>42622.436412037037</v>
      </c>
      <c r="T4086" s="15">
        <f t="shared" si="322"/>
        <v>42652.436412037037</v>
      </c>
      <c r="U4086">
        <f t="shared" si="323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21"/>
        <v>42058.603877314818</v>
      </c>
      <c r="T4087" s="15">
        <f t="shared" si="322"/>
        <v>42087.165972222225</v>
      </c>
      <c r="U4087">
        <f t="shared" si="323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21"/>
        <v>42304.940960648149</v>
      </c>
      <c r="T4088" s="15">
        <f t="shared" si="322"/>
        <v>42329.166666666672</v>
      </c>
      <c r="U4088">
        <f t="shared" si="323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21"/>
        <v>42538.742893518516</v>
      </c>
      <c r="T4089" s="15">
        <f t="shared" si="322"/>
        <v>42568.742893518516</v>
      </c>
      <c r="U4089">
        <f t="shared" si="323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21"/>
        <v>41990.612546296295</v>
      </c>
      <c r="T4090" s="15">
        <f t="shared" si="322"/>
        <v>42020.434722222228</v>
      </c>
      <c r="U4090">
        <f t="shared" si="323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21"/>
        <v>42122.732499999998</v>
      </c>
      <c r="T4091" s="15">
        <f t="shared" si="322"/>
        <v>42155.732638888891</v>
      </c>
      <c r="U4091">
        <f t="shared" si="323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21"/>
        <v>42209.67288194444</v>
      </c>
      <c r="T4092" s="15">
        <f t="shared" si="322"/>
        <v>42223.625</v>
      </c>
      <c r="U4092">
        <f t="shared" si="323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21"/>
        <v>41990.506377314814</v>
      </c>
      <c r="T4093" s="15">
        <f t="shared" si="322"/>
        <v>42020.506377314814</v>
      </c>
      <c r="U4093">
        <f t="shared" si="323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21"/>
        <v>42039.194988425923</v>
      </c>
      <c r="T4094" s="15">
        <f t="shared" si="322"/>
        <v>42099.153321759266</v>
      </c>
      <c r="U4094">
        <f t="shared" si="323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21"/>
        <v>42178.815891203703</v>
      </c>
      <c r="T4095" s="15">
        <f t="shared" si="322"/>
        <v>42238.815891203703</v>
      </c>
      <c r="U4095">
        <f t="shared" si="323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21"/>
        <v>41890.086805555555</v>
      </c>
      <c r="T4096" s="15">
        <f t="shared" si="322"/>
        <v>41934.207638888889</v>
      </c>
      <c r="U4096">
        <f t="shared" si="323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21"/>
        <v>42693.031828703708</v>
      </c>
      <c r="T4097" s="15">
        <f t="shared" si="322"/>
        <v>42723.031828703708</v>
      </c>
      <c r="U4097">
        <f t="shared" si="323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21"/>
        <v>42750.530312499999</v>
      </c>
      <c r="T4098" s="15">
        <f t="shared" si="322"/>
        <v>42794.368749999994</v>
      </c>
      <c r="U4098">
        <f t="shared" si="323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ROUND(E4099/D4099*100,0)</f>
        <v>0</v>
      </c>
      <c r="P4099">
        <f t="shared" ref="P4099:P4115" si="325">IFERROR(ROUND(E4099/L4099,2),0)</f>
        <v>0</v>
      </c>
      <c r="Q4099" s="10" t="s">
        <v>8315</v>
      </c>
      <c r="R4099" t="s">
        <v>8316</v>
      </c>
      <c r="S4099" s="15">
        <f t="shared" ref="S4099:S4115" si="326">(((J4099/60)/60)/24)+DATE(1970,1,1)</f>
        <v>42344.824502314819</v>
      </c>
      <c r="T4099" s="15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0" t="s">
        <v>8315</v>
      </c>
      <c r="R4100" t="s">
        <v>8316</v>
      </c>
      <c r="S4100" s="15">
        <f t="shared" si="326"/>
        <v>42495.722187499996</v>
      </c>
      <c r="T4100" s="15">
        <f t="shared" si="327"/>
        <v>42525.722187499996</v>
      </c>
      <c r="U4100">
        <f t="shared" si="328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0" t="s">
        <v>8315</v>
      </c>
      <c r="R4101" t="s">
        <v>8316</v>
      </c>
      <c r="S4101" s="15">
        <f t="shared" si="326"/>
        <v>42570.850381944445</v>
      </c>
      <c r="T4101" s="15">
        <f t="shared" si="327"/>
        <v>42615.850381944445</v>
      </c>
      <c r="U4101">
        <f t="shared" si="328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0" t="s">
        <v>8315</v>
      </c>
      <c r="R4102" t="s">
        <v>8316</v>
      </c>
      <c r="S4102" s="15">
        <f t="shared" si="326"/>
        <v>41927.124884259261</v>
      </c>
      <c r="T4102" s="15">
        <f t="shared" si="327"/>
        <v>41937.124884259261</v>
      </c>
      <c r="U4102">
        <f t="shared" si="328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0" t="s">
        <v>8315</v>
      </c>
      <c r="R4103" t="s">
        <v>8316</v>
      </c>
      <c r="S4103" s="15">
        <f t="shared" si="326"/>
        <v>42730.903726851851</v>
      </c>
      <c r="T4103" s="15">
        <f t="shared" si="327"/>
        <v>42760.903726851851</v>
      </c>
      <c r="U4103">
        <f t="shared" si="328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0" t="s">
        <v>8315</v>
      </c>
      <c r="R4104" t="s">
        <v>8316</v>
      </c>
      <c r="S4104" s="15">
        <f t="shared" si="326"/>
        <v>42475.848067129627</v>
      </c>
      <c r="T4104" s="15">
        <f t="shared" si="327"/>
        <v>42505.848067129627</v>
      </c>
      <c r="U4104">
        <f t="shared" si="328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0" t="s">
        <v>8315</v>
      </c>
      <c r="R4105" t="s">
        <v>8316</v>
      </c>
      <c r="S4105" s="15">
        <f t="shared" si="326"/>
        <v>42188.83293981482</v>
      </c>
      <c r="T4105" s="15">
        <f t="shared" si="327"/>
        <v>42242.772222222222</v>
      </c>
      <c r="U4105">
        <f t="shared" si="328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0" t="s">
        <v>8315</v>
      </c>
      <c r="R4106" t="s">
        <v>8316</v>
      </c>
      <c r="S4106" s="15">
        <f t="shared" si="326"/>
        <v>42640.278171296297</v>
      </c>
      <c r="T4106" s="15">
        <f t="shared" si="327"/>
        <v>42670.278171296297</v>
      </c>
      <c r="U4106">
        <f t="shared" si="328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0" t="s">
        <v>8315</v>
      </c>
      <c r="R4107" t="s">
        <v>8316</v>
      </c>
      <c r="S4107" s="15">
        <f t="shared" si="326"/>
        <v>42697.010520833333</v>
      </c>
      <c r="T4107" s="15">
        <f t="shared" si="327"/>
        <v>42730.010520833333</v>
      </c>
      <c r="U4107">
        <f t="shared" si="328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0" t="s">
        <v>8315</v>
      </c>
      <c r="R4108" t="s">
        <v>8316</v>
      </c>
      <c r="S4108" s="15">
        <f t="shared" si="326"/>
        <v>42053.049375000002</v>
      </c>
      <c r="T4108" s="15">
        <f t="shared" si="327"/>
        <v>42096.041666666672</v>
      </c>
      <c r="U4108">
        <f t="shared" si="328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0" t="s">
        <v>8315</v>
      </c>
      <c r="R4109" t="s">
        <v>8316</v>
      </c>
      <c r="S4109" s="15">
        <f t="shared" si="326"/>
        <v>41883.916678240741</v>
      </c>
      <c r="T4109" s="15">
        <f t="shared" si="327"/>
        <v>41906.916678240741</v>
      </c>
      <c r="U4109">
        <f t="shared" si="328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0" t="s">
        <v>8315</v>
      </c>
      <c r="R4110" t="s">
        <v>8316</v>
      </c>
      <c r="S4110" s="15">
        <f t="shared" si="326"/>
        <v>42767.031678240746</v>
      </c>
      <c r="T4110" s="15">
        <f t="shared" si="327"/>
        <v>42797.208333333328</v>
      </c>
      <c r="U4110">
        <f t="shared" si="328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0" t="s">
        <v>8315</v>
      </c>
      <c r="R4111" t="s">
        <v>8316</v>
      </c>
      <c r="S4111" s="15">
        <f t="shared" si="326"/>
        <v>42307.539398148147</v>
      </c>
      <c r="T4111" s="15">
        <f t="shared" si="327"/>
        <v>42337.581064814818</v>
      </c>
      <c r="U4111">
        <f t="shared" si="328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0" t="s">
        <v>8315</v>
      </c>
      <c r="R4112" t="s">
        <v>8316</v>
      </c>
      <c r="S4112" s="15">
        <f t="shared" si="326"/>
        <v>42512.626747685179</v>
      </c>
      <c r="T4112" s="15">
        <f t="shared" si="327"/>
        <v>42572.626747685179</v>
      </c>
      <c r="U4112">
        <f t="shared" si="328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0" t="s">
        <v>8315</v>
      </c>
      <c r="R4113" t="s">
        <v>8316</v>
      </c>
      <c r="S4113" s="15">
        <f t="shared" si="326"/>
        <v>42029.135879629626</v>
      </c>
      <c r="T4113" s="15">
        <f t="shared" si="327"/>
        <v>42059.135879629626</v>
      </c>
      <c r="U4113">
        <f t="shared" si="328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0" t="s">
        <v>8315</v>
      </c>
      <c r="R4114" t="s">
        <v>8316</v>
      </c>
      <c r="S4114" s="15">
        <f t="shared" si="326"/>
        <v>42400.946597222224</v>
      </c>
      <c r="T4114" s="15">
        <f t="shared" si="327"/>
        <v>42428</v>
      </c>
      <c r="U4114">
        <f t="shared" si="328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0" t="s">
        <v>8315</v>
      </c>
      <c r="R4115" t="s">
        <v>8316</v>
      </c>
      <c r="S4115" s="15">
        <f t="shared" si="326"/>
        <v>42358.573182870372</v>
      </c>
      <c r="T4115" s="15">
        <f t="shared" si="327"/>
        <v>42377.273611111115</v>
      </c>
      <c r="U4115">
        <f t="shared" si="328"/>
        <v>2015</v>
      </c>
    </row>
  </sheetData>
  <autoFilter ref="A1:T4115" xr:uid="{00000000-0001-0000-0000-000000000000}">
    <sortState xmlns:xlrd2="http://schemas.microsoft.com/office/spreadsheetml/2017/richdata2" ref="A122:T3889">
      <sortCondition ref="D1:D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B764F-31F8-4B53-B07C-240B7A4291B0}">
  <dimension ref="A1:H13"/>
  <sheetViews>
    <sheetView tabSelected="1" zoomScaleNormal="100" workbookViewId="0">
      <selection activeCell="B16" sqref="B16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55000000000000004">
      <c r="A2" t="s">
        <v>8391</v>
      </c>
      <c r="B2">
        <f>COUNTIFS(Kickstarter!R:R,"plays",Kickstarter!D:D, "&lt;1000", Kickstarter!F:F,"successful")</f>
        <v>141</v>
      </c>
      <c r="C2">
        <f>COUNTIFS(Kickstarter!R:R,"plays",Kickstarter!D:D, "&lt;1000", Kickstarter!F:F,"failed")</f>
        <v>45</v>
      </c>
      <c r="D2">
        <f>COUNTIFS(Kickstarter!R:R,"plays",Kickstarter!D:D, "&lt;1000", Kickstarter!F:F,"canceled")</f>
        <v>0</v>
      </c>
      <c r="E2">
        <f t="shared" ref="E2:E13" si="0">SUM(B2:D2)</f>
        <v>186</v>
      </c>
      <c r="F2" s="17">
        <f t="shared" ref="F2:F13" si="1">B2/E2</f>
        <v>0.75806451612903225</v>
      </c>
      <c r="G2" s="17">
        <f t="shared" ref="G2:G13" si="2">C2/E2</f>
        <v>0.24193548387096775</v>
      </c>
      <c r="H2" s="17">
        <f t="shared" ref="H2:H13" si="3">D2/E2</f>
        <v>0</v>
      </c>
    </row>
    <row r="3" spans="1:8" x14ac:dyDescent="0.55000000000000004">
      <c r="A3" t="s">
        <v>8392</v>
      </c>
      <c r="B3">
        <f>COUNTIFS(Kickstarter!R:R,"plays",Kickstarter!D:D, "&gt;=1000", Kickstarter!D:D,"&lt;=4999",Kickstarter!F:F,"successful")</f>
        <v>388</v>
      </c>
      <c r="C3">
        <f>COUNTIFS(Kickstarter!R:R,"plays",Kickstarter!D:D, "&gt;=1000", Kickstarter!D:D,"&lt;=4999",Kickstarter!F:F,"failed")</f>
        <v>146</v>
      </c>
      <c r="D3">
        <f>COUNTIFS(Kickstarter!R:R,"plays",Kickstarter!D:D, "&gt;=1000", Kickstarter!D:D,"&lt;=4999",Kickstarter!F:F,"canceled")</f>
        <v>0</v>
      </c>
      <c r="E3">
        <f t="shared" si="0"/>
        <v>534</v>
      </c>
      <c r="F3" s="17">
        <f t="shared" si="1"/>
        <v>0.72659176029962547</v>
      </c>
      <c r="G3" s="17">
        <f t="shared" si="2"/>
        <v>0.27340823970037453</v>
      </c>
      <c r="H3" s="17">
        <f t="shared" si="3"/>
        <v>0</v>
      </c>
    </row>
    <row r="4" spans="1:8" x14ac:dyDescent="0.55000000000000004">
      <c r="A4" t="s">
        <v>8393</v>
      </c>
      <c r="B4">
        <f>COUNTIFS(Kickstarter!R:R,"plays",Kickstarter!D:D, "&gt;=5000", Kickstarter!D:D,"&lt;=9999",Kickstarter!F:F,"successful")</f>
        <v>93</v>
      </c>
      <c r="C4">
        <f>COUNTIFS(Kickstarter!R:R,"plays",Kickstarter!D:D,"&gt;=5000",Kickstarter!D:D,"&lt;=9999",Kickstarter!F:F,"failed")</f>
        <v>76</v>
      </c>
      <c r="D4">
        <f>COUNTIFS(Kickstarter!R:R,"plays",Kickstarter!D:D,"&gt;=5000",Kickstarter!D:D,"&lt;=9999",Kickstarter!F:F,"canceled")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55000000000000004">
      <c r="A5" t="s">
        <v>8394</v>
      </c>
      <c r="B5">
        <f>COUNTIFS(Kickstarter!R:R,"plays",Kickstarter!D:D, "&gt;=10000", Kickstarter!D:D,"&lt;=14999",Kickstarter!F:F,"successful")</f>
        <v>39</v>
      </c>
      <c r="C5">
        <f>COUNTIFS(Kickstarter!R:R,"plays",Kickstarter!D:D, "&gt;=10000", Kickstarter!D:D,"&lt;=14999",Kickstarter!F:F,"failed")</f>
        <v>33</v>
      </c>
      <c r="D5">
        <f>COUNTIFS(Kickstarter!R:R,"plays",Kickstarter!D:D, "&gt;=10000", Kickstarter!D:D,"&lt;=14999",Kickstarter!F:F,"canceled")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55000000000000004">
      <c r="A6" t="s">
        <v>8395</v>
      </c>
      <c r="B6">
        <f>COUNTIFS(Kickstarter!R:R,"plays",Kickstarter!D:D, "&gt;=15000", Kickstarter!D:D,"&lt;=19999",Kickstarter!F:F,"successful")</f>
        <v>12</v>
      </c>
      <c r="C6">
        <f>COUNTIFS(Kickstarter!R:R,"plays",Kickstarter!D:D, "&gt;=15000", Kickstarter!D:D,"&lt;=19999",Kickstarter!F:F,"failed")</f>
        <v>12</v>
      </c>
      <c r="D6">
        <f>COUNTIFS(Kickstarter!R:R,"plays",Kickstarter!D:D, "&gt;=15000", Kickstarter!D:D,"&lt;=19999",Kickstarter!F:F,"canceled")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55000000000000004">
      <c r="A7" t="s">
        <v>8396</v>
      </c>
      <c r="B7">
        <f>COUNTIFS(Kickstarter!R:R,"plays",Kickstarter!D:D, "&gt;=20000", Kickstarter!D:D,"&lt;=24999",Kickstarter!F:F,"successful")</f>
        <v>9</v>
      </c>
      <c r="C7">
        <f>COUNTIFS(Kickstarter!R:R,"plays",Kickstarter!D:D, "&gt;=20000", Kickstarter!D:D,"&lt;=24999", Kickstarter!F:F,"failed")</f>
        <v>11</v>
      </c>
      <c r="D7">
        <f>COUNTIFS(Kickstarter!R:R,"plays",Kickstarter!D:D, "&gt;=20000", Kickstarter!D:D,"&lt;=24999", Kickstarter!F:F,"canceled")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55000000000000004">
      <c r="A8" t="s">
        <v>8397</v>
      </c>
      <c r="B8">
        <f>COUNTIFS(Kickstarter!R:R,"plays",Kickstarter!D:D, "&gt;=25000", Kickstarter!D:D,"&lt;=29999",Kickstarter!F:F,"successful")</f>
        <v>1</v>
      </c>
      <c r="C8">
        <f>COUNTIFS(Kickstarter!R:R,"plays",Kickstarter!D:D, "&gt;=25000", Kickstarter!D:D,"&lt;=29999", Kickstarter!F:F,"failed")</f>
        <v>4</v>
      </c>
      <c r="D8">
        <f>COUNTIFS(Kickstarter!R:R,"plays",Kickstarter!D:D, "&gt;=25000", Kickstarter!D:D,"&lt;=29999", Kickstarter!F:F,"canceled")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55000000000000004">
      <c r="A9" t="s">
        <v>8399</v>
      </c>
      <c r="B9">
        <f>COUNTIFS(Kickstarter!R:R,"plays",Kickstarter!D:D, "&gt;=30000", Kickstarter!D:D,"&lt;=34999",Kickstarter!F:F,"successful")</f>
        <v>3</v>
      </c>
      <c r="C9">
        <f>COUNTIFS(Kickstarter!R:R,"plays",Kickstarter!D:D, "&gt;=30000", Kickstarter!D:D,"&lt;=34999", Kickstarter!F:F,"failed")</f>
        <v>8</v>
      </c>
      <c r="D9">
        <f>COUNTIFS(Kickstarter!R:R,"plays",Kickstarter!D:D, "&gt;=30000", Kickstarter!D:D,"&lt;=34999", Kickstarter!F:F,"canceled")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55000000000000004">
      <c r="A10" t="s">
        <v>8402</v>
      </c>
      <c r="B10">
        <f>COUNTIFS(Kickstarter!R:R,"plays",Kickstarter!D:D, "&gt;=35000", Kickstarter!D:D,"&lt;=39999",Kickstarter!F:F,"successful")</f>
        <v>4</v>
      </c>
      <c r="C10">
        <f>COUNTIFS(Kickstarter!R:R,"plays",Kickstarter!D:D, "&gt;=35000", Kickstarter!D:D,"&lt;=39999", Kickstarter!F:F,"failed")</f>
        <v>2</v>
      </c>
      <c r="D10">
        <f>COUNTIFS(Kickstarter!R:R,"plays",Kickstarter!D:D, "&gt;=35000", Kickstarter!D:D,"&lt;=39999", Kickstarter!F:F,"canceled")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55000000000000004">
      <c r="A11" t="s">
        <v>8398</v>
      </c>
      <c r="B11">
        <f>COUNTIFS(Kickstarter!R:R,"plays",Kickstarter!D:D, "&gt;=40000", Kickstarter!D:D,"&lt;=44999",Kickstarter!F:F,"successful")</f>
        <v>2</v>
      </c>
      <c r="C11">
        <f>COUNTIFS(Kickstarter!R:R,"plays",Kickstarter!D:D, "&gt;=40000", Kickstarter!D:D,"&lt;=44999", Kickstarter!F:F,"failed")</f>
        <v>1</v>
      </c>
      <c r="D11">
        <f>COUNTIFS(Kickstarter!R:R,"plays",Kickstarter!R:R,"plays",Kickstarter!D:D, "&gt;=40000", Kickstarter!D:D,"&lt;=44999", Kickstarter!F:F,"canceled")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55000000000000004">
      <c r="A12" t="s">
        <v>8400</v>
      </c>
      <c r="B12">
        <f>COUNTIFS(Kickstarter!R:R,"plays",Kickstarter!D:D, "&gt;=45000", Kickstarter!D:D,"&lt;=49999",Kickstarter!F:F,"successful")</f>
        <v>0</v>
      </c>
      <c r="C12">
        <f>COUNTIFS(Kickstarter!R:R,"plays",Kickstarter!D:D, "&gt;=45000", Kickstarter!D:D,"&lt;=49999", Kickstarter!F:F,"failed")</f>
        <v>1</v>
      </c>
      <c r="D12">
        <f>COUNTIFS(Kickstarter!R:R,"plays",Kickstarter!D:D, "&gt;=45000", Kickstarter!D:D,"&lt;=49999", Kickstarter!F:F,"canceled")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55000000000000004">
      <c r="A13" t="s">
        <v>8401</v>
      </c>
      <c r="B13">
        <f>COUNTIFS(Kickstarter!R:R,"plays",Kickstarter!D:D, "&gt;=50000",Kickstarter!F:F,"successful")</f>
        <v>2</v>
      </c>
      <c r="C13">
        <f>COUNTIFS(Kickstarter!R:R,"plays",Kickstarter!D:D, "&gt;=50000", Kickstarter!F:F,"failed")</f>
        <v>14</v>
      </c>
      <c r="D13">
        <f>COUNTIFS(Kickstarter!R:R,"plays",Kickstarter!D:D, "&gt;=50000", Kickstarter!F:F,"canceled")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A74F2-433F-466F-913A-2786D8234D6D}">
  <dimension ref="A1:E18"/>
  <sheetViews>
    <sheetView workbookViewId="0">
      <selection activeCell="D3" sqref="D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55000000000000004">
      <c r="A6" s="16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55000000000000004">
      <c r="A7" s="16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55000000000000004">
      <c r="A8" s="16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55000000000000004">
      <c r="A9" s="16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55000000000000004">
      <c r="A10" s="16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55000000000000004">
      <c r="A11" s="16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55000000000000004">
      <c r="A12" s="16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55000000000000004">
      <c r="A13" s="16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55000000000000004">
      <c r="A14" s="16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55000000000000004">
      <c r="A15" s="16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55000000000000004">
      <c r="A16" s="16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55000000000000004">
      <c r="A17" s="16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55000000000000004">
      <c r="A18" s="16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BF74A-87F7-4375-9670-D0107AAB3CBD}">
  <dimension ref="A1:F6"/>
  <sheetViews>
    <sheetView workbookViewId="0">
      <selection activeCell="B2" sqref="B2"/>
    </sheetView>
  </sheetViews>
  <sheetFormatPr defaultRowHeight="14.4" x14ac:dyDescent="0.55000000000000004"/>
  <cols>
    <col min="1" max="1" width="29.15625" bestFit="1" customWidth="1"/>
    <col min="2" max="2" width="38.578125" customWidth="1"/>
    <col min="5" max="5" width="14.89453125" bestFit="1" customWidth="1"/>
  </cols>
  <sheetData>
    <row r="1" spans="1:6" x14ac:dyDescent="0.55000000000000004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3.2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Kickstarter!B:Q, 15, FALSE)</f>
        <v>51.79</v>
      </c>
      <c r="F2">
        <f>VLOOKUP(A2, Kickstarter!B:M, 11, FALSE)</f>
        <v>39</v>
      </c>
    </row>
    <row r="3" spans="1:6" ht="43.2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Kickstarter!B:Q, 15, FALSE)</f>
        <v>36.07</v>
      </c>
      <c r="F3">
        <f>VLOOKUP(A3, Kickstarter!B:M, 11, FALSE)</f>
        <v>56</v>
      </c>
    </row>
    <row r="4" spans="1:6" ht="57.6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Kickstarter!B:Q, 15, FALSE)</f>
        <v>33.03</v>
      </c>
      <c r="F4">
        <f>VLOOKUP(A4, Kickstarter!B:M, 11, FALSE)</f>
        <v>78</v>
      </c>
    </row>
    <row r="5" spans="1:6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Kickstarter!B:Q, 15, FALSE)</f>
        <v>44.92</v>
      </c>
      <c r="F5">
        <f>VLOOKUP(A5, Kickstarter!B:M, 11, FALSE)</f>
        <v>26</v>
      </c>
    </row>
    <row r="6" spans="1:6" ht="57.6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EECD-C972-4E29-A93C-000F645A5891}">
  <dimension ref="A1:F14"/>
  <sheetViews>
    <sheetView topLeftCell="G1" workbookViewId="0">
      <selection activeCell="H10" sqref="H1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55000000000000004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55000000000000004">
      <c r="A7" s="13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55000000000000004">
      <c r="A8" s="13" t="s">
        <v>8329</v>
      </c>
      <c r="B8" s="12">
        <v>24</v>
      </c>
      <c r="C8" s="12"/>
      <c r="D8" s="12"/>
      <c r="E8" s="12"/>
      <c r="F8" s="12">
        <v>24</v>
      </c>
    </row>
    <row r="9" spans="1:6" x14ac:dyDescent="0.55000000000000004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55000000000000004">
      <c r="A10" s="13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55000000000000004">
      <c r="A11" s="13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55000000000000004">
      <c r="A12" s="13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55000000000000004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55000000000000004">
      <c r="A14" s="13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D622-053D-4BBE-850A-6290DF20CA24}">
  <dimension ref="A1:F47"/>
  <sheetViews>
    <sheetView workbookViewId="0">
      <selection activeCell="J26" sqref="J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2" spans="1:6" x14ac:dyDescent="0.55000000000000004">
      <c r="A2" s="11" t="s">
        <v>8358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55000000000000004">
      <c r="A7" s="13" t="s">
        <v>8342</v>
      </c>
      <c r="B7" s="12">
        <v>20</v>
      </c>
      <c r="C7" s="12"/>
      <c r="D7" s="12"/>
      <c r="E7" s="12"/>
      <c r="F7" s="12">
        <v>20</v>
      </c>
    </row>
    <row r="8" spans="1:6" x14ac:dyDescent="0.55000000000000004">
      <c r="A8" s="13" t="s">
        <v>8330</v>
      </c>
      <c r="B8" s="12">
        <v>24</v>
      </c>
      <c r="C8" s="12"/>
      <c r="D8" s="12"/>
      <c r="E8" s="12"/>
      <c r="F8" s="12">
        <v>24</v>
      </c>
    </row>
    <row r="9" spans="1:6" x14ac:dyDescent="0.55000000000000004">
      <c r="A9" s="13" t="s">
        <v>8356</v>
      </c>
      <c r="B9" s="12"/>
      <c r="C9" s="12">
        <v>40</v>
      </c>
      <c r="D9" s="12"/>
      <c r="E9" s="12"/>
      <c r="F9" s="12">
        <v>40</v>
      </c>
    </row>
    <row r="10" spans="1:6" x14ac:dyDescent="0.55000000000000004">
      <c r="A10" s="13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55000000000000004">
      <c r="A11" s="13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55000000000000004">
      <c r="A12" s="13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55000000000000004">
      <c r="A13" s="13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55000000000000004">
      <c r="A14" s="13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55000000000000004">
      <c r="A15" s="13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55000000000000004">
      <c r="A16" s="13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55000000000000004">
      <c r="A17" s="13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55000000000000004">
      <c r="A18" s="13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55000000000000004">
      <c r="A19" s="13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55000000000000004">
      <c r="A20" s="13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55000000000000004">
      <c r="A21" s="13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55000000000000004">
      <c r="A22" s="13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55000000000000004">
      <c r="A23" s="13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55000000000000004">
      <c r="A24" s="13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55000000000000004">
      <c r="A25" s="13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55000000000000004">
      <c r="A26" s="13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55000000000000004">
      <c r="A27" s="13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55000000000000004">
      <c r="A28" s="13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55000000000000004">
      <c r="A29" s="13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55000000000000004">
      <c r="A30" s="13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55000000000000004">
      <c r="A31" s="13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55000000000000004">
      <c r="A32" s="13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55000000000000004">
      <c r="A33" s="13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55000000000000004">
      <c r="A34" s="13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55000000000000004">
      <c r="A35" s="13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55000000000000004">
      <c r="A36" s="13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55000000000000004">
      <c r="A37" s="13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55000000000000004">
      <c r="A38" s="13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55000000000000004">
      <c r="A39" s="13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55000000000000004">
      <c r="A40" s="13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55000000000000004">
      <c r="A41" s="13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55000000000000004">
      <c r="A42" s="13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55000000000000004">
      <c r="A43" s="13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55000000000000004">
      <c r="A44" s="13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55000000000000004">
      <c r="A45" s="13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55000000000000004">
      <c r="A46" s="13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55000000000000004">
      <c r="A47" s="13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FEBC0-E41F-450D-843E-870BA241D80A}">
  <dimension ref="A1:F18"/>
  <sheetViews>
    <sheetView topLeftCell="B1" workbookViewId="0">
      <selection activeCell="E9" sqref="E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8358</v>
      </c>
      <c r="B1" t="s">
        <v>8315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5000000000000004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5000000000000004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5000000000000004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5000000000000004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5000000000000004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5000000000000004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5000000000000004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5000000000000004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5000000000000004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5000000000000004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55000000000000004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55000000000000004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Parent Categories Statistics</vt:lpstr>
      <vt:lpstr>Subcategories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judywong36@gmail.com</cp:lastModifiedBy>
  <dcterms:created xsi:type="dcterms:W3CDTF">2017-04-20T15:17:24Z</dcterms:created>
  <dcterms:modified xsi:type="dcterms:W3CDTF">2021-11-01T04:16:50Z</dcterms:modified>
</cp:coreProperties>
</file>