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Spin Launch\Documents\"/>
    </mc:Choice>
  </mc:AlternateContent>
  <xr:revisionPtr revIDLastSave="0" documentId="13_ncr:1_{6A4A6F3A-D2B7-4E59-92A6-D471854A2D68}" xr6:coauthVersionLast="47" xr6:coauthVersionMax="47" xr10:uidLastSave="{00000000-0000-0000-0000-000000000000}"/>
  <bookViews>
    <workbookView xWindow="38280" yWindow="-120" windowWidth="29040" windowHeight="15720" xr2:uid="{702068C3-7A62-4CAD-8ED5-C8846BDEF959}"/>
  </bookViews>
  <sheets>
    <sheet name="Main" sheetId="4" r:id="rId1"/>
    <sheet name="Kinematics" sheetId="1" r:id="rId2"/>
    <sheet name="Kinetics" sheetId="3" r:id="rId3"/>
    <sheet name="Materials" sheetId="5" r:id="rId4"/>
    <sheet name="Cost Estimation" sheetId="6" r:id="rId5"/>
  </sheets>
  <definedNames>
    <definedName name="Material">Table1[Material]</definedName>
    <definedName name="Material_Density">Table1[Material Density '[kg/m^3']]</definedName>
    <definedName name="Shear_Modulus_Gpa">Table1[Shear Modulus '[Gpa']]</definedName>
    <definedName name="X">OFFSET(Kinematics!$G$2,1,0,Kinematics!$K$2-1,1)</definedName>
    <definedName name="Y">OFFSET(Kinematics!$H$2,1,0,Kinematics!$K$2-1,1)</definedName>
    <definedName name="Yield_Strenght__Mpa">Table1[Yield Strenght '[Mpa']]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9" i="4" l="1"/>
  <c r="B42" i="4"/>
  <c r="B112" i="4" a="1"/>
  <c r="B112" i="4" s="1"/>
  <c r="B108" i="4" a="1"/>
  <c r="B108" i="4" s="1"/>
  <c r="B51" i="4"/>
  <c r="B3" i="3"/>
  <c r="B5" i="3"/>
  <c r="B4" i="3"/>
  <c r="B2" i="3"/>
  <c r="B3" i="1"/>
  <c r="B12" i="1" s="1"/>
  <c r="B2" i="1"/>
  <c r="B82" i="4" a="1"/>
  <c r="B82" i="4" s="1"/>
  <c r="B44" i="4"/>
  <c r="B48" i="4"/>
  <c r="B47" i="4" a="1"/>
  <c r="B47" i="4" s="1"/>
  <c r="B41" i="4"/>
  <c r="B40" i="4" a="1"/>
  <c r="B40" i="4" s="1"/>
  <c r="B86" i="4" a="1"/>
  <c r="B86" i="4" s="1"/>
  <c r="B57" i="4"/>
  <c r="B54" i="4"/>
  <c r="B58" i="4" s="1"/>
  <c r="B13" i="1" l="1"/>
  <c r="B50" i="4"/>
  <c r="B60" i="4" s="1"/>
  <c r="B43" i="4"/>
  <c r="B59" i="4" s="1"/>
  <c r="H1009" i="1" l="1"/>
  <c r="H1275" i="1"/>
  <c r="H1285" i="1"/>
  <c r="H1295" i="1"/>
  <c r="H1305" i="1"/>
  <c r="H1315" i="1"/>
  <c r="H1325" i="1"/>
  <c r="H1335" i="1"/>
  <c r="H1345" i="1"/>
  <c r="H1355" i="1"/>
  <c r="H1365" i="1"/>
  <c r="H1375" i="1"/>
  <c r="H1385" i="1"/>
  <c r="H1395" i="1"/>
  <c r="H1405" i="1"/>
  <c r="H1415" i="1"/>
  <c r="H1425" i="1"/>
  <c r="H1435" i="1"/>
  <c r="H1445" i="1"/>
  <c r="H1455" i="1"/>
  <c r="H1465" i="1"/>
  <c r="H1475" i="1"/>
  <c r="H1485" i="1"/>
  <c r="H1495" i="1"/>
  <c r="H1505" i="1"/>
  <c r="H1515" i="1"/>
  <c r="H1525" i="1"/>
  <c r="H1535" i="1"/>
  <c r="H1545" i="1"/>
  <c r="H1555" i="1"/>
  <c r="H1565" i="1"/>
  <c r="H1575" i="1"/>
  <c r="H1083" i="1"/>
  <c r="H1093" i="1"/>
  <c r="H1103" i="1"/>
  <c r="H1113" i="1"/>
  <c r="H1123" i="1"/>
  <c r="H1133" i="1"/>
  <c r="H1143" i="1"/>
  <c r="H1153" i="1"/>
  <c r="H1163" i="1"/>
  <c r="H1173" i="1"/>
  <c r="H1183" i="1"/>
  <c r="H1193" i="1"/>
  <c r="H1203" i="1"/>
  <c r="H1213" i="1"/>
  <c r="H1223" i="1"/>
  <c r="H1233" i="1"/>
  <c r="H1243" i="1"/>
  <c r="H1253" i="1"/>
  <c r="H1263" i="1"/>
  <c r="H1273" i="1"/>
  <c r="H1061" i="1"/>
  <c r="H1071" i="1"/>
  <c r="H1278" i="1"/>
  <c r="H1288" i="1"/>
  <c r="H1298" i="1"/>
  <c r="H1308" i="1"/>
  <c r="H1318" i="1"/>
  <c r="H1328" i="1"/>
  <c r="H1338" i="1"/>
  <c r="H1348" i="1"/>
  <c r="H1358" i="1"/>
  <c r="H1368" i="1"/>
  <c r="H1378" i="1"/>
  <c r="H1388" i="1"/>
  <c r="H1398" i="1"/>
  <c r="H1408" i="1"/>
  <c r="H1418" i="1"/>
  <c r="H1428" i="1"/>
  <c r="H1438" i="1"/>
  <c r="H1448" i="1"/>
  <c r="H1458" i="1"/>
  <c r="H1468" i="1"/>
  <c r="H1478" i="1"/>
  <c r="H1488" i="1"/>
  <c r="H1498" i="1"/>
  <c r="H1508" i="1"/>
  <c r="H1518" i="1"/>
  <c r="H1528" i="1"/>
  <c r="H1538" i="1"/>
  <c r="H1548" i="1"/>
  <c r="H1558" i="1"/>
  <c r="H1568" i="1"/>
  <c r="H1578" i="1"/>
  <c r="H1086" i="1"/>
  <c r="H1096" i="1"/>
  <c r="H1106" i="1"/>
  <c r="H1116" i="1"/>
  <c r="H1126" i="1"/>
  <c r="H1136" i="1"/>
  <c r="H1146" i="1"/>
  <c r="H1156" i="1"/>
  <c r="H1166" i="1"/>
  <c r="H1176" i="1"/>
  <c r="H1186" i="1"/>
  <c r="H1196" i="1"/>
  <c r="H1206" i="1"/>
  <c r="H1216" i="1"/>
  <c r="H1226" i="1"/>
  <c r="H1236" i="1"/>
  <c r="H1246" i="1"/>
  <c r="H1256" i="1"/>
  <c r="H1266" i="1"/>
  <c r="H1073" i="1"/>
  <c r="H1064" i="1"/>
  <c r="H1056" i="1"/>
  <c r="H1279" i="1"/>
  <c r="H1289" i="1"/>
  <c r="H1299" i="1"/>
  <c r="H1309" i="1"/>
  <c r="H1319" i="1"/>
  <c r="H1329" i="1"/>
  <c r="H1339" i="1"/>
  <c r="H1349" i="1"/>
  <c r="H1359" i="1"/>
  <c r="H1369" i="1"/>
  <c r="H1379" i="1"/>
  <c r="H1389" i="1"/>
  <c r="H1399" i="1"/>
  <c r="H1409" i="1"/>
  <c r="H1419" i="1"/>
  <c r="H1429" i="1"/>
  <c r="H1439" i="1"/>
  <c r="H1449" i="1"/>
  <c r="H1459" i="1"/>
  <c r="H1469" i="1"/>
  <c r="H1479" i="1"/>
  <c r="H1489" i="1"/>
  <c r="H1499" i="1"/>
  <c r="H1509" i="1"/>
  <c r="H1519" i="1"/>
  <c r="H1529" i="1"/>
  <c r="H1539" i="1"/>
  <c r="H1549" i="1"/>
  <c r="H1559" i="1"/>
  <c r="H1569" i="1"/>
  <c r="H1579" i="1"/>
  <c r="H1087" i="1"/>
  <c r="H1097" i="1"/>
  <c r="H1276" i="1"/>
  <c r="H1347" i="1"/>
  <c r="H1376" i="1"/>
  <c r="H1447" i="1"/>
  <c r="H1476" i="1"/>
  <c r="H1503" i="1"/>
  <c r="H1543" i="1"/>
  <c r="H1081" i="1"/>
  <c r="H1108" i="1"/>
  <c r="H1120" i="1"/>
  <c r="H1132" i="1"/>
  <c r="H1145" i="1"/>
  <c r="H1158" i="1"/>
  <c r="H1170" i="1"/>
  <c r="H1182" i="1"/>
  <c r="H1195" i="1"/>
  <c r="H1208" i="1"/>
  <c r="H1220" i="1"/>
  <c r="H1232" i="1"/>
  <c r="H1245" i="1"/>
  <c r="H1258" i="1"/>
  <c r="H1270" i="1"/>
  <c r="H1079" i="1"/>
  <c r="H1055" i="1"/>
  <c r="H1306" i="1"/>
  <c r="H1377" i="1"/>
  <c r="H1406" i="1"/>
  <c r="H1477" i="1"/>
  <c r="H1504" i="1"/>
  <c r="H1221" i="1"/>
  <c r="H1259" i="1"/>
  <c r="H1271" i="1"/>
  <c r="H1057" i="1"/>
  <c r="H1291" i="1"/>
  <c r="H1304" i="1"/>
  <c r="H1320" i="1"/>
  <c r="H1333" i="1"/>
  <c r="H1362" i="1"/>
  <c r="H1391" i="1"/>
  <c r="H1404" i="1"/>
  <c r="H1420" i="1"/>
  <c r="H1433" i="1"/>
  <c r="H1462" i="1"/>
  <c r="H1491" i="1"/>
  <c r="H1517" i="1"/>
  <c r="H1531" i="1"/>
  <c r="H1557" i="1"/>
  <c r="H1571" i="1"/>
  <c r="H1095" i="1"/>
  <c r="H1277" i="1"/>
  <c r="H1544" i="1"/>
  <c r="H1082" i="1"/>
  <c r="H1109" i="1"/>
  <c r="H1121" i="1"/>
  <c r="H1134" i="1"/>
  <c r="H1147" i="1"/>
  <c r="H1159" i="1"/>
  <c r="H1171" i="1"/>
  <c r="H1184" i="1"/>
  <c r="H1197" i="1"/>
  <c r="H1209" i="1"/>
  <c r="H1234" i="1"/>
  <c r="H1247" i="1"/>
  <c r="H1281" i="1"/>
  <c r="H1294" i="1"/>
  <c r="H1310" i="1"/>
  <c r="H1323" i="1"/>
  <c r="H1352" i="1"/>
  <c r="H1381" i="1"/>
  <c r="H1394" i="1"/>
  <c r="H1410" i="1"/>
  <c r="H1423" i="1"/>
  <c r="H1452" i="1"/>
  <c r="H1481" i="1"/>
  <c r="H1494" i="1"/>
  <c r="H1534" i="1"/>
  <c r="H1574" i="1"/>
  <c r="H1296" i="1"/>
  <c r="H1367" i="1"/>
  <c r="H1396" i="1"/>
  <c r="H1467" i="1"/>
  <c r="H1522" i="1"/>
  <c r="H1562" i="1"/>
  <c r="H1100" i="1"/>
  <c r="H1112" i="1"/>
  <c r="H1125" i="1"/>
  <c r="H1138" i="1"/>
  <c r="H1150" i="1"/>
  <c r="H1162" i="1"/>
  <c r="H1175" i="1"/>
  <c r="H1188" i="1"/>
  <c r="H1200" i="1"/>
  <c r="H1212" i="1"/>
  <c r="H1225" i="1"/>
  <c r="H1238" i="1"/>
  <c r="H1250" i="1"/>
  <c r="H1262" i="1"/>
  <c r="H1072" i="1"/>
  <c r="H1066" i="1"/>
  <c r="H1060" i="1"/>
  <c r="H1282" i="1"/>
  <c r="H1311" i="1"/>
  <c r="H1324" i="1"/>
  <c r="H1340" i="1"/>
  <c r="H1317" i="1"/>
  <c r="H1397" i="1"/>
  <c r="H1414" i="1"/>
  <c r="H1434" i="1"/>
  <c r="H1472" i="1"/>
  <c r="H1492" i="1"/>
  <c r="H1563" i="1"/>
  <c r="H1114" i="1"/>
  <c r="H1164" i="1"/>
  <c r="H1214" i="1"/>
  <c r="H1264" i="1"/>
  <c r="H1564" i="1"/>
  <c r="H1115" i="1"/>
  <c r="H1215" i="1"/>
  <c r="H1265" i="1"/>
  <c r="H1058" i="1"/>
  <c r="H1342" i="1"/>
  <c r="H1400" i="1"/>
  <c r="H1417" i="1"/>
  <c r="H1437" i="1"/>
  <c r="H1512" i="1"/>
  <c r="H1547" i="1"/>
  <c r="H1080" i="1"/>
  <c r="H1099" i="1"/>
  <c r="H1131" i="1"/>
  <c r="H1149" i="1"/>
  <c r="H1181" i="1"/>
  <c r="H1199" i="1"/>
  <c r="H1231" i="1"/>
  <c r="H1249" i="1"/>
  <c r="H1474" i="1"/>
  <c r="H1167" i="1"/>
  <c r="H1300" i="1"/>
  <c r="H1341" i="1"/>
  <c r="H1416" i="1"/>
  <c r="H1436" i="1"/>
  <c r="H1454" i="1"/>
  <c r="H1511" i="1"/>
  <c r="H1527" i="1"/>
  <c r="H1546" i="1"/>
  <c r="H1581" i="1"/>
  <c r="H1098" i="1"/>
  <c r="H1130" i="1"/>
  <c r="H1148" i="1"/>
  <c r="H1180" i="1"/>
  <c r="H1198" i="1"/>
  <c r="H1230" i="1"/>
  <c r="H1248" i="1"/>
  <c r="H1077" i="1"/>
  <c r="H1280" i="1"/>
  <c r="H1321" i="1"/>
  <c r="H1360" i="1"/>
  <c r="H1380" i="1"/>
  <c r="H1456" i="1"/>
  <c r="H1473" i="1"/>
  <c r="H1493" i="1"/>
  <c r="H1165" i="1"/>
  <c r="H1301" i="1"/>
  <c r="H1078" i="1"/>
  <c r="H1322" i="1"/>
  <c r="H1361" i="1"/>
  <c r="H1382" i="1"/>
  <c r="H1440" i="1"/>
  <c r="H1457" i="1"/>
  <c r="H1496" i="1"/>
  <c r="H1530" i="1"/>
  <c r="H1550" i="1"/>
  <c r="H1566" i="1"/>
  <c r="H1117" i="1"/>
  <c r="H1217" i="1"/>
  <c r="H1267" i="1"/>
  <c r="H1059" i="1"/>
  <c r="H1307" i="1"/>
  <c r="H1386" i="1"/>
  <c r="H1403" i="1"/>
  <c r="H1424" i="1"/>
  <c r="H1461" i="1"/>
  <c r="H1482" i="1"/>
  <c r="H1500" i="1"/>
  <c r="H1516" i="1"/>
  <c r="H1536" i="1"/>
  <c r="H1570" i="1"/>
  <c r="H1088" i="1"/>
  <c r="H1104" i="1"/>
  <c r="H1154" i="1"/>
  <c r="H1204" i="1"/>
  <c r="H1254" i="1"/>
  <c r="H1065" i="1"/>
  <c r="H1287" i="1"/>
  <c r="H1350" i="1"/>
  <c r="H1426" i="1"/>
  <c r="H1443" i="1"/>
  <c r="H1463" i="1"/>
  <c r="H1553" i="1"/>
  <c r="H1572" i="1"/>
  <c r="H1139" i="1"/>
  <c r="H1189" i="1"/>
  <c r="H1239" i="1"/>
  <c r="H1330" i="1"/>
  <c r="H1370" i="1"/>
  <c r="H1387" i="1"/>
  <c r="H1407" i="1"/>
  <c r="H1483" i="1"/>
  <c r="H1501" i="1"/>
  <c r="H1520" i="1"/>
  <c r="H1537" i="1"/>
  <c r="H1089" i="1"/>
  <c r="H1105" i="1"/>
  <c r="H1122" i="1"/>
  <c r="H1155" i="1"/>
  <c r="H1172" i="1"/>
  <c r="H1205" i="1"/>
  <c r="H1222" i="1"/>
  <c r="H1255" i="1"/>
  <c r="H1283" i="1"/>
  <c r="H1351" i="1"/>
  <c r="H1412" i="1"/>
  <c r="H1444" i="1"/>
  <c r="H1506" i="1"/>
  <c r="H1151" i="1"/>
  <c r="H1260" i="1"/>
  <c r="H1353" i="1"/>
  <c r="H1068" i="1"/>
  <c r="H1421" i="1"/>
  <c r="H1451" i="1"/>
  <c r="H1268" i="1"/>
  <c r="H1292" i="1"/>
  <c r="H1314" i="1"/>
  <c r="H1383" i="1"/>
  <c r="H1446" i="1"/>
  <c r="H1567" i="1"/>
  <c r="H1092" i="1"/>
  <c r="H1124" i="1"/>
  <c r="H1178" i="1"/>
  <c r="H1207" i="1"/>
  <c r="H1235" i="1"/>
  <c r="H1067" i="1"/>
  <c r="H1316" i="1"/>
  <c r="H1573" i="1"/>
  <c r="H1211" i="1"/>
  <c r="H1284" i="1"/>
  <c r="H1356" i="1"/>
  <c r="H1128" i="1"/>
  <c r="H1514" i="1"/>
  <c r="H1241" i="1"/>
  <c r="H1286" i="1"/>
  <c r="H1484" i="1"/>
  <c r="H1069" i="1"/>
  <c r="H1327" i="1"/>
  <c r="H1357" i="1"/>
  <c r="H1392" i="1"/>
  <c r="H1453" i="1"/>
  <c r="H1129" i="1"/>
  <c r="H1187" i="1"/>
  <c r="H1269" i="1"/>
  <c r="H1070" i="1"/>
  <c r="H1293" i="1"/>
  <c r="H1363" i="1"/>
  <c r="H1427" i="1"/>
  <c r="H1487" i="1"/>
  <c r="H1577" i="1"/>
  <c r="H1160" i="1"/>
  <c r="H1190" i="1"/>
  <c r="H1242" i="1"/>
  <c r="H1272" i="1"/>
  <c r="H1331" i="1"/>
  <c r="H1393" i="1"/>
  <c r="H1521" i="1"/>
  <c r="H1551" i="1"/>
  <c r="H1107" i="1"/>
  <c r="H1135" i="1"/>
  <c r="H1218" i="1"/>
  <c r="H1054" i="1"/>
  <c r="H1297" i="1"/>
  <c r="H1364" i="1"/>
  <c r="H1460" i="1"/>
  <c r="H1161" i="1"/>
  <c r="H1191" i="1"/>
  <c r="H1244" i="1"/>
  <c r="H1366" i="1"/>
  <c r="H1490" i="1"/>
  <c r="H1523" i="1"/>
  <c r="H1552" i="1"/>
  <c r="H1580" i="1"/>
  <c r="H1219" i="1"/>
  <c r="H1302" i="1"/>
  <c r="H1251" i="1"/>
  <c r="H1466" i="1"/>
  <c r="H1402" i="1"/>
  <c r="H1111" i="1"/>
  <c r="H1141" i="1"/>
  <c r="H1252" i="1"/>
  <c r="H1075" i="1"/>
  <c r="H1085" i="1"/>
  <c r="H1169" i="1"/>
  <c r="H1470" i="1"/>
  <c r="H1532" i="1"/>
  <c r="H1312" i="1"/>
  <c r="H1502" i="1"/>
  <c r="H1174" i="1"/>
  <c r="H1062" i="1"/>
  <c r="H1411" i="1"/>
  <c r="H1346" i="1"/>
  <c r="H1119" i="1"/>
  <c r="H1063" i="1"/>
  <c r="H1480" i="1"/>
  <c r="H1261" i="1"/>
  <c r="H1510" i="1"/>
  <c r="H1127" i="1"/>
  <c r="H1354" i="1"/>
  <c r="H1541" i="1"/>
  <c r="H1290" i="1"/>
  <c r="H1185" i="1"/>
  <c r="H1422" i="1"/>
  <c r="H1542" i="1"/>
  <c r="H1274" i="1"/>
  <c r="H1332" i="1"/>
  <c r="H1137" i="1"/>
  <c r="H1334" i="1"/>
  <c r="H1401" i="1"/>
  <c r="H1110" i="1"/>
  <c r="H1192" i="1"/>
  <c r="H1074" i="1"/>
  <c r="H1371" i="1"/>
  <c r="H1431" i="1"/>
  <c r="H1524" i="1"/>
  <c r="H1224" i="1"/>
  <c r="H1303" i="1"/>
  <c r="H1556" i="1"/>
  <c r="H1194" i="1"/>
  <c r="H1337" i="1"/>
  <c r="H1227" i="1"/>
  <c r="H1343" i="1"/>
  <c r="H1560" i="1"/>
  <c r="H1201" i="1"/>
  <c r="H1076" i="1"/>
  <c r="H1090" i="1"/>
  <c r="H1257" i="1"/>
  <c r="H1344" i="1"/>
  <c r="H1471" i="1"/>
  <c r="H1561" i="1"/>
  <c r="H1144" i="1"/>
  <c r="H1313" i="1"/>
  <c r="H1091" i="1"/>
  <c r="H1177" i="1"/>
  <c r="H1413" i="1"/>
  <c r="H1540" i="1"/>
  <c r="H1179" i="1"/>
  <c r="H1101" i="1"/>
  <c r="H1430" i="1"/>
  <c r="H1464" i="1"/>
  <c r="H1554" i="1"/>
  <c r="H1140" i="1"/>
  <c r="H1336" i="1"/>
  <c r="H1497" i="1"/>
  <c r="H1084" i="1"/>
  <c r="H1168" i="1"/>
  <c r="H1372" i="1"/>
  <c r="H1432" i="1"/>
  <c r="H1526" i="1"/>
  <c r="H1142" i="1"/>
  <c r="H1373" i="1"/>
  <c r="H1441" i="1"/>
  <c r="H1118" i="1"/>
  <c r="H1228" i="1"/>
  <c r="H1533" i="1"/>
  <c r="H1374" i="1"/>
  <c r="H1442" i="1"/>
  <c r="H1229" i="1"/>
  <c r="H1507" i="1"/>
  <c r="H1152" i="1"/>
  <c r="H1384" i="1"/>
  <c r="H1450" i="1"/>
  <c r="H1094" i="1"/>
  <c r="H1237" i="1"/>
  <c r="H1513" i="1"/>
  <c r="H1240" i="1"/>
  <c r="H1326" i="1"/>
  <c r="H1486" i="1"/>
  <c r="H1576" i="1"/>
  <c r="H1202" i="1"/>
  <c r="H1210" i="1"/>
  <c r="H1157" i="1"/>
  <c r="H1390" i="1"/>
  <c r="H1102" i="1"/>
  <c r="B61" i="4"/>
  <c r="B12" i="3" s="1"/>
  <c r="H269" i="1"/>
  <c r="H152" i="1"/>
  <c r="H1026" i="1"/>
  <c r="H614" i="1"/>
  <c r="H232" i="1"/>
  <c r="H668" i="1"/>
  <c r="H104" i="1"/>
  <c r="H404" i="1"/>
  <c r="H126" i="1"/>
  <c r="H755" i="1"/>
  <c r="H191" i="1"/>
  <c r="H365" i="1"/>
  <c r="H163" i="1"/>
  <c r="H665" i="1"/>
  <c r="H119" i="1"/>
  <c r="H281" i="1"/>
  <c r="H748" i="1"/>
  <c r="H498" i="1"/>
  <c r="H678" i="1"/>
  <c r="H515" i="1"/>
  <c r="H702" i="1"/>
  <c r="H1006" i="1"/>
  <c r="H331" i="1"/>
  <c r="H357" i="1"/>
  <c r="H323" i="1"/>
  <c r="H418" i="1"/>
  <c r="H746" i="1"/>
  <c r="H183" i="1"/>
  <c r="H298" i="1"/>
  <c r="H173" i="1"/>
  <c r="H291" i="1"/>
  <c r="H50" i="1"/>
  <c r="H225" i="1"/>
  <c r="H317" i="1"/>
  <c r="H619" i="1"/>
  <c r="H475" i="1"/>
  <c r="H658" i="1"/>
  <c r="H734" i="1"/>
  <c r="H922" i="1"/>
  <c r="H351" i="1"/>
  <c r="H380" i="1"/>
  <c r="H376" i="1"/>
  <c r="H506" i="1"/>
  <c r="H733" i="1"/>
  <c r="H182" i="1"/>
  <c r="H308" i="1"/>
  <c r="H289" i="1"/>
  <c r="H314" i="1"/>
  <c r="H88" i="1"/>
  <c r="H246" i="1"/>
  <c r="H166" i="1"/>
  <c r="H597" i="1"/>
  <c r="H373" i="1"/>
  <c r="H698" i="1"/>
  <c r="H769" i="1"/>
  <c r="H844" i="1"/>
  <c r="H361" i="1"/>
  <c r="H393" i="1"/>
  <c r="H415" i="1"/>
  <c r="H555" i="1"/>
  <c r="H704" i="1"/>
  <c r="H35" i="1"/>
  <c r="H318" i="1"/>
  <c r="H312" i="1"/>
  <c r="H109" i="1"/>
  <c r="H117" i="1"/>
  <c r="H263" i="1"/>
  <c r="H284" i="1"/>
  <c r="H816" i="1"/>
  <c r="H364" i="1"/>
  <c r="H728" i="1"/>
  <c r="H805" i="1"/>
  <c r="H794" i="1"/>
  <c r="H421" i="1"/>
  <c r="H416" i="1"/>
  <c r="H516" i="1"/>
  <c r="H578" i="1"/>
  <c r="H690" i="1"/>
  <c r="H176" i="1"/>
  <c r="H19" i="1"/>
  <c r="H10" i="1"/>
  <c r="H180" i="1"/>
  <c r="H244" i="1"/>
  <c r="H282" i="1"/>
  <c r="H319" i="1"/>
  <c r="H586" i="1"/>
  <c r="H363" i="1"/>
  <c r="H764" i="1"/>
  <c r="H843" i="1"/>
  <c r="H750" i="1"/>
  <c r="H461" i="1"/>
  <c r="H439" i="1"/>
  <c r="H576" i="1"/>
  <c r="H602" i="1"/>
  <c r="H677" i="1"/>
  <c r="H292" i="1"/>
  <c r="H39" i="1"/>
  <c r="H215" i="1"/>
  <c r="H243" i="1"/>
  <c r="H261" i="1"/>
  <c r="H26" i="1"/>
  <c r="H30" i="1"/>
  <c r="H988" i="1"/>
  <c r="H870" i="1"/>
  <c r="H572" i="1"/>
  <c r="H971" i="1"/>
  <c r="H696" i="1"/>
  <c r="H430" i="1"/>
  <c r="H348" i="1"/>
  <c r="H75" i="1"/>
  <c r="H202" i="1"/>
  <c r="H131" i="1"/>
  <c r="H51" i="1"/>
  <c r="H283" i="1"/>
  <c r="B17" i="1"/>
  <c r="H894" i="1"/>
  <c r="H903" i="1"/>
  <c r="H512" i="1"/>
  <c r="H1021" i="1"/>
  <c r="H707" i="1"/>
  <c r="H444" i="1"/>
  <c r="H332" i="1"/>
  <c r="H4" i="1"/>
  <c r="H214" i="1"/>
  <c r="H154" i="1"/>
  <c r="H89" i="1"/>
  <c r="H95" i="1"/>
  <c r="H760" i="1"/>
  <c r="H783" i="1"/>
  <c r="H969" i="1"/>
  <c r="H460" i="1"/>
  <c r="H321" i="1"/>
  <c r="H718" i="1"/>
  <c r="H543" i="1"/>
  <c r="H787" i="1"/>
  <c r="H273" i="1"/>
  <c r="H226" i="1"/>
  <c r="H177" i="1"/>
  <c r="H295" i="1"/>
  <c r="H130" i="1"/>
  <c r="H635" i="1"/>
  <c r="H579" i="1"/>
  <c r="H934" i="1"/>
  <c r="H1053" i="1"/>
  <c r="H471" i="1"/>
  <c r="H785" i="1"/>
  <c r="H905" i="1"/>
  <c r="H965" i="1"/>
  <c r="H234" i="1"/>
  <c r="H300" i="1"/>
  <c r="H303" i="1"/>
  <c r="H52" i="1"/>
  <c r="H165" i="1"/>
  <c r="H525" i="1"/>
  <c r="H898" i="1"/>
  <c r="H443" i="1"/>
  <c r="H967" i="1"/>
  <c r="H481" i="1"/>
  <c r="H818" i="1"/>
  <c r="H339" i="1"/>
  <c r="H827" i="1"/>
  <c r="H74" i="1"/>
  <c r="H55" i="1"/>
  <c r="H15" i="1"/>
  <c r="H224" i="1"/>
  <c r="H193" i="1"/>
  <c r="H945" i="1"/>
  <c r="H820" i="1"/>
  <c r="H593" i="1"/>
  <c r="H714" i="1"/>
  <c r="H491" i="1"/>
  <c r="H829" i="1"/>
  <c r="H353" i="1"/>
  <c r="H799" i="1"/>
  <c r="B16" i="1"/>
  <c r="H81" i="1"/>
  <c r="H41" i="1"/>
  <c r="H245" i="1"/>
  <c r="H211" i="1"/>
  <c r="H942" i="1"/>
  <c r="H736" i="1"/>
  <c r="H628" i="1"/>
  <c r="H510" i="1"/>
  <c r="H531" i="1"/>
  <c r="H840" i="1"/>
  <c r="H378" i="1"/>
  <c r="H772" i="1"/>
  <c r="H809" i="1"/>
  <c r="H897" i="1"/>
  <c r="H700" i="1"/>
  <c r="H712" i="1"/>
  <c r="H721" i="1"/>
  <c r="H863" i="1"/>
  <c r="H328" i="1"/>
  <c r="H745" i="1"/>
  <c r="H118" i="1"/>
  <c r="H227" i="1"/>
  <c r="H16" i="1"/>
  <c r="H53" i="1"/>
  <c r="H145" i="1"/>
  <c r="H692" i="1"/>
  <c r="H757" i="1"/>
  <c r="H768" i="1"/>
  <c r="H656" i="1"/>
  <c r="H741" i="1"/>
  <c r="H874" i="1"/>
  <c r="H446" i="1"/>
  <c r="H703" i="1"/>
  <c r="H138" i="1"/>
  <c r="H241" i="1"/>
  <c r="H48" i="1"/>
  <c r="H91" i="1"/>
  <c r="H320" i="1"/>
  <c r="H583" i="1"/>
  <c r="H719" i="1"/>
  <c r="H804" i="1"/>
  <c r="H836" i="1"/>
  <c r="H751" i="1"/>
  <c r="H918" i="1"/>
  <c r="H545" i="1"/>
  <c r="H606" i="1"/>
  <c r="H158" i="1"/>
  <c r="H301" i="1"/>
  <c r="H77" i="1"/>
  <c r="H123" i="1"/>
  <c r="H73" i="1"/>
  <c r="H632" i="1"/>
  <c r="H675" i="1"/>
  <c r="H935" i="1"/>
  <c r="H793" i="1"/>
  <c r="H761" i="1"/>
  <c r="H929" i="1"/>
  <c r="H860" i="1"/>
  <c r="H502" i="1"/>
  <c r="H278" i="1"/>
  <c r="H34" i="1"/>
  <c r="H115" i="1"/>
  <c r="H92" i="1"/>
  <c r="H221" i="1"/>
  <c r="H1025" i="1"/>
  <c r="H617" i="1"/>
  <c r="H410" i="1"/>
  <c r="H550" i="1"/>
  <c r="H821" i="1"/>
  <c r="H369" i="1"/>
  <c r="H884" i="1"/>
  <c r="H487" i="1"/>
  <c r="H288" i="1"/>
  <c r="H57" i="1"/>
  <c r="H147" i="1"/>
  <c r="H190" i="1"/>
  <c r="H142" i="1"/>
  <c r="H489" i="1"/>
  <c r="H356" i="1"/>
  <c r="H567" i="1"/>
  <c r="H505" i="1"/>
  <c r="H861" i="1"/>
  <c r="H669" i="1"/>
  <c r="H1013" i="1"/>
  <c r="H389" i="1"/>
  <c r="H59" i="1"/>
  <c r="H83" i="1"/>
  <c r="H184" i="1"/>
  <c r="H61" i="1"/>
  <c r="H137" i="1"/>
  <c r="H932" i="1"/>
  <c r="H756" i="1"/>
  <c r="H385" i="1"/>
  <c r="H449" i="1"/>
  <c r="H901" i="1"/>
  <c r="H693" i="1"/>
  <c r="H1039" i="1"/>
  <c r="H358" i="1"/>
  <c r="H79" i="1"/>
  <c r="H129" i="1"/>
  <c r="H222" i="1"/>
  <c r="H93" i="1"/>
  <c r="H305" i="1"/>
  <c r="H127" i="1"/>
  <c r="H392" i="1"/>
  <c r="H247" i="1"/>
  <c r="H715" i="1"/>
  <c r="H197" i="1"/>
  <c r="H390" i="1"/>
  <c r="H160" i="1"/>
  <c r="H419" i="1"/>
  <c r="H139" i="1"/>
  <c r="H997" i="1"/>
  <c r="H125" i="1"/>
  <c r="H845" i="1"/>
  <c r="H838" i="1"/>
  <c r="H99" i="1"/>
  <c r="H852" i="1"/>
  <c r="H802" i="1"/>
  <c r="H262" i="1"/>
  <c r="H122" i="1"/>
  <c r="H674" i="1"/>
  <c r="H22" i="1"/>
  <c r="H69" i="1"/>
  <c r="H607" i="1"/>
  <c r="H465" i="1"/>
  <c r="H277" i="1"/>
  <c r="H157" i="1"/>
  <c r="H1041" i="1"/>
  <c r="H355" i="1"/>
  <c r="H49" i="1"/>
  <c r="H212" i="1"/>
  <c r="H961" i="1"/>
  <c r="H978" i="1"/>
  <c r="H17" i="1"/>
  <c r="H285" i="1"/>
  <c r="H911" i="1"/>
  <c r="H426" i="1"/>
  <c r="H260" i="1"/>
  <c r="H44" i="1"/>
  <c r="H541" i="1"/>
  <c r="H582" i="1"/>
  <c r="H309" i="1"/>
  <c r="H167" i="1"/>
  <c r="H653" i="1"/>
  <c r="H990" i="1"/>
  <c r="H256" i="1"/>
  <c r="H293" i="1"/>
  <c r="H758" i="1"/>
  <c r="H340" i="1"/>
  <c r="H486" i="1"/>
  <c r="H304" i="1"/>
  <c r="H108" i="1"/>
  <c r="H383" i="1"/>
  <c r="H605" i="1"/>
  <c r="H724" i="1"/>
  <c r="H45" i="1"/>
  <c r="H13" i="1"/>
  <c r="H682" i="1"/>
  <c r="H879" i="1"/>
  <c r="H727" i="1"/>
  <c r="H114" i="1"/>
  <c r="H302" i="1"/>
  <c r="H778" i="1"/>
  <c r="H397" i="1"/>
  <c r="H188" i="1"/>
  <c r="H279" i="1"/>
  <c r="H998" i="1"/>
  <c r="H1050" i="1"/>
  <c r="H857" i="1"/>
  <c r="H587" i="1"/>
  <c r="H42" i="1"/>
  <c r="H950" i="1"/>
  <c r="H1036" i="1"/>
  <c r="H326" i="1"/>
  <c r="H337" i="1"/>
  <c r="H618" i="1"/>
  <c r="H731" i="1"/>
  <c r="H916" i="1"/>
  <c r="H959" i="1"/>
  <c r="H600" i="1"/>
  <c r="H972" i="1"/>
  <c r="H1014" i="1"/>
  <c r="H580" i="1"/>
  <c r="H786" i="1"/>
  <c r="H1030" i="1"/>
  <c r="H909" i="1"/>
  <c r="H533" i="1"/>
  <c r="H255" i="1"/>
  <c r="H11" i="1"/>
  <c r="H259" i="1"/>
  <c r="H38" i="1"/>
  <c r="H43" i="1"/>
  <c r="H456" i="1"/>
  <c r="H989" i="1"/>
  <c r="H835" i="1"/>
  <c r="H327" i="1"/>
  <c r="H485" i="1"/>
  <c r="H711" i="1"/>
  <c r="H396" i="1"/>
  <c r="H1049" i="1"/>
  <c r="H527" i="1"/>
  <c r="H904" i="1"/>
  <c r="H413" i="1"/>
  <c r="H738" i="1"/>
  <c r="H992" i="1"/>
  <c r="H394" i="1"/>
  <c r="H249" i="1"/>
  <c r="H18" i="1"/>
  <c r="H235" i="1"/>
  <c r="H488" i="1"/>
  <c r="H966" i="1"/>
  <c r="H613" i="1"/>
  <c r="H428" i="1"/>
  <c r="H474" i="1"/>
  <c r="H691" i="1"/>
  <c r="H448" i="1"/>
  <c r="H509" i="1"/>
  <c r="H344" i="1"/>
  <c r="H872" i="1"/>
  <c r="H464" i="1"/>
  <c r="H777" i="1"/>
  <c r="H429" i="1"/>
  <c r="H537" i="1"/>
  <c r="H231" i="1"/>
  <c r="H265" i="1"/>
  <c r="H209" i="1"/>
  <c r="B14" i="1"/>
  <c r="H236" i="1"/>
  <c r="H649" i="1"/>
  <c r="H943" i="1"/>
  <c r="H589" i="1"/>
  <c r="H405" i="1"/>
  <c r="H463" i="1"/>
  <c r="H681" i="1"/>
  <c r="H500" i="1"/>
  <c r="H795" i="1"/>
  <c r="H908" i="1"/>
  <c r="H699" i="1"/>
  <c r="H514" i="1"/>
  <c r="H782" i="1"/>
  <c r="H584" i="1"/>
  <c r="H982" i="1"/>
  <c r="H205" i="1"/>
  <c r="H253" i="1"/>
  <c r="H199" i="1"/>
  <c r="H46" i="1"/>
  <c r="H251" i="1"/>
  <c r="H664" i="1"/>
  <c r="H919" i="1"/>
  <c r="H566" i="1"/>
  <c r="H382" i="1"/>
  <c r="H452" i="1"/>
  <c r="H671" i="1"/>
  <c r="H549" i="1"/>
  <c r="H1008" i="1"/>
  <c r="H876" i="1"/>
  <c r="H660" i="1"/>
  <c r="H575" i="1"/>
  <c r="H687" i="1"/>
  <c r="H694" i="1"/>
  <c r="H1019" i="1"/>
  <c r="H837" i="1"/>
  <c r="H822" i="1"/>
  <c r="H663" i="1"/>
  <c r="H213" i="1"/>
  <c r="H846" i="1"/>
  <c r="H666" i="1"/>
  <c r="H354" i="1"/>
  <c r="H824" i="1"/>
  <c r="H830" i="1"/>
  <c r="H536" i="1"/>
  <c r="H66" i="1"/>
  <c r="H223" i="1"/>
  <c r="H85" i="1"/>
  <c r="H239" i="1"/>
  <c r="H146" i="1"/>
  <c r="H1047" i="1"/>
  <c r="H767" i="1"/>
  <c r="H775" i="1"/>
  <c r="H652" i="1"/>
  <c r="H941" i="1"/>
  <c r="H338" i="1"/>
  <c r="H655" i="1"/>
  <c r="H1012" i="1"/>
  <c r="H803" i="1"/>
  <c r="H813" i="1"/>
  <c r="H143" i="1"/>
  <c r="H62" i="1"/>
  <c r="H198" i="1"/>
  <c r="H112" i="1"/>
  <c r="H325" i="1"/>
  <c r="H554" i="1"/>
  <c r="H615" i="1"/>
  <c r="H739" i="1"/>
  <c r="H1007" i="1"/>
  <c r="H640" i="1"/>
  <c r="H931" i="1"/>
  <c r="H561" i="1"/>
  <c r="H395" i="1"/>
  <c r="H710" i="1"/>
  <c r="H923" i="1"/>
  <c r="H495" i="1"/>
  <c r="H594" i="1"/>
  <c r="H766" i="1"/>
  <c r="H977" i="1"/>
  <c r="H735" i="1"/>
  <c r="H377" i="1"/>
  <c r="H624" i="1"/>
  <c r="H913" i="1"/>
  <c r="H776" i="1"/>
  <c r="H107" i="1"/>
  <c r="H447" i="1"/>
  <c r="H1034" i="1"/>
  <c r="H1052" i="1"/>
  <c r="H951" i="1"/>
  <c r="H661" i="1"/>
  <c r="H608" i="1"/>
  <c r="H800" i="1"/>
  <c r="H839" i="1"/>
  <c r="H808" i="1"/>
  <c r="H705" i="1"/>
  <c r="H307" i="1"/>
  <c r="H207" i="1"/>
  <c r="H200" i="1"/>
  <c r="H174" i="1"/>
  <c r="H248" i="1"/>
  <c r="H111" i="1"/>
  <c r="H493" i="1"/>
  <c r="H1010" i="1"/>
  <c r="H1040" i="1"/>
  <c r="H621" i="1"/>
  <c r="H886" i="1"/>
  <c r="H630" i="1"/>
  <c r="H925" i="1"/>
  <c r="H1015" i="1"/>
  <c r="H900" i="1"/>
  <c r="H937" i="1"/>
  <c r="H644" i="1"/>
  <c r="H28" i="1"/>
  <c r="H189" i="1"/>
  <c r="H186" i="1"/>
  <c r="H87" i="1"/>
  <c r="H56" i="1"/>
  <c r="H229" i="1"/>
  <c r="H5" i="1"/>
  <c r="H964" i="1"/>
  <c r="H272" i="1"/>
  <c r="H299" i="1"/>
  <c r="H161" i="1"/>
  <c r="H149" i="1"/>
  <c r="H64" i="1"/>
  <c r="H36" i="1"/>
  <c r="H33" i="1"/>
  <c r="H219" i="1"/>
  <c r="H178" i="1"/>
  <c r="H76" i="1"/>
  <c r="H113" i="1"/>
  <c r="H343" i="1"/>
  <c r="H569" i="1"/>
  <c r="H568" i="1"/>
  <c r="H928" i="1"/>
  <c r="H716" i="1"/>
  <c r="H940" i="1"/>
  <c r="H629" i="1"/>
  <c r="H921" i="1"/>
  <c r="H551" i="1"/>
  <c r="H436" i="1"/>
  <c r="H749" i="1"/>
  <c r="H960" i="1"/>
  <c r="H454" i="1"/>
  <c r="H559" i="1"/>
  <c r="H730" i="1"/>
  <c r="H360" i="1"/>
  <c r="H817" i="1"/>
  <c r="H476" i="1"/>
  <c r="H854" i="1"/>
  <c r="H435" i="1"/>
  <c r="H865" i="1"/>
  <c r="H503" i="1"/>
  <c r="H819" i="1"/>
  <c r="H407" i="1"/>
  <c r="H683" i="1"/>
  <c r="H646" i="1"/>
  <c r="H907" i="1"/>
  <c r="H596" i="1"/>
  <c r="H891" i="1"/>
  <c r="H521" i="1"/>
  <c r="H955" i="1"/>
  <c r="H880" i="1"/>
  <c r="H352" i="1"/>
  <c r="H345" i="1"/>
  <c r="H906" i="1"/>
  <c r="H626" i="1"/>
  <c r="H412" i="1"/>
  <c r="H1032" i="1"/>
  <c r="H877" i="1"/>
  <c r="H1028" i="1"/>
  <c r="H723" i="1"/>
  <c r="H679" i="1"/>
  <c r="H135" i="1"/>
  <c r="H297" i="1"/>
  <c r="H24" i="1"/>
  <c r="H21" i="1"/>
  <c r="H280" i="1"/>
  <c r="H266" i="1"/>
  <c r="H276" i="1"/>
  <c r="H140" i="1"/>
  <c r="H98" i="1"/>
  <c r="H172" i="1"/>
  <c r="H438" i="1"/>
  <c r="H535" i="1"/>
  <c r="H833" i="1"/>
  <c r="H367" i="1"/>
  <c r="H659" i="1"/>
  <c r="H623" i="1"/>
  <c r="H896" i="1"/>
  <c r="H563" i="1"/>
  <c r="H881" i="1"/>
  <c r="H511" i="1"/>
  <c r="H995" i="1"/>
  <c r="H1048" i="1"/>
  <c r="H400" i="1"/>
  <c r="H672" i="1"/>
  <c r="H873" i="1"/>
  <c r="H478" i="1"/>
  <c r="H462" i="1"/>
  <c r="H468" i="1"/>
  <c r="H425" i="1"/>
  <c r="H859" i="1"/>
  <c r="H825" i="1"/>
  <c r="H779" i="1"/>
  <c r="H68" i="1"/>
  <c r="H210" i="1"/>
  <c r="H313" i="1"/>
  <c r="H275" i="1"/>
  <c r="H267" i="1"/>
  <c r="H230" i="1"/>
  <c r="H195" i="1"/>
  <c r="H80" i="1"/>
  <c r="H58" i="1"/>
  <c r="H31" i="1"/>
  <c r="H472" i="1"/>
  <c r="H622" i="1"/>
  <c r="H888" i="1"/>
  <c r="H342" i="1"/>
  <c r="H636" i="1"/>
  <c r="H599" i="1"/>
  <c r="H885" i="1"/>
  <c r="H496" i="1"/>
  <c r="H871" i="1"/>
  <c r="H501" i="1"/>
  <c r="H1045" i="1"/>
  <c r="H609" i="1"/>
  <c r="H459" i="1"/>
  <c r="H637" i="1"/>
  <c r="H842" i="1"/>
  <c r="H1002" i="1"/>
  <c r="H513" i="1"/>
  <c r="H647" i="1"/>
  <c r="H544" i="1"/>
  <c r="H427" i="1"/>
  <c r="H1022" i="1"/>
  <c r="H866" i="1"/>
  <c r="H201" i="1"/>
  <c r="H217" i="1"/>
  <c r="H106" i="1"/>
  <c r="H150" i="1"/>
  <c r="H159" i="1"/>
  <c r="H78" i="1"/>
  <c r="H169" i="1"/>
  <c r="H374" i="1"/>
  <c r="H473" i="1"/>
  <c r="H627" i="1"/>
  <c r="H592" i="1"/>
  <c r="H987" i="1"/>
  <c r="H798" i="1"/>
  <c r="H346" i="1"/>
  <c r="H685" i="1"/>
  <c r="H322" i="1"/>
  <c r="H701" i="1"/>
  <c r="H341" i="1"/>
  <c r="H654" i="1"/>
  <c r="H883" i="1"/>
  <c r="H402" i="1"/>
  <c r="H490" i="1"/>
  <c r="H732" i="1"/>
  <c r="H933" i="1"/>
  <c r="H573" i="1"/>
  <c r="H577" i="1"/>
  <c r="H986" i="1"/>
  <c r="H855" i="1"/>
  <c r="H1017" i="1"/>
  <c r="H954" i="1"/>
  <c r="H743" i="1"/>
  <c r="H524" i="1"/>
  <c r="H867" i="1"/>
  <c r="H334" i="1"/>
  <c r="H651" i="1"/>
  <c r="H499" i="1"/>
  <c r="H920" i="1"/>
  <c r="H565" i="1"/>
  <c r="H453" i="1"/>
  <c r="H558" i="1"/>
  <c r="H625" i="1"/>
  <c r="H979" i="1"/>
  <c r="H688" i="1"/>
  <c r="H910" i="1"/>
  <c r="H1016" i="1"/>
  <c r="H250" i="1"/>
  <c r="H192" i="1"/>
  <c r="H23" i="1"/>
  <c r="H274" i="1"/>
  <c r="H254" i="1"/>
  <c r="H32" i="1"/>
  <c r="H268" i="1"/>
  <c r="H286" i="1"/>
  <c r="H408" i="1"/>
  <c r="H847" i="1"/>
  <c r="H814" i="1"/>
  <c r="H882" i="1"/>
  <c r="H1044" i="1"/>
  <c r="H553" i="1"/>
  <c r="H1029" i="1"/>
  <c r="H807" i="1"/>
  <c r="H585" i="1"/>
  <c r="H324" i="1"/>
  <c r="H841" i="1"/>
  <c r="H641" i="1"/>
  <c r="H441" i="1"/>
  <c r="H547" i="1"/>
  <c r="H792" i="1"/>
  <c r="H958" i="1"/>
  <c r="H399" i="1"/>
  <c r="H612" i="1"/>
  <c r="H889" i="1"/>
  <c r="H417" i="1"/>
  <c r="H522" i="1"/>
  <c r="H557" i="1"/>
  <c r="H588" i="1"/>
  <c r="H670" i="1"/>
  <c r="H893" i="1"/>
  <c r="H1043" i="1"/>
  <c r="H539" i="1"/>
  <c r="H784" i="1"/>
  <c r="H633" i="1"/>
  <c r="H993" i="1"/>
  <c r="H826" i="1"/>
  <c r="H947" i="1"/>
  <c r="H420" i="1"/>
  <c r="H851" i="1"/>
  <c r="H451" i="1"/>
  <c r="H709" i="1"/>
  <c r="H350" i="1"/>
  <c r="H849" i="1"/>
  <c r="H523" i="1"/>
  <c r="H590" i="1"/>
  <c r="H616" i="1"/>
  <c r="H853" i="1"/>
  <c r="H423" i="1"/>
  <c r="H1027" i="1"/>
  <c r="H598" i="1"/>
  <c r="H386" i="1"/>
  <c r="H47" i="1"/>
  <c r="H162" i="1"/>
  <c r="H310" i="1"/>
  <c r="H155" i="1"/>
  <c r="H203" i="1"/>
  <c r="H120" i="1"/>
  <c r="H257" i="1"/>
  <c r="H168" i="1"/>
  <c r="H534" i="1"/>
  <c r="H759" i="1"/>
  <c r="H532" i="1"/>
  <c r="H483" i="1"/>
  <c r="H136" i="1"/>
  <c r="H194" i="1"/>
  <c r="H164" i="1"/>
  <c r="H124" i="1"/>
  <c r="H311" i="1"/>
  <c r="H294" i="1"/>
  <c r="H237" i="1"/>
  <c r="H132" i="1"/>
  <c r="H242" i="1"/>
  <c r="H196" i="1"/>
  <c r="H9" i="1"/>
  <c r="H100" i="1"/>
  <c r="H258" i="1"/>
  <c r="H270" i="1"/>
  <c r="H6" i="1"/>
  <c r="H290" i="1"/>
  <c r="H562" i="1"/>
  <c r="H424" i="1"/>
  <c r="H773" i="1"/>
  <c r="H875" i="1"/>
  <c r="H790" i="1"/>
  <c r="H519" i="1"/>
  <c r="H858" i="1"/>
  <c r="H1020" i="1"/>
  <c r="H528" i="1"/>
  <c r="H1018" i="1"/>
  <c r="H796" i="1"/>
  <c r="H574" i="1"/>
  <c r="H1051" i="1"/>
  <c r="H831" i="1"/>
  <c r="H631" i="1"/>
  <c r="H431" i="1"/>
  <c r="H604" i="1"/>
  <c r="H834" i="1"/>
  <c r="H1000" i="1"/>
  <c r="H458" i="1"/>
  <c r="H667" i="1"/>
  <c r="H968" i="1"/>
  <c r="H384" i="1"/>
  <c r="H445" i="1"/>
  <c r="H480" i="1"/>
  <c r="H520" i="1"/>
  <c r="H556" i="1"/>
  <c r="H717" i="1"/>
  <c r="H927" i="1"/>
  <c r="H470" i="1"/>
  <c r="H680" i="1"/>
  <c r="H895" i="1"/>
  <c r="H856" i="1"/>
  <c r="H433" i="1"/>
  <c r="H1023" i="1"/>
  <c r="H387" i="1"/>
  <c r="H780" i="1"/>
  <c r="H220" i="1"/>
  <c r="H134" i="1"/>
  <c r="H94" i="1"/>
  <c r="H54" i="1"/>
  <c r="H206" i="1"/>
  <c r="H185" i="1"/>
  <c r="H181" i="1"/>
  <c r="H86" i="1"/>
  <c r="H216" i="1"/>
  <c r="H151" i="1"/>
  <c r="H287" i="1"/>
  <c r="H60" i="1"/>
  <c r="H238" i="1"/>
  <c r="H306" i="1"/>
  <c r="H7" i="1"/>
  <c r="H90" i="1"/>
  <c r="H620" i="1"/>
  <c r="H517" i="1"/>
  <c r="H815" i="1"/>
  <c r="H902" i="1"/>
  <c r="H744" i="1"/>
  <c r="H494" i="1"/>
  <c r="H812" i="1"/>
  <c r="H962" i="1"/>
  <c r="H504" i="1"/>
  <c r="H996" i="1"/>
  <c r="H774" i="1"/>
  <c r="H552" i="1"/>
  <c r="H1031" i="1"/>
  <c r="H811" i="1"/>
  <c r="H611" i="1"/>
  <c r="H411" i="1"/>
  <c r="H708" i="1"/>
  <c r="H917" i="1"/>
  <c r="H349" i="1"/>
  <c r="H564" i="1"/>
  <c r="H754" i="1"/>
  <c r="H673" i="1"/>
  <c r="H336" i="1"/>
  <c r="H372" i="1"/>
  <c r="H409" i="1"/>
  <c r="H442" i="1"/>
  <c r="H477" i="1"/>
  <c r="H806" i="1"/>
  <c r="H414" i="1"/>
  <c r="H650" i="1"/>
  <c r="H864" i="1"/>
  <c r="H595" i="1"/>
  <c r="H379" i="1"/>
  <c r="H695" i="1"/>
  <c r="H725" i="1"/>
  <c r="H643" i="1"/>
  <c r="H983" i="1"/>
  <c r="H70" i="1"/>
  <c r="H96" i="1"/>
  <c r="H65" i="1"/>
  <c r="H25" i="1"/>
  <c r="H187" i="1"/>
  <c r="H148" i="1"/>
  <c r="H156" i="1"/>
  <c r="H63" i="1"/>
  <c r="H204" i="1"/>
  <c r="H128" i="1"/>
  <c r="H264" i="1"/>
  <c r="H40" i="1"/>
  <c r="H228" i="1"/>
  <c r="H141" i="1"/>
  <c r="H170" i="1"/>
  <c r="H97" i="1"/>
  <c r="H634" i="1"/>
  <c r="H548" i="1"/>
  <c r="H828" i="1"/>
  <c r="H944" i="1"/>
  <c r="H720" i="1"/>
  <c r="H482" i="1"/>
  <c r="H788" i="1"/>
  <c r="H938" i="1"/>
  <c r="H492" i="1"/>
  <c r="H985" i="1"/>
  <c r="H763" i="1"/>
  <c r="H540" i="1"/>
  <c r="H1011" i="1"/>
  <c r="H801" i="1"/>
  <c r="H601" i="1"/>
  <c r="H401" i="1"/>
  <c r="H747" i="1"/>
  <c r="H956" i="1"/>
  <c r="H398" i="1"/>
  <c r="H610" i="1"/>
  <c r="H797" i="1"/>
  <c r="H639" i="1"/>
  <c r="H1042" i="1"/>
  <c r="H335" i="1"/>
  <c r="H370" i="1"/>
  <c r="H406" i="1"/>
  <c r="H437" i="1"/>
  <c r="H850" i="1"/>
  <c r="H362" i="1"/>
  <c r="H737" i="1"/>
  <c r="H948" i="1"/>
  <c r="H722" i="1"/>
  <c r="H946" i="1"/>
  <c r="H810" i="1"/>
  <c r="H1024" i="1"/>
  <c r="H770" i="1"/>
  <c r="H538" i="1"/>
  <c r="H271" i="1"/>
  <c r="H67" i="1"/>
  <c r="H27" i="1"/>
  <c r="H315" i="1"/>
  <c r="H153" i="1"/>
  <c r="H116" i="1"/>
  <c r="H133" i="1"/>
  <c r="H37" i="1"/>
  <c r="H3" i="1"/>
  <c r="H105" i="1"/>
  <c r="H252" i="1"/>
  <c r="H20" i="1"/>
  <c r="H218" i="1"/>
  <c r="H72" i="1"/>
  <c r="H8" i="1"/>
  <c r="H101" i="1"/>
  <c r="H648" i="1"/>
  <c r="H359" i="1"/>
  <c r="H869" i="1"/>
  <c r="H957" i="1"/>
  <c r="H697" i="1"/>
  <c r="H469" i="1"/>
  <c r="H765" i="1"/>
  <c r="H915" i="1"/>
  <c r="H479" i="1"/>
  <c r="H974" i="1"/>
  <c r="H752" i="1"/>
  <c r="H529" i="1"/>
  <c r="H1001" i="1"/>
  <c r="H791" i="1"/>
  <c r="H591" i="1"/>
  <c r="H391" i="1"/>
  <c r="H789" i="1"/>
  <c r="H999" i="1"/>
  <c r="H450" i="1"/>
  <c r="H657" i="1"/>
  <c r="H848" i="1"/>
  <c r="H603" i="1"/>
  <c r="H1005" i="1"/>
  <c r="H1038" i="1"/>
  <c r="H333" i="1"/>
  <c r="H368" i="1"/>
  <c r="H403" i="1"/>
  <c r="H890" i="1"/>
  <c r="H466" i="1"/>
  <c r="H823" i="1"/>
  <c r="H422" i="1"/>
  <c r="H914" i="1"/>
  <c r="H526" i="1"/>
  <c r="H912" i="1"/>
  <c r="H497" i="1"/>
  <c r="H862" i="1"/>
  <c r="H684" i="1"/>
  <c r="H71" i="1"/>
  <c r="H29" i="1"/>
  <c r="H316" i="1"/>
  <c r="H296" i="1"/>
  <c r="H121" i="1"/>
  <c r="H84" i="1"/>
  <c r="H110" i="1"/>
  <c r="H14" i="1"/>
  <c r="H175" i="1"/>
  <c r="H82" i="1"/>
  <c r="H240" i="1"/>
  <c r="H179" i="1"/>
  <c r="H208" i="1"/>
  <c r="H233" i="1"/>
  <c r="H171" i="1"/>
  <c r="H102" i="1"/>
  <c r="H676" i="1"/>
  <c r="H375" i="1"/>
  <c r="H953" i="1"/>
  <c r="H970" i="1"/>
  <c r="H662" i="1"/>
  <c r="H457" i="1"/>
  <c r="H742" i="1"/>
  <c r="H892" i="1"/>
  <c r="H467" i="1"/>
  <c r="H963" i="1"/>
  <c r="H740" i="1"/>
  <c r="H518" i="1"/>
  <c r="H991" i="1"/>
  <c r="H781" i="1"/>
  <c r="H581" i="1"/>
  <c r="H381" i="1"/>
  <c r="H832" i="1"/>
  <c r="H1046" i="1"/>
  <c r="H508" i="1"/>
  <c r="H713" i="1"/>
  <c r="H887" i="1"/>
  <c r="H570" i="1"/>
  <c r="H975" i="1"/>
  <c r="H1004" i="1"/>
  <c r="H1037" i="1"/>
  <c r="H330" i="1"/>
  <c r="H366" i="1"/>
  <c r="H926" i="1"/>
  <c r="H546" i="1"/>
  <c r="H899" i="1"/>
  <c r="H542" i="1"/>
  <c r="H484" i="1"/>
  <c r="H642" i="1"/>
  <c r="H994" i="1"/>
  <c r="H726" i="1"/>
  <c r="H949" i="1"/>
  <c r="H144" i="1"/>
  <c r="H12" i="1"/>
  <c r="H103" i="1"/>
  <c r="H689" i="1"/>
  <c r="H440" i="1"/>
  <c r="H1035" i="1"/>
  <c r="H984" i="1"/>
  <c r="H638" i="1"/>
  <c r="H432" i="1"/>
  <c r="H706" i="1"/>
  <c r="H868" i="1"/>
  <c r="H455" i="1"/>
  <c r="H952" i="1"/>
  <c r="H729" i="1"/>
  <c r="H507" i="1"/>
  <c r="H981" i="1"/>
  <c r="H771" i="1"/>
  <c r="H571" i="1"/>
  <c r="H371" i="1"/>
  <c r="H878" i="1"/>
  <c r="H347" i="1"/>
  <c r="H560" i="1"/>
  <c r="H753" i="1"/>
  <c r="H924" i="1"/>
  <c r="H530" i="1"/>
  <c r="H936" i="1"/>
  <c r="H973" i="1"/>
  <c r="H1003" i="1"/>
  <c r="H1033" i="1"/>
  <c r="H329" i="1"/>
  <c r="H976" i="1"/>
  <c r="H645" i="1"/>
  <c r="H980" i="1"/>
  <c r="H686" i="1"/>
  <c r="H930" i="1"/>
  <c r="H762" i="1"/>
  <c r="H434" i="1"/>
  <c r="H939" i="1"/>
  <c r="H388" i="1"/>
  <c r="D3" i="4" l="1"/>
  <c r="B92" i="4"/>
  <c r="B94" i="4" s="1"/>
  <c r="B93" i="4"/>
  <c r="B95" i="4" s="1"/>
  <c r="B66" i="4"/>
  <c r="B68" i="4" s="1"/>
  <c r="B19" i="3"/>
  <c r="D12" i="4" s="1"/>
  <c r="B15" i="1"/>
  <c r="G771" i="1" s="1"/>
  <c r="B21" i="1"/>
  <c r="D4" i="4" s="1"/>
  <c r="B15" i="3"/>
  <c r="B65" i="4"/>
  <c r="B67" i="4" s="1"/>
  <c r="K2" i="1"/>
  <c r="B96" i="4" l="1"/>
  <c r="B97" i="4" s="1"/>
  <c r="D29" i="4" s="1"/>
  <c r="G959" i="1"/>
  <c r="G866" i="1"/>
  <c r="G24" i="1"/>
  <c r="G620" i="1"/>
  <c r="G194" i="1"/>
  <c r="G1000" i="1"/>
  <c r="G737" i="1"/>
  <c r="G216" i="1"/>
  <c r="G1038" i="1"/>
  <c r="G477" i="1"/>
  <c r="G287" i="1"/>
  <c r="G698" i="1"/>
  <c r="G963" i="1"/>
  <c r="G1275" i="1"/>
  <c r="G1285" i="1"/>
  <c r="G1295" i="1"/>
  <c r="G1305" i="1"/>
  <c r="G1315" i="1"/>
  <c r="G1325" i="1"/>
  <c r="G1335" i="1"/>
  <c r="G1345" i="1"/>
  <c r="G1355" i="1"/>
  <c r="G1365" i="1"/>
  <c r="G1375" i="1"/>
  <c r="G1385" i="1"/>
  <c r="G1395" i="1"/>
  <c r="G1405" i="1"/>
  <c r="G1415" i="1"/>
  <c r="G1425" i="1"/>
  <c r="G1435" i="1"/>
  <c r="G1445" i="1"/>
  <c r="G1455" i="1"/>
  <c r="G1465" i="1"/>
  <c r="G1475" i="1"/>
  <c r="G1485" i="1"/>
  <c r="G1495" i="1"/>
  <c r="G1505" i="1"/>
  <c r="G1515" i="1"/>
  <c r="G1525" i="1"/>
  <c r="G1535" i="1"/>
  <c r="G1545" i="1"/>
  <c r="G1555" i="1"/>
  <c r="G1565" i="1"/>
  <c r="G1575" i="1"/>
  <c r="G1083" i="1"/>
  <c r="G1093" i="1"/>
  <c r="G1103" i="1"/>
  <c r="G1113" i="1"/>
  <c r="G1123" i="1"/>
  <c r="G1133" i="1"/>
  <c r="G1143" i="1"/>
  <c r="G1153" i="1"/>
  <c r="G1163" i="1"/>
  <c r="G1173" i="1"/>
  <c r="G1183" i="1"/>
  <c r="G1193" i="1"/>
  <c r="G1203" i="1"/>
  <c r="G1213" i="1"/>
  <c r="G1223" i="1"/>
  <c r="G1233" i="1"/>
  <c r="G1243" i="1"/>
  <c r="G1253" i="1"/>
  <c r="G1263" i="1"/>
  <c r="G1273" i="1"/>
  <c r="G1061" i="1"/>
  <c r="G1071" i="1"/>
  <c r="G1276" i="1"/>
  <c r="G1286" i="1"/>
  <c r="G1296" i="1"/>
  <c r="G1306" i="1"/>
  <c r="G1316" i="1"/>
  <c r="G1326" i="1"/>
  <c r="G1336" i="1"/>
  <c r="G1346" i="1"/>
  <c r="G1356" i="1"/>
  <c r="G1366" i="1"/>
  <c r="G1376" i="1"/>
  <c r="G1386" i="1"/>
  <c r="G1396" i="1"/>
  <c r="G1406" i="1"/>
  <c r="G1416" i="1"/>
  <c r="G1426" i="1"/>
  <c r="G1436" i="1"/>
  <c r="G1446" i="1"/>
  <c r="G1456" i="1"/>
  <c r="G1466" i="1"/>
  <c r="G1476" i="1"/>
  <c r="G1486" i="1"/>
  <c r="G1359" i="1"/>
  <c r="G1279" i="1"/>
  <c r="G1289" i="1"/>
  <c r="G1299" i="1"/>
  <c r="G1309" i="1"/>
  <c r="G1319" i="1"/>
  <c r="G1329" i="1"/>
  <c r="G1339" i="1"/>
  <c r="G1349" i="1"/>
  <c r="G1369" i="1"/>
  <c r="G1379" i="1"/>
  <c r="G1389" i="1"/>
  <c r="G1399" i="1"/>
  <c r="G1409" i="1"/>
  <c r="G1419" i="1"/>
  <c r="G1429" i="1"/>
  <c r="G1439" i="1"/>
  <c r="G1449" i="1"/>
  <c r="G1459" i="1"/>
  <c r="G1469" i="1"/>
  <c r="G1479" i="1"/>
  <c r="G1489" i="1"/>
  <c r="G1499" i="1"/>
  <c r="G1509" i="1"/>
  <c r="G1519" i="1"/>
  <c r="G1529" i="1"/>
  <c r="G1539" i="1"/>
  <c r="G1549" i="1"/>
  <c r="G1559" i="1"/>
  <c r="G1569" i="1"/>
  <c r="G1579" i="1"/>
  <c r="G1087" i="1"/>
  <c r="G1097" i="1"/>
  <c r="G1107" i="1"/>
  <c r="G1117" i="1"/>
  <c r="G1127" i="1"/>
  <c r="G1137" i="1"/>
  <c r="G1147" i="1"/>
  <c r="G1157" i="1"/>
  <c r="G1167" i="1"/>
  <c r="G1177" i="1"/>
  <c r="G1187" i="1"/>
  <c r="G1197" i="1"/>
  <c r="G1207" i="1"/>
  <c r="G1217" i="1"/>
  <c r="G1227" i="1"/>
  <c r="G1237" i="1"/>
  <c r="G1247" i="1"/>
  <c r="G1257" i="1"/>
  <c r="G1267" i="1"/>
  <c r="G1074" i="1"/>
  <c r="G1065" i="1"/>
  <c r="G1057" i="1"/>
  <c r="G1291" i="1"/>
  <c r="G1304" i="1"/>
  <c r="G1320" i="1"/>
  <c r="G1333" i="1"/>
  <c r="G1362" i="1"/>
  <c r="G1391" i="1"/>
  <c r="G1404" i="1"/>
  <c r="G1420" i="1"/>
  <c r="G1433" i="1"/>
  <c r="G1462" i="1"/>
  <c r="G1491" i="1"/>
  <c r="G1517" i="1"/>
  <c r="G1531" i="1"/>
  <c r="G1557" i="1"/>
  <c r="G1571" i="1"/>
  <c r="G1095" i="1"/>
  <c r="G1292" i="1"/>
  <c r="G1334" i="1"/>
  <c r="G1350" i="1"/>
  <c r="G1434" i="1"/>
  <c r="G1450" i="1"/>
  <c r="G1532" i="1"/>
  <c r="G1558" i="1"/>
  <c r="G1277" i="1"/>
  <c r="G1348" i="1"/>
  <c r="G1377" i="1"/>
  <c r="G1448" i="1"/>
  <c r="G1477" i="1"/>
  <c r="G1504" i="1"/>
  <c r="G1544" i="1"/>
  <c r="G1082" i="1"/>
  <c r="G1109" i="1"/>
  <c r="G1121" i="1"/>
  <c r="G1134" i="1"/>
  <c r="G1146" i="1"/>
  <c r="G1159" i="1"/>
  <c r="G1171" i="1"/>
  <c r="G1184" i="1"/>
  <c r="G1196" i="1"/>
  <c r="G1209" i="1"/>
  <c r="G1221" i="1"/>
  <c r="G1234" i="1"/>
  <c r="G1246" i="1"/>
  <c r="G1259" i="1"/>
  <c r="G1271" i="1"/>
  <c r="G1062" i="1"/>
  <c r="G1056" i="1"/>
  <c r="G1321" i="1"/>
  <c r="G1363" i="1"/>
  <c r="G1392" i="1"/>
  <c r="G1421" i="1"/>
  <c r="G1463" i="1"/>
  <c r="G1492" i="1"/>
  <c r="G1518" i="1"/>
  <c r="G1572" i="1"/>
  <c r="G1096" i="1"/>
  <c r="G1338" i="1"/>
  <c r="G1367" i="1"/>
  <c r="G1438" i="1"/>
  <c r="G1467" i="1"/>
  <c r="G1508" i="1"/>
  <c r="G1522" i="1"/>
  <c r="G1548" i="1"/>
  <c r="G1562" i="1"/>
  <c r="G1086" i="1"/>
  <c r="G1100" i="1"/>
  <c r="G1112" i="1"/>
  <c r="G1125" i="1"/>
  <c r="G1138" i="1"/>
  <c r="G1150" i="1"/>
  <c r="G1162" i="1"/>
  <c r="G1175" i="1"/>
  <c r="G1188" i="1"/>
  <c r="G1200" i="1"/>
  <c r="G1212" i="1"/>
  <c r="G1225" i="1"/>
  <c r="G1238" i="1"/>
  <c r="G1250" i="1"/>
  <c r="G1262" i="1"/>
  <c r="G1072" i="1"/>
  <c r="G1066" i="1"/>
  <c r="G1060" i="1"/>
  <c r="G1282" i="1"/>
  <c r="G1311" i="1"/>
  <c r="G1324" i="1"/>
  <c r="G1340" i="1"/>
  <c r="G1353" i="1"/>
  <c r="G1382" i="1"/>
  <c r="G1411" i="1"/>
  <c r="G1424" i="1"/>
  <c r="G1440" i="1"/>
  <c r="G1453" i="1"/>
  <c r="G1482" i="1"/>
  <c r="G1496" i="1"/>
  <c r="G1510" i="1"/>
  <c r="G1536" i="1"/>
  <c r="G1550" i="1"/>
  <c r="G1576" i="1"/>
  <c r="G1088" i="1"/>
  <c r="G1297" i="1"/>
  <c r="G1278" i="1"/>
  <c r="G1300" i="1"/>
  <c r="G1341" i="1"/>
  <c r="G1358" i="1"/>
  <c r="G1378" i="1"/>
  <c r="G1454" i="1"/>
  <c r="G1511" i="1"/>
  <c r="G1527" i="1"/>
  <c r="G1546" i="1"/>
  <c r="G1581" i="1"/>
  <c r="G1098" i="1"/>
  <c r="G1130" i="1"/>
  <c r="G1148" i="1"/>
  <c r="G1180" i="1"/>
  <c r="G1198" i="1"/>
  <c r="G1230" i="1"/>
  <c r="G1248" i="1"/>
  <c r="G1077" i="1"/>
  <c r="G1055" i="1"/>
  <c r="G1512" i="1"/>
  <c r="G1547" i="1"/>
  <c r="G1080" i="1"/>
  <c r="G1099" i="1"/>
  <c r="G1131" i="1"/>
  <c r="G1149" i="1"/>
  <c r="G1181" i="1"/>
  <c r="G1199" i="1"/>
  <c r="G1231" i="1"/>
  <c r="G1249" i="1"/>
  <c r="G1078" i="1"/>
  <c r="G1281" i="1"/>
  <c r="G1322" i="1"/>
  <c r="G1361" i="1"/>
  <c r="G1381" i="1"/>
  <c r="G1457" i="1"/>
  <c r="G1474" i="1"/>
  <c r="G1494" i="1"/>
  <c r="G1530" i="1"/>
  <c r="G1566" i="1"/>
  <c r="G1116" i="1"/>
  <c r="G1166" i="1"/>
  <c r="G1216" i="1"/>
  <c r="G1266" i="1"/>
  <c r="G1059" i="1"/>
  <c r="G1283" i="1"/>
  <c r="G1101" i="1"/>
  <c r="G1232" i="1"/>
  <c r="G1079" i="1"/>
  <c r="G1280" i="1"/>
  <c r="G1318" i="1"/>
  <c r="G1360" i="1"/>
  <c r="G1380" i="1"/>
  <c r="G1398" i="1"/>
  <c r="G1473" i="1"/>
  <c r="G1493" i="1"/>
  <c r="G1564" i="1"/>
  <c r="G1115" i="1"/>
  <c r="G1165" i="1"/>
  <c r="G1215" i="1"/>
  <c r="G1265" i="1"/>
  <c r="G1058" i="1"/>
  <c r="G1301" i="1"/>
  <c r="G1342" i="1"/>
  <c r="G1400" i="1"/>
  <c r="G1417" i="1"/>
  <c r="G1437" i="1"/>
  <c r="G1528" i="1"/>
  <c r="G1302" i="1"/>
  <c r="G1343" i="1"/>
  <c r="G1401" i="1"/>
  <c r="G1418" i="1"/>
  <c r="G1513" i="1"/>
  <c r="G1081" i="1"/>
  <c r="G1132" i="1"/>
  <c r="G1151" i="1"/>
  <c r="G1182" i="1"/>
  <c r="G1201" i="1"/>
  <c r="G1251" i="1"/>
  <c r="G1287" i="1"/>
  <c r="G1328" i="1"/>
  <c r="G1347" i="1"/>
  <c r="G1368" i="1"/>
  <c r="G1443" i="1"/>
  <c r="G1553" i="1"/>
  <c r="G1120" i="1"/>
  <c r="G1139" i="1"/>
  <c r="G1170" i="1"/>
  <c r="G1189" i="1"/>
  <c r="G1220" i="1"/>
  <c r="G1239" i="1"/>
  <c r="G1270" i="1"/>
  <c r="G1308" i="1"/>
  <c r="G1330" i="1"/>
  <c r="G1370" i="1"/>
  <c r="G1387" i="1"/>
  <c r="G1407" i="1"/>
  <c r="G1483" i="1"/>
  <c r="G1501" i="1"/>
  <c r="G1520" i="1"/>
  <c r="G1537" i="1"/>
  <c r="G1089" i="1"/>
  <c r="G1105" i="1"/>
  <c r="G1122" i="1"/>
  <c r="G1155" i="1"/>
  <c r="G1172" i="1"/>
  <c r="G1205" i="1"/>
  <c r="G1222" i="1"/>
  <c r="G1255" i="1"/>
  <c r="G1272" i="1"/>
  <c r="G1067" i="1"/>
  <c r="G1288" i="1"/>
  <c r="G1310" i="1"/>
  <c r="G1351" i="1"/>
  <c r="G1427" i="1"/>
  <c r="G1444" i="1"/>
  <c r="G1464" i="1"/>
  <c r="G1554" i="1"/>
  <c r="G1573" i="1"/>
  <c r="G1140" i="1"/>
  <c r="G1190" i="1"/>
  <c r="G1240" i="1"/>
  <c r="G1314" i="1"/>
  <c r="G1383" i="1"/>
  <c r="G1478" i="1"/>
  <c r="G1538" i="1"/>
  <c r="G1567" i="1"/>
  <c r="G1092" i="1"/>
  <c r="G1124" i="1"/>
  <c r="G1178" i="1"/>
  <c r="G1206" i="1"/>
  <c r="G1235" i="1"/>
  <c r="G1064" i="1"/>
  <c r="G1094" i="1"/>
  <c r="G1068" i="1"/>
  <c r="G1541" i="1"/>
  <c r="G1128" i="1"/>
  <c r="G1158" i="1"/>
  <c r="G1284" i="1"/>
  <c r="G1352" i="1"/>
  <c r="G1413" i="1"/>
  <c r="G1480" i="1"/>
  <c r="G1507" i="1"/>
  <c r="G1540" i="1"/>
  <c r="G1152" i="1"/>
  <c r="G1261" i="1"/>
  <c r="G1126" i="1"/>
  <c r="G1481" i="1"/>
  <c r="G1388" i="1"/>
  <c r="G1069" i="1"/>
  <c r="G1514" i="1"/>
  <c r="G1241" i="1"/>
  <c r="G1452" i="1"/>
  <c r="G1210" i="1"/>
  <c r="G1327" i="1"/>
  <c r="G1293" i="1"/>
  <c r="G1423" i="1"/>
  <c r="G1487" i="1"/>
  <c r="G1516" i="1"/>
  <c r="G1543" i="1"/>
  <c r="G1577" i="1"/>
  <c r="G1104" i="1"/>
  <c r="G1160" i="1"/>
  <c r="G1214" i="1"/>
  <c r="G1242" i="1"/>
  <c r="G1331" i="1"/>
  <c r="G1393" i="1"/>
  <c r="G1458" i="1"/>
  <c r="G1521" i="1"/>
  <c r="G1551" i="1"/>
  <c r="G1106" i="1"/>
  <c r="G1135" i="1"/>
  <c r="G1218" i="1"/>
  <c r="G1054" i="1"/>
  <c r="G1294" i="1"/>
  <c r="G1364" i="1"/>
  <c r="G1428" i="1"/>
  <c r="G1460" i="1"/>
  <c r="G1488" i="1"/>
  <c r="G1578" i="1"/>
  <c r="G1161" i="1"/>
  <c r="G1191" i="1"/>
  <c r="G1244" i="1"/>
  <c r="G1274" i="1"/>
  <c r="G1332" i="1"/>
  <c r="G1394" i="1"/>
  <c r="G1430" i="1"/>
  <c r="G1490" i="1"/>
  <c r="G1523" i="1"/>
  <c r="G1552" i="1"/>
  <c r="G1580" i="1"/>
  <c r="G1108" i="1"/>
  <c r="G1136" i="1"/>
  <c r="G1219" i="1"/>
  <c r="G1298" i="1"/>
  <c r="G1397" i="1"/>
  <c r="G1461" i="1"/>
  <c r="G1110" i="1"/>
  <c r="G1164" i="1"/>
  <c r="G1245" i="1"/>
  <c r="G1073" i="1"/>
  <c r="G1431" i="1"/>
  <c r="G1524" i="1"/>
  <c r="G1084" i="1"/>
  <c r="G1168" i="1"/>
  <c r="G1303" i="1"/>
  <c r="G1402" i="1"/>
  <c r="G1556" i="1"/>
  <c r="G1111" i="1"/>
  <c r="G1194" i="1"/>
  <c r="G1075" i="1"/>
  <c r="G1372" i="1"/>
  <c r="G1468" i="1"/>
  <c r="G1526" i="1"/>
  <c r="G1085" i="1"/>
  <c r="G1226" i="1"/>
  <c r="G1307" i="1"/>
  <c r="G1500" i="1"/>
  <c r="G1254" i="1"/>
  <c r="G1312" i="1"/>
  <c r="G1408" i="1"/>
  <c r="G1090" i="1"/>
  <c r="G1118" i="1"/>
  <c r="G1174" i="1"/>
  <c r="G1228" i="1"/>
  <c r="G1256" i="1"/>
  <c r="G1374" i="1"/>
  <c r="G1442" i="1"/>
  <c r="G1503" i="1"/>
  <c r="G1091" i="1"/>
  <c r="G1229" i="1"/>
  <c r="G1506" i="1"/>
  <c r="G1204" i="1"/>
  <c r="G1384" i="1"/>
  <c r="G1568" i="1"/>
  <c r="G1208" i="1"/>
  <c r="G1317" i="1"/>
  <c r="G1264" i="1"/>
  <c r="G1484" i="1"/>
  <c r="G1185" i="1"/>
  <c r="G1268" i="1"/>
  <c r="G1186" i="1"/>
  <c r="G1070" i="1"/>
  <c r="G1497" i="1"/>
  <c r="G1141" i="1"/>
  <c r="G1432" i="1"/>
  <c r="G1470" i="1"/>
  <c r="G1560" i="1"/>
  <c r="G1142" i="1"/>
  <c r="G1441" i="1"/>
  <c r="G1344" i="1"/>
  <c r="G1471" i="1"/>
  <c r="G1561" i="1"/>
  <c r="G1144" i="1"/>
  <c r="G1202" i="1"/>
  <c r="G1119" i="1"/>
  <c r="G1258" i="1"/>
  <c r="G1063" i="1"/>
  <c r="G1412" i="1"/>
  <c r="G1472" i="1"/>
  <c r="G1563" i="1"/>
  <c r="G1260" i="1"/>
  <c r="G1179" i="1"/>
  <c r="G1414" i="1"/>
  <c r="G1570" i="1"/>
  <c r="G1290" i="1"/>
  <c r="G1390" i="1"/>
  <c r="G1574" i="1"/>
  <c r="G1211" i="1"/>
  <c r="G1357" i="1"/>
  <c r="G1129" i="1"/>
  <c r="G1192" i="1"/>
  <c r="G1371" i="1"/>
  <c r="G1224" i="1"/>
  <c r="G1252" i="1"/>
  <c r="G1337" i="1"/>
  <c r="G1498" i="1"/>
  <c r="G1169" i="1"/>
  <c r="G1403" i="1"/>
  <c r="G1114" i="1"/>
  <c r="G1195" i="1"/>
  <c r="G1076" i="1"/>
  <c r="G1373" i="1"/>
  <c r="G1502" i="1"/>
  <c r="G1410" i="1"/>
  <c r="G1533" i="1"/>
  <c r="G1313" i="1"/>
  <c r="G1176" i="1"/>
  <c r="G1534" i="1"/>
  <c r="G1145" i="1"/>
  <c r="G1447" i="1"/>
  <c r="G1236" i="1"/>
  <c r="G1154" i="1"/>
  <c r="G1323" i="1"/>
  <c r="G1156" i="1"/>
  <c r="G1102" i="1"/>
  <c r="G1269" i="1"/>
  <c r="G1354" i="1"/>
  <c r="G1451" i="1"/>
  <c r="G1422" i="1"/>
  <c r="G1542" i="1"/>
  <c r="B69" i="4"/>
  <c r="G643" i="1"/>
  <c r="G367" i="1"/>
  <c r="G865" i="1"/>
  <c r="G347" i="1"/>
  <c r="G859" i="1"/>
  <c r="G731" i="1"/>
  <c r="G439" i="1"/>
  <c r="G944" i="1"/>
  <c r="G65" i="1"/>
  <c r="G8" i="1"/>
  <c r="G405" i="1"/>
  <c r="G607" i="1"/>
  <c r="G458" i="1"/>
  <c r="G483" i="1"/>
  <c r="G732" i="1"/>
  <c r="G804" i="1"/>
  <c r="G904" i="1"/>
  <c r="G442" i="1"/>
  <c r="G999" i="1"/>
  <c r="G398" i="1"/>
  <c r="G235" i="1"/>
  <c r="G603" i="1"/>
  <c r="G530" i="1"/>
  <c r="G917" i="1"/>
  <c r="G629" i="1"/>
  <c r="G892" i="1"/>
  <c r="G83" i="1"/>
  <c r="B16" i="3"/>
  <c r="D10" i="4" s="1"/>
  <c r="D9" i="4"/>
  <c r="G319" i="1"/>
  <c r="G205" i="1"/>
  <c r="G69" i="1"/>
  <c r="G118" i="1"/>
  <c r="G939" i="1"/>
  <c r="G155" i="1"/>
  <c r="G850" i="1"/>
  <c r="G800" i="1"/>
  <c r="G127" i="1"/>
  <c r="G817" i="1"/>
  <c r="G237" i="1"/>
  <c r="G413" i="1"/>
  <c r="G590" i="1"/>
  <c r="G352" i="1"/>
  <c r="G1034" i="1"/>
  <c r="G625" i="1"/>
  <c r="G910" i="1"/>
  <c r="G889" i="1"/>
  <c r="G380" i="1"/>
  <c r="G857" i="1"/>
  <c r="G678" i="1"/>
  <c r="G604" i="1"/>
  <c r="G149" i="1"/>
  <c r="G460" i="1"/>
  <c r="G262" i="1"/>
  <c r="G63" i="1"/>
  <c r="G557" i="1"/>
  <c r="G437" i="1"/>
  <c r="G709" i="1"/>
  <c r="G331" i="1"/>
  <c r="G256" i="1"/>
  <c r="G1007" i="1"/>
  <c r="G605" i="1"/>
  <c r="G722" i="1"/>
  <c r="G103" i="1"/>
  <c r="G924" i="1"/>
  <c r="G791" i="1"/>
  <c r="G355" i="1"/>
  <c r="G581" i="1"/>
  <c r="G360" i="1"/>
  <c r="G624" i="1"/>
  <c r="G943" i="1"/>
  <c r="G611" i="1"/>
  <c r="G254" i="1"/>
  <c r="G121" i="1"/>
  <c r="G23" i="1"/>
  <c r="G911" i="1"/>
  <c r="G451" i="1"/>
  <c r="G1039" i="1"/>
  <c r="B22" i="3"/>
  <c r="B74" i="4"/>
  <c r="G480" i="1"/>
  <c r="G56" i="1"/>
  <c r="G500" i="1"/>
  <c r="G966" i="1"/>
  <c r="G527" i="1"/>
  <c r="G468" i="1"/>
  <c r="G184" i="1"/>
  <c r="G748" i="1"/>
  <c r="G564" i="1"/>
  <c r="G93" i="1"/>
  <c r="G632" i="1"/>
  <c r="G985" i="1"/>
  <c r="B22" i="1"/>
  <c r="D5" i="4" s="1"/>
  <c r="B23" i="1"/>
  <c r="D6" i="4" s="1"/>
  <c r="B13" i="3"/>
  <c r="G847" i="1"/>
  <c r="G781" i="1"/>
  <c r="G661" i="1"/>
  <c r="G234" i="1"/>
  <c r="G187" i="1"/>
  <c r="G877" i="1"/>
  <c r="G92" i="1"/>
  <c r="G981" i="1"/>
  <c r="G472" i="1"/>
  <c r="G164" i="1"/>
  <c r="G358" i="1"/>
  <c r="G494" i="1"/>
  <c r="G212" i="1"/>
  <c r="G390" i="1"/>
  <c r="G343" i="1"/>
  <c r="G64" i="1"/>
  <c r="G873" i="1"/>
  <c r="G162" i="1"/>
  <c r="G244" i="1"/>
  <c r="G952" i="1"/>
  <c r="G719" i="1"/>
  <c r="G26" i="1"/>
  <c r="G36" i="1"/>
  <c r="G411" i="1"/>
  <c r="G824" i="1"/>
  <c r="G496" i="1"/>
  <c r="G692" i="1"/>
  <c r="G307" i="1"/>
  <c r="G91" i="1"/>
  <c r="G570" i="1"/>
  <c r="G1046" i="1"/>
  <c r="G211" i="1"/>
  <c r="G735" i="1"/>
  <c r="G613" i="1"/>
  <c r="G156" i="1"/>
  <c r="G312" i="1"/>
  <c r="G492" i="1"/>
  <c r="G95" i="1"/>
  <c r="G846" i="1"/>
  <c r="G467" i="1"/>
  <c r="G582" i="1"/>
  <c r="G934" i="1"/>
  <c r="G278" i="1"/>
  <c r="G77" i="1"/>
  <c r="G82" i="1"/>
  <c r="G169" i="1"/>
  <c r="G796" i="1"/>
  <c r="G986" i="1"/>
  <c r="G761" i="1"/>
  <c r="G1009" i="1"/>
  <c r="G697" i="1"/>
  <c r="G936" i="1"/>
  <c r="G232" i="1"/>
  <c r="G803" i="1"/>
  <c r="G762" i="1"/>
  <c r="G584" i="1"/>
  <c r="G41" i="1"/>
  <c r="G137" i="1"/>
  <c r="G705" i="1"/>
  <c r="G834" i="1"/>
  <c r="G798" i="1"/>
  <c r="G887" i="1"/>
  <c r="G837" i="1"/>
  <c r="G98" i="1"/>
  <c r="G418" i="1"/>
  <c r="G518" i="1"/>
  <c r="G622" i="1"/>
  <c r="G811" i="1"/>
  <c r="G594" i="1"/>
  <c r="G882" i="1"/>
  <c r="G245" i="1"/>
  <c r="G1049" i="1"/>
  <c r="G734" i="1"/>
  <c r="G1023" i="1"/>
  <c r="G551" i="1"/>
  <c r="G395" i="1"/>
  <c r="G640" i="1"/>
  <c r="G1052" i="1"/>
  <c r="G843" i="1"/>
  <c r="G618" i="1"/>
  <c r="G383" i="1"/>
  <c r="G691" i="1"/>
  <c r="G779" i="1"/>
  <c r="G863" i="1"/>
  <c r="G441" i="1"/>
  <c r="B18" i="1"/>
  <c r="G635" i="1"/>
  <c r="G577" i="1"/>
  <c r="G858" i="1"/>
  <c r="G350" i="1"/>
  <c r="G238" i="1"/>
  <c r="G996" i="1"/>
  <c r="G578" i="1"/>
  <c r="G226" i="1"/>
  <c r="G571" i="1"/>
  <c r="G339" i="1"/>
  <c r="G869" i="1"/>
  <c r="G838" i="1"/>
  <c r="G983" i="1"/>
  <c r="G976" i="1"/>
  <c r="G382" i="1"/>
  <c r="G672" i="1"/>
  <c r="G239" i="1"/>
  <c r="G538" i="1"/>
  <c r="G550" i="1"/>
  <c r="G560" i="1"/>
  <c r="G561" i="1"/>
  <c r="G754" i="1"/>
  <c r="G699" i="1"/>
  <c r="G826" i="1"/>
  <c r="G308" i="1"/>
  <c r="G949" i="1"/>
  <c r="G588" i="1"/>
  <c r="G630" i="1"/>
  <c r="G310" i="1"/>
  <c r="G276" i="1"/>
  <c r="G424" i="1"/>
  <c r="G85" i="1"/>
  <c r="G110" i="1"/>
  <c r="G614" i="1"/>
  <c r="G715" i="1"/>
  <c r="G663" i="1"/>
  <c r="G183" i="1"/>
  <c r="G338" i="1"/>
  <c r="G695" i="1"/>
  <c r="G49" i="1"/>
  <c r="G851" i="1"/>
  <c r="G558" i="1"/>
  <c r="G789" i="1"/>
  <c r="G348" i="1"/>
  <c r="G681" i="1"/>
  <c r="G476" i="1"/>
  <c r="G660" i="1"/>
  <c r="G248" i="1"/>
  <c r="G328" i="1"/>
  <c r="G631" i="1"/>
  <c r="G655" i="1"/>
  <c r="G197" i="1"/>
  <c r="G951" i="1"/>
  <c r="G897" i="1"/>
  <c r="G140" i="1"/>
  <c r="G736" i="1"/>
  <c r="G199" i="1"/>
  <c r="G27" i="1"/>
  <c r="G609" i="1"/>
  <c r="G674" i="1"/>
  <c r="G606" i="1"/>
  <c r="G569" i="1"/>
  <c r="G884" i="1"/>
  <c r="G544" i="1"/>
  <c r="G686" i="1"/>
  <c r="G333" i="1"/>
  <c r="G408" i="1"/>
  <c r="G657" i="1"/>
  <c r="G797" i="1"/>
  <c r="G1010" i="1"/>
  <c r="G879" i="1"/>
  <c r="G914" i="1"/>
  <c r="G182" i="1"/>
  <c r="G583" i="1"/>
  <c r="G198" i="1"/>
  <c r="G488" i="1"/>
  <c r="G1019" i="1"/>
  <c r="G86" i="1"/>
  <c r="G456" i="1"/>
  <c r="G218" i="1"/>
  <c r="G397" i="1"/>
  <c r="G520" i="1"/>
  <c r="G136" i="1"/>
  <c r="G935" i="1"/>
  <c r="G510" i="1"/>
  <c r="G814" i="1"/>
  <c r="G165" i="1"/>
  <c r="G912" i="1"/>
  <c r="G855" i="1"/>
  <c r="G400" i="1"/>
  <c r="G553" i="1"/>
  <c r="G410" i="1"/>
  <c r="G1035" i="1"/>
  <c r="G359" i="1"/>
  <c r="G537" i="1"/>
  <c r="G505" i="1"/>
  <c r="G818" i="1"/>
  <c r="G964" i="1"/>
  <c r="G589" i="1"/>
  <c r="G862" i="1"/>
  <c r="G109" i="1"/>
  <c r="G46" i="1"/>
  <c r="G596" i="1"/>
  <c r="G676" i="1"/>
  <c r="G385" i="1"/>
  <c r="G159" i="1"/>
  <c r="G932" i="1"/>
  <c r="G773" i="1"/>
  <c r="G9" i="1"/>
  <c r="G501" i="1"/>
  <c r="G984" i="1"/>
  <c r="G1022" i="1"/>
  <c r="G222" i="1"/>
  <c r="G790" i="1"/>
  <c r="G1013" i="1"/>
  <c r="G489" i="1"/>
  <c r="G167" i="1"/>
  <c r="G1008" i="1"/>
  <c r="G802" i="1"/>
  <c r="G725" i="1"/>
  <c r="G888" i="1"/>
  <c r="G765" i="1"/>
  <c r="G567" i="1"/>
  <c r="G393" i="1"/>
  <c r="G436" i="1"/>
  <c r="G760" i="1"/>
  <c r="G229" i="1"/>
  <c r="G80" i="1"/>
  <c r="G399" i="1"/>
  <c r="G376" i="1"/>
  <c r="G444" i="1"/>
  <c r="G150" i="1"/>
  <c r="G241" i="1"/>
  <c r="G612" i="1"/>
  <c r="G799" i="1"/>
  <c r="G120" i="1"/>
  <c r="G175" i="1"/>
  <c r="G409" i="1"/>
  <c r="G253" i="1"/>
  <c r="G901" i="1"/>
  <c r="G559" i="1"/>
  <c r="G829" i="1"/>
  <c r="G297" i="1"/>
  <c r="G446" i="1"/>
  <c r="G753" i="1"/>
  <c r="G345" i="1"/>
  <c r="G141" i="1"/>
  <c r="G903" i="1"/>
  <c r="G747" i="1"/>
  <c r="G673" i="1"/>
  <c r="G742" i="1"/>
  <c r="G948" i="1"/>
  <c r="G717" i="1"/>
  <c r="G1036" i="1"/>
  <c r="G357" i="1"/>
  <c r="G349" i="1"/>
  <c r="G37" i="1"/>
  <c r="G195" i="1"/>
  <c r="G495" i="1"/>
  <c r="G563" i="1"/>
  <c r="G680" i="1"/>
  <c r="G236" i="1"/>
  <c r="G294" i="1"/>
  <c r="G852" i="1"/>
  <c r="G71" i="1"/>
  <c r="G421" i="1"/>
  <c r="G147" i="1"/>
  <c r="G980" i="1"/>
  <c r="G314" i="1"/>
  <c r="G353" i="1"/>
  <c r="G823" i="1"/>
  <c r="G463" i="1"/>
  <c r="G152" i="1"/>
  <c r="G795" i="1"/>
  <c r="G825" i="1"/>
  <c r="G598" i="1"/>
  <c r="G172" i="1"/>
  <c r="G905" i="1"/>
  <c r="G642" i="1"/>
  <c r="G1028" i="1"/>
  <c r="G543" i="1"/>
  <c r="G592" i="1"/>
  <c r="G329" i="1"/>
  <c r="G384" i="1"/>
  <c r="G782" i="1"/>
  <c r="G523" i="1"/>
  <c r="G50" i="1"/>
  <c r="G72" i="1"/>
  <c r="G961" i="1"/>
  <c r="G580" i="1"/>
  <c r="G387" i="1"/>
  <c r="G830" i="1"/>
  <c r="G117" i="1"/>
  <c r="G373" i="1"/>
  <c r="G104" i="1"/>
  <c r="G125" i="1"/>
  <c r="G1011" i="1"/>
  <c r="G774" i="1"/>
  <c r="G70" i="1"/>
  <c r="G777" i="1"/>
  <c r="G228" i="1"/>
  <c r="G945" i="1"/>
  <c r="G55" i="1"/>
  <c r="G778" i="1"/>
  <c r="G466" i="1"/>
  <c r="G433" i="1"/>
  <c r="G174" i="1"/>
  <c r="G574" i="1"/>
  <c r="G820" i="1"/>
  <c r="G599" i="1"/>
  <c r="G1032" i="1"/>
  <c r="G714" i="1"/>
  <c r="G504" i="1"/>
  <c r="G755" i="1"/>
  <c r="G832" i="1"/>
  <c r="G783" i="1"/>
  <c r="G16" i="1"/>
  <c r="G113" i="1"/>
  <c r="G124" i="1"/>
  <c r="G810" i="1"/>
  <c r="G653" i="1"/>
  <c r="G700" i="1"/>
  <c r="G40" i="1"/>
  <c r="G132" i="1"/>
  <c r="G128" i="1"/>
  <c r="G404" i="1"/>
  <c r="G306" i="1"/>
  <c r="G361" i="1"/>
  <c r="G88" i="1"/>
  <c r="G608" i="1"/>
  <c r="G876" i="1"/>
  <c r="G193" i="1"/>
  <c r="G517" i="1"/>
  <c r="G25" i="1"/>
  <c r="G808" i="1"/>
  <c r="G531" i="1"/>
  <c r="G853" i="1"/>
  <c r="G923" i="1"/>
  <c r="G988" i="1"/>
  <c r="G431" i="1"/>
  <c r="G965" i="1"/>
  <c r="G794" i="1"/>
  <c r="G73" i="1"/>
  <c r="G388" i="1"/>
  <c r="G767" i="1"/>
  <c r="G626" i="1"/>
  <c r="G893" i="1"/>
  <c r="G4" i="1"/>
  <c r="G872" i="1"/>
  <c r="G252" i="1"/>
  <c r="G288" i="1"/>
  <c r="G258" i="1"/>
  <c r="G491" i="1"/>
  <c r="G209" i="1"/>
  <c r="G868" i="1"/>
  <c r="G925" i="1"/>
  <c r="G585" i="1"/>
  <c r="G898" i="1"/>
  <c r="G246" i="1"/>
  <c r="G652" i="1"/>
  <c r="G586" i="1"/>
  <c r="G815" i="1"/>
  <c r="G835" i="1"/>
  <c r="G744" i="1"/>
  <c r="G933" i="1"/>
  <c r="G621" i="1"/>
  <c r="G112" i="1"/>
  <c r="G5" i="1"/>
  <c r="G166" i="1"/>
  <c r="G1003" i="1"/>
  <c r="G743" i="1"/>
  <c r="G539" i="1"/>
  <c r="G1029" i="1"/>
  <c r="G173" i="1"/>
  <c r="G62" i="1"/>
  <c r="G79" i="1"/>
  <c r="G809" i="1"/>
  <c r="G425" i="1"/>
  <c r="G785" i="1"/>
  <c r="G541" i="1"/>
  <c r="G1042" i="1"/>
  <c r="G689" i="1"/>
  <c r="G836" i="1"/>
  <c r="G633" i="1"/>
  <c r="G282" i="1"/>
  <c r="G52" i="1"/>
  <c r="G190" i="1"/>
  <c r="G31" i="1"/>
  <c r="G202" i="1"/>
  <c r="G931" i="1"/>
  <c r="G840" i="1"/>
  <c r="G1031" i="1"/>
  <c r="G740" i="1"/>
  <c r="G259" i="1"/>
  <c r="G554" i="1"/>
  <c r="G295" i="1"/>
  <c r="G967" i="1"/>
  <c r="G435" i="1"/>
  <c r="G148" i="1"/>
  <c r="G154" i="1"/>
  <c r="G639" i="1"/>
  <c r="G151" i="1"/>
  <c r="G233" i="1"/>
  <c r="G402" i="1"/>
  <c r="G990" i="1"/>
  <c r="G601" i="1"/>
  <c r="G417" i="1"/>
  <c r="G284" i="1"/>
  <c r="G115" i="1"/>
  <c r="G255" i="1"/>
  <c r="G107" i="1"/>
  <c r="G210" i="1"/>
  <c r="G337" i="1"/>
  <c r="G269" i="1"/>
  <c r="G977" i="1"/>
  <c r="G87" i="1"/>
  <c r="G161" i="1"/>
  <c r="G805" i="1"/>
  <c r="G230" i="1"/>
  <c r="G296" i="1"/>
  <c r="G566" i="1"/>
  <c r="G106" i="1"/>
  <c r="G994" i="1"/>
  <c r="G271" i="1"/>
  <c r="G670" i="1"/>
  <c r="G486" i="1"/>
  <c r="G741" i="1"/>
  <c r="G878" i="1"/>
  <c r="G975" i="1"/>
  <c r="G369" i="1"/>
  <c r="G974" i="1"/>
  <c r="G694" i="1"/>
  <c r="G19" i="1"/>
  <c r="G101" i="1"/>
  <c r="G461" i="1"/>
  <c r="G727" i="1"/>
  <c r="G99" i="1"/>
  <c r="G407" i="1"/>
  <c r="G134" i="1"/>
  <c r="G340" i="1"/>
  <c r="G899" i="1"/>
  <c r="G114" i="1"/>
  <c r="G954" i="1"/>
  <c r="G163" i="1"/>
  <c r="G58" i="1"/>
  <c r="G679" i="1"/>
  <c r="G261" i="1"/>
  <c r="G610" i="1"/>
  <c r="G647" i="1"/>
  <c r="G788" i="1"/>
  <c r="G188" i="1"/>
  <c r="G729" i="1"/>
  <c r="G728" i="1"/>
  <c r="G941" i="1"/>
  <c r="G726" i="1"/>
  <c r="G396" i="1"/>
  <c r="G682" i="1"/>
  <c r="G940" i="1"/>
  <c r="G506" i="1"/>
  <c r="G30" i="1"/>
  <c r="G145" i="1"/>
  <c r="G841" i="1"/>
  <c r="G942" i="1"/>
  <c r="G213" i="1"/>
  <c r="G807" i="1"/>
  <c r="G839" i="1"/>
  <c r="G270" i="1"/>
  <c r="G556" i="1"/>
  <c r="G448" i="1"/>
  <c r="G204" i="1"/>
  <c r="G219" i="1"/>
  <c r="G48" i="1"/>
  <c r="G894" i="1"/>
  <c r="G708" i="1"/>
  <c r="G371" i="1"/>
  <c r="G90" i="1"/>
  <c r="G758" i="1"/>
  <c r="G265" i="1"/>
  <c r="G414" i="1"/>
  <c r="G521" i="1"/>
  <c r="G693" i="1"/>
  <c r="G457" i="1"/>
  <c r="G497" i="1"/>
  <c r="G268" i="1"/>
  <c r="G822" i="1"/>
  <c r="G602" i="1"/>
  <c r="G650" i="1"/>
  <c r="G459" i="1"/>
  <c r="G57" i="1"/>
  <c r="G221" i="1"/>
  <c r="G323" i="1"/>
  <c r="G298" i="1"/>
  <c r="G286" i="1"/>
  <c r="G203" i="1"/>
  <c r="G479" i="1"/>
  <c r="G272" i="1"/>
  <c r="G677" i="1"/>
  <c r="G649" i="1"/>
  <c r="G53" i="1"/>
  <c r="G292" i="1"/>
  <c r="G225" i="1"/>
  <c r="G365" i="1"/>
  <c r="G122" i="1"/>
  <c r="G430" i="1"/>
  <c r="G416" i="1"/>
  <c r="G1047" i="1"/>
  <c r="G546" i="1"/>
  <c r="G111" i="1"/>
  <c r="G432" i="1"/>
  <c r="G671" i="1"/>
  <c r="G638" i="1"/>
  <c r="G401" i="1"/>
  <c r="G318" i="1"/>
  <c r="G929" i="1"/>
  <c r="G445" i="1"/>
  <c r="G100" i="1"/>
  <c r="G706" i="1"/>
  <c r="G18" i="1"/>
  <c r="G481" i="1"/>
  <c r="G816" i="1"/>
  <c r="G1030" i="1"/>
  <c r="G713" i="1"/>
  <c r="G47" i="1"/>
  <c r="G168" i="1"/>
  <c r="G189" i="1"/>
  <c r="G928" i="1"/>
  <c r="G772" i="1"/>
  <c r="G993" i="1"/>
  <c r="G51" i="1"/>
  <c r="G386" i="1"/>
  <c r="G131" i="1"/>
  <c r="G250" i="1"/>
  <c r="G334" i="1"/>
  <c r="G142" i="1"/>
  <c r="G391" i="1"/>
  <c r="G645" i="1"/>
  <c r="G301" i="1"/>
  <c r="G364" i="1"/>
  <c r="G464" i="1"/>
  <c r="G449" i="1"/>
  <c r="G950" i="1"/>
  <c r="G1016" i="1"/>
  <c r="G636" i="1"/>
  <c r="G499" i="1"/>
  <c r="G434" i="1"/>
  <c r="G930" i="1"/>
  <c r="G96" i="1"/>
  <c r="G739" i="1"/>
  <c r="G475" i="1"/>
  <c r="G688" i="1"/>
  <c r="G658" i="1"/>
  <c r="G14" i="1"/>
  <c r="G685" i="1"/>
  <c r="G440" i="1"/>
  <c r="G429" i="1"/>
  <c r="G819" i="1"/>
  <c r="G478" i="1"/>
  <c r="G757" i="1"/>
  <c r="G921" i="1"/>
  <c r="G453" i="1"/>
  <c r="G171" i="1"/>
  <c r="G362" i="1"/>
  <c r="G75" i="1"/>
  <c r="G956" i="1"/>
  <c r="G372" i="1"/>
  <c r="G667" i="1"/>
  <c r="G968" i="1"/>
  <c r="G415" i="1"/>
  <c r="G144" i="1"/>
  <c r="G186" i="1"/>
  <c r="G275" i="1"/>
  <c r="G1015" i="1"/>
  <c r="G35" i="1"/>
  <c r="G344" i="1"/>
  <c r="G12" i="1"/>
  <c r="G29" i="1"/>
  <c r="G707" i="1"/>
  <c r="G322" i="1"/>
  <c r="G146" i="1"/>
  <c r="G511" i="1"/>
  <c r="G3" i="1"/>
  <c r="G856" i="1"/>
  <c r="G507" i="1"/>
  <c r="G419" i="1"/>
  <c r="G10" i="1"/>
  <c r="G327" i="1"/>
  <c r="G6" i="1"/>
  <c r="G745" i="1"/>
  <c r="G955" i="1"/>
  <c r="G763" i="1"/>
  <c r="G208" i="1"/>
  <c r="G220" i="1"/>
  <c r="G283" i="1"/>
  <c r="G76" i="1"/>
  <c r="G1053" i="1"/>
  <c r="G938" i="1"/>
  <c r="G534" i="1"/>
  <c r="G311" i="1"/>
  <c r="G512" i="1"/>
  <c r="G907" i="1"/>
  <c r="G316" i="1"/>
  <c r="G751" i="1"/>
  <c r="G712" i="1"/>
  <c r="G304" i="1"/>
  <c r="G547" i="1"/>
  <c r="G249" i="1"/>
  <c r="G1021" i="1"/>
  <c r="G991" i="1"/>
  <c r="G776" i="1"/>
  <c r="G370" i="1"/>
  <c r="G426" i="1"/>
  <c r="G870" i="1"/>
  <c r="G302" i="1"/>
  <c r="G780" i="1"/>
  <c r="G552" i="1"/>
  <c r="G13" i="1"/>
  <c r="G74" i="1"/>
  <c r="G89" i="1"/>
  <c r="G305" i="1"/>
  <c r="G273" i="1"/>
  <c r="G406" i="1"/>
  <c r="G617" i="1"/>
  <c r="G274" i="1"/>
  <c r="G143" i="1"/>
  <c r="G508" i="1"/>
  <c r="G394" i="1"/>
  <c r="G529" i="1"/>
  <c r="G133" i="1"/>
  <c r="G139" i="1"/>
  <c r="G214" i="1"/>
  <c r="G223" i="1"/>
  <c r="G634" i="1"/>
  <c r="G883" i="1"/>
  <c r="G927" i="1"/>
  <c r="G217" i="1"/>
  <c r="G572" i="1"/>
  <c r="G784" i="1"/>
  <c r="G474" i="1"/>
  <c r="G524" i="1"/>
  <c r="G185" i="1"/>
  <c r="G668" i="1"/>
  <c r="G22" i="1"/>
  <c r="G651" i="1"/>
  <c r="G641" i="1"/>
  <c r="G987" i="1"/>
  <c r="G428" i="1"/>
  <c r="G576" i="1"/>
  <c r="G535" i="1"/>
  <c r="G752" i="1"/>
  <c r="G885" i="1"/>
  <c r="G266" i="1"/>
  <c r="G738" i="1"/>
  <c r="G721" i="1"/>
  <c r="G703" i="1"/>
  <c r="G224" i="1"/>
  <c r="G1024" i="1"/>
  <c r="G891" i="1"/>
  <c r="G45" i="1"/>
  <c r="G493" i="1"/>
  <c r="G60" i="1"/>
  <c r="G264" i="1"/>
  <c r="G267" i="1"/>
  <c r="G648" i="1"/>
  <c r="G129" i="1"/>
  <c r="G153" i="1"/>
  <c r="G240" i="1"/>
  <c r="G724" i="1"/>
  <c r="G514" i="1"/>
  <c r="G313" i="1"/>
  <c r="G116" i="1"/>
  <c r="G374" i="1"/>
  <c r="G227" i="1"/>
  <c r="G962" i="1"/>
  <c r="G177" i="1"/>
  <c r="G257" i="1"/>
  <c r="G522" i="1"/>
  <c r="G105" i="1"/>
  <c r="G196" i="1"/>
  <c r="G59" i="1"/>
  <c r="G309" i="1"/>
  <c r="G827" i="1"/>
  <c r="G1051" i="1"/>
  <c r="G471" i="1"/>
  <c r="G123" i="1"/>
  <c r="G775" i="1"/>
  <c r="G998" i="1"/>
  <c r="G277" i="1"/>
  <c r="G548" i="1"/>
  <c r="G600" i="1"/>
  <c r="G94" i="1"/>
  <c r="G579" i="1"/>
  <c r="G997" i="1"/>
  <c r="G654" i="1"/>
  <c r="G766" i="1"/>
  <c r="G696" i="1"/>
  <c r="G831" i="1"/>
  <c r="G462" i="1"/>
  <c r="G908" i="1"/>
  <c r="G812" i="1"/>
  <c r="G412" i="1"/>
  <c r="G549" i="1"/>
  <c r="G281" i="1"/>
  <c r="G919" i="1"/>
  <c r="G321" i="1"/>
  <c r="G356" i="1"/>
  <c r="G701" i="1"/>
  <c r="G20" i="1"/>
  <c r="G1050" i="1"/>
  <c r="G470" i="1"/>
  <c r="G332" i="1"/>
  <c r="G828" i="1"/>
  <c r="G684" i="1"/>
  <c r="G315" i="1"/>
  <c r="G555" i="1"/>
  <c r="G540" i="1"/>
  <c r="G1026" i="1"/>
  <c r="G170" i="1"/>
  <c r="G39" i="1"/>
  <c r="G335" i="1"/>
  <c r="G247" i="1"/>
  <c r="G17" i="1"/>
  <c r="G326" i="1"/>
  <c r="G1017" i="1"/>
  <c r="G683" i="1"/>
  <c r="G861" i="1"/>
  <c r="G260" i="1"/>
  <c r="G947" i="1"/>
  <c r="G1048" i="1"/>
  <c r="G913" i="1"/>
  <c r="G279" i="1"/>
  <c r="G989" i="1"/>
  <c r="G1012" i="1"/>
  <c r="G191" i="1"/>
  <c r="G21" i="1"/>
  <c r="G1043" i="1"/>
  <c r="G896" i="1"/>
  <c r="G447" i="1"/>
  <c r="G454" i="1"/>
  <c r="G1020" i="1"/>
  <c r="G786" i="1"/>
  <c r="G702" i="1"/>
  <c r="G982" i="1"/>
  <c r="G484" i="1"/>
  <c r="G178" i="1"/>
  <c r="G880" i="1"/>
  <c r="G716" i="1"/>
  <c r="G666" i="1"/>
  <c r="G730" i="1"/>
  <c r="G158" i="1"/>
  <c r="G575" i="1"/>
  <c r="G160" i="1"/>
  <c r="G801" i="1"/>
  <c r="G1005" i="1"/>
  <c r="G875" i="1"/>
  <c r="G711" i="1"/>
  <c r="G487" i="1"/>
  <c r="G179" i="1"/>
  <c r="G532" i="1"/>
  <c r="G867" i="1"/>
  <c r="G513" i="1"/>
  <c r="G704" i="1"/>
  <c r="G979" i="1"/>
  <c r="G320" i="1"/>
  <c r="G906" i="1"/>
  <c r="G324" i="1"/>
  <c r="G973" i="1"/>
  <c r="G341" i="1"/>
  <c r="G420" i="1"/>
  <c r="G44" i="1"/>
  <c r="G916" i="1"/>
  <c r="G7" i="1"/>
  <c r="G659" i="1"/>
  <c r="G289" i="1"/>
  <c r="G793" i="1"/>
  <c r="G720" i="1"/>
  <c r="G102" i="1"/>
  <c r="G918" i="1"/>
  <c r="G67" i="1"/>
  <c r="G503" i="1"/>
  <c r="G97" i="1"/>
  <c r="G366" i="1"/>
  <c r="G1044" i="1"/>
  <c r="G787" i="1"/>
  <c r="G519" i="1"/>
  <c r="G587" i="1"/>
  <c r="G992" i="1"/>
  <c r="G346" i="1"/>
  <c r="G821" i="1"/>
  <c r="G664" i="1"/>
  <c r="G1004" i="1"/>
  <c r="G902" i="1"/>
  <c r="G342" i="1"/>
  <c r="G290" i="1"/>
  <c r="G528" i="1"/>
  <c r="G84" i="1"/>
  <c r="G403" i="1"/>
  <c r="G770" i="1"/>
  <c r="G1037" i="1"/>
  <c r="G844" i="1"/>
  <c r="G970" i="1"/>
  <c r="G66" i="1"/>
  <c r="G1041" i="1"/>
  <c r="G533" i="1"/>
  <c r="G1018" i="1"/>
  <c r="G842" i="1"/>
  <c r="G978" i="1"/>
  <c r="G119" i="1"/>
  <c r="G957" i="1"/>
  <c r="G452" i="1"/>
  <c r="G864" i="1"/>
  <c r="G1006" i="1"/>
  <c r="G874" i="1"/>
  <c r="G126" i="1"/>
  <c r="G733" i="1"/>
  <c r="G498" i="1"/>
  <c r="G392" i="1"/>
  <c r="G423" i="1"/>
  <c r="G242" i="1"/>
  <c r="G593" i="1"/>
  <c r="G438" i="1"/>
  <c r="G972" i="1"/>
  <c r="G381" i="1"/>
  <c r="G845" i="1"/>
  <c r="G176" i="1"/>
  <c r="G881" i="1"/>
  <c r="G969" i="1"/>
  <c r="G662" i="1"/>
  <c r="G926" i="1"/>
  <c r="G920" i="1"/>
  <c r="G389" i="1"/>
  <c r="G42" i="1"/>
  <c r="G759" i="1"/>
  <c r="G206" i="1"/>
  <c r="G1033" i="1"/>
  <c r="G130" i="1"/>
  <c r="G687" i="1"/>
  <c r="G718" i="1"/>
  <c r="G201" i="1"/>
  <c r="G443" i="1"/>
  <c r="G848" i="1"/>
  <c r="G628" i="1"/>
  <c r="G490" i="1"/>
  <c r="G909" i="1"/>
  <c r="G646" i="1"/>
  <c r="G675" i="1"/>
  <c r="G368" i="1"/>
  <c r="G200" i="1"/>
  <c r="G644" i="1"/>
  <c r="G354" i="1"/>
  <c r="G11" i="1"/>
  <c r="G422" i="1"/>
  <c r="G303" i="1"/>
  <c r="G616" i="1"/>
  <c r="G336" i="1"/>
  <c r="G525" i="1"/>
  <c r="G860" i="1"/>
  <c r="G1025" i="1"/>
  <c r="G690" i="1"/>
  <c r="G768" i="1"/>
  <c r="G946" i="1"/>
  <c r="G615" i="1"/>
  <c r="G591" i="1"/>
  <c r="G900" i="1"/>
  <c r="G637" i="1"/>
  <c r="G568" i="1"/>
  <c r="G573" i="1"/>
  <c r="G619" i="1"/>
  <c r="G750" i="1"/>
  <c r="G597" i="1"/>
  <c r="G1002" i="1"/>
  <c r="G833" i="1"/>
  <c r="G542" i="1"/>
  <c r="G317" i="1"/>
  <c r="G181" i="1"/>
  <c r="G135" i="1"/>
  <c r="G263" i="1"/>
  <c r="G138" i="1"/>
  <c r="G38" i="1"/>
  <c r="G1014" i="1"/>
  <c r="G960" i="1"/>
  <c r="G562" i="1"/>
  <c r="G15" i="1"/>
  <c r="G68" i="1"/>
  <c r="G207" i="1"/>
  <c r="G526" i="1"/>
  <c r="G849" i="1"/>
  <c r="G769" i="1"/>
  <c r="G251" i="1"/>
  <c r="G43" i="1"/>
  <c r="G665" i="1"/>
  <c r="G293" i="1"/>
  <c r="G330" i="1"/>
  <c r="G502" i="1"/>
  <c r="G656" i="1"/>
  <c r="G243" i="1"/>
  <c r="G108" i="1"/>
  <c r="G756" i="1"/>
  <c r="G623" i="1"/>
  <c r="G485" i="1"/>
  <c r="G427" i="1"/>
  <c r="G922" i="1"/>
  <c r="G180" i="1"/>
  <c r="G465" i="1"/>
  <c r="G749" i="1"/>
  <c r="G886" i="1"/>
  <c r="G482" i="1"/>
  <c r="G285" i="1"/>
  <c r="G34" i="1"/>
  <c r="G509" i="1"/>
  <c r="G473" i="1"/>
  <c r="G351" i="1"/>
  <c r="G33" i="1"/>
  <c r="G1040" i="1"/>
  <c r="G669" i="1"/>
  <c r="G54" i="1"/>
  <c r="G806" i="1"/>
  <c r="G299" i="1"/>
  <c r="G375" i="1"/>
  <c r="G516" i="1"/>
  <c r="G61" i="1"/>
  <c r="G958" i="1"/>
  <c r="G469" i="1"/>
  <c r="G813" i="1"/>
  <c r="G953" i="1"/>
  <c r="G1045" i="1"/>
  <c r="G28" i="1"/>
  <c r="G764" i="1"/>
  <c r="G971" i="1"/>
  <c r="G746" i="1"/>
  <c r="G325" i="1"/>
  <c r="G157" i="1"/>
  <c r="G545" i="1"/>
  <c r="G300" i="1"/>
  <c r="G723" i="1"/>
  <c r="G377" i="1"/>
  <c r="G915" i="1"/>
  <c r="G871" i="1"/>
  <c r="G291" i="1"/>
  <c r="G792" i="1"/>
  <c r="G854" i="1"/>
  <c r="G450" i="1"/>
  <c r="G455" i="1"/>
  <c r="G231" i="1"/>
  <c r="G78" i="1"/>
  <c r="G32" i="1"/>
  <c r="G1001" i="1"/>
  <c r="G627" i="1"/>
  <c r="G536" i="1"/>
  <c r="G379" i="1"/>
  <c r="G995" i="1"/>
  <c r="G81" i="1"/>
  <c r="G515" i="1"/>
  <c r="G280" i="1"/>
  <c r="G363" i="1"/>
  <c r="G378" i="1"/>
  <c r="G595" i="1"/>
  <c r="G710" i="1"/>
  <c r="G1027" i="1"/>
  <c r="G937" i="1"/>
  <c r="G890" i="1"/>
  <c r="G192" i="1"/>
  <c r="G215" i="1"/>
  <c r="G895" i="1"/>
  <c r="G565" i="1"/>
  <c r="B70" i="4" l="1"/>
  <c r="D22" i="4" s="1"/>
  <c r="B23" i="3"/>
  <c r="B24" i="3" s="1"/>
  <c r="B25" i="3" s="1"/>
  <c r="D7" i="4"/>
  <c r="B14" i="3"/>
  <c r="B100" i="4" s="1"/>
  <c r="B101" i="4" l="1"/>
  <c r="B102" i="4"/>
  <c r="D14" i="4"/>
  <c r="D13" i="4"/>
  <c r="B73" i="4"/>
  <c r="D8" i="4"/>
  <c r="B104" i="4" l="1"/>
  <c r="B105" i="4" s="1"/>
  <c r="D30" i="4" s="1"/>
  <c r="B103" i="4"/>
  <c r="B109" i="4" s="1"/>
  <c r="D31" i="4" s="1"/>
  <c r="B75" i="4"/>
  <c r="B76" i="4"/>
  <c r="B77" i="4" l="1"/>
  <c r="B83" i="4" s="1"/>
  <c r="D24" i="4" s="1"/>
  <c r="B113" i="4"/>
  <c r="B114" i="4" s="1"/>
  <c r="D33" i="4" s="1"/>
  <c r="B78" i="4"/>
  <c r="B79" i="4" s="1"/>
  <c r="B87" i="4" s="1"/>
  <c r="B88" i="4" s="1"/>
  <c r="D26" i="4" s="1"/>
  <c r="D32" i="4" l="1"/>
  <c r="D25" i="4"/>
  <c r="D2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<sst xmlns="http://schemas.openxmlformats.org/spreadsheetml/2006/main" count="201" uniqueCount="144">
  <si>
    <t>h_max [m]</t>
  </si>
  <si>
    <t>θ_release [°]</t>
  </si>
  <si>
    <t>h_1 [m]</t>
  </si>
  <si>
    <t>v_0y  [m/s]</t>
  </si>
  <si>
    <t>v_0  [m/s]</t>
  </si>
  <si>
    <t>v_0x  [m/s]</t>
  </si>
  <si>
    <t>Parameters</t>
  </si>
  <si>
    <t>r_1 [m]</t>
  </si>
  <si>
    <t>h_0 [m]</t>
  </si>
  <si>
    <t>Constants</t>
  </si>
  <si>
    <t>g [m/s^2]</t>
  </si>
  <si>
    <t>t_throw [s]</t>
  </si>
  <si>
    <t>x_impact [m]</t>
  </si>
  <si>
    <t>Solution</t>
  </si>
  <si>
    <t>t_max [s]</t>
  </si>
  <si>
    <t>Simulation</t>
  </si>
  <si>
    <t>Dynamic Chart</t>
  </si>
  <si>
    <t>Count [h &gt; 0]</t>
  </si>
  <si>
    <t>x(t) [m]</t>
  </si>
  <si>
    <t>y(t) [m]</t>
  </si>
  <si>
    <t>t [s]</t>
  </si>
  <si>
    <t>t_speed_up [s]</t>
  </si>
  <si>
    <t>n_0 [rev/s]</t>
  </si>
  <si>
    <t>ω_0 [rad/s]</t>
  </si>
  <si>
    <t>α [rad/s^2]</t>
  </si>
  <si>
    <t>a_t  [m/s^2]</t>
  </si>
  <si>
    <t>a_n0 [m/s^2]</t>
  </si>
  <si>
    <t>n [g]</t>
  </si>
  <si>
    <t>n_0 [rpm]</t>
  </si>
  <si>
    <t>Load Factor</t>
  </si>
  <si>
    <t>Maximum normal acceleration</t>
  </si>
  <si>
    <t>T [Nm]</t>
  </si>
  <si>
    <t>P [W]</t>
  </si>
  <si>
    <t>Constant throughout acceleration</t>
  </si>
  <si>
    <t>Maxmimum nearing v_0</t>
  </si>
  <si>
    <t>m_cw</t>
  </si>
  <si>
    <t>r_cw [m]</t>
  </si>
  <si>
    <t>m_rocket [kg]</t>
  </si>
  <si>
    <t>m_rod [kg]</t>
  </si>
  <si>
    <t>m_rod_cw [kg]</t>
  </si>
  <si>
    <t>Input Parameters</t>
  </si>
  <si>
    <t>Color Code</t>
  </si>
  <si>
    <t>Mass Moment of Inertia</t>
  </si>
  <si>
    <t xml:space="preserve">System parameter </t>
  </si>
  <si>
    <t>Tensile Loading</t>
  </si>
  <si>
    <t>Solutions</t>
  </si>
  <si>
    <t>Counterweight</t>
  </si>
  <si>
    <t>a_n0_rod [m/s^2]</t>
  </si>
  <si>
    <t>F_n_rod [N]</t>
  </si>
  <si>
    <t>F_n_rocket [N]</t>
  </si>
  <si>
    <t>F_max [N]</t>
  </si>
  <si>
    <t>Material</t>
  </si>
  <si>
    <t>Steel S235</t>
  </si>
  <si>
    <t>Shear Modulus [Gpa]</t>
  </si>
  <si>
    <t>Material Density [kg/m^3]</t>
  </si>
  <si>
    <t>Yield Strenght [Mpa]</t>
  </si>
  <si>
    <t>Drop Down Selection</t>
  </si>
  <si>
    <t>Carbon Fibre</t>
  </si>
  <si>
    <t>Yield Strength [Mpa]</t>
  </si>
  <si>
    <t>Aluminum 6060</t>
  </si>
  <si>
    <t>PPA-CF</t>
  </si>
  <si>
    <t>N/A</t>
  </si>
  <si>
    <t>d_rod [mm]</t>
  </si>
  <si>
    <t>D_rod [mm]</t>
  </si>
  <si>
    <t>Rod - Rocket</t>
  </si>
  <si>
    <t>Rod - CW</t>
  </si>
  <si>
    <t>D_rod_cw [mm]</t>
  </si>
  <si>
    <t>d_rod_cw  [mm]</t>
  </si>
  <si>
    <t>ρ_rod [kg/m^3]</t>
  </si>
  <si>
    <t>A_rod [mm^2]</t>
  </si>
  <si>
    <t>V_rod [mm^3]</t>
  </si>
  <si>
    <t>ρ_rod_cw [kg/m^3]</t>
  </si>
  <si>
    <t>S</t>
  </si>
  <si>
    <t>Dimensioning Rod - Rocket</t>
  </si>
  <si>
    <t>Torque and Power of Motor</t>
  </si>
  <si>
    <t>Projectile Motion</t>
  </si>
  <si>
    <t>Rotational Motion</t>
  </si>
  <si>
    <t>Saftey Factor</t>
  </si>
  <si>
    <t>Bending</t>
  </si>
  <si>
    <t>a_t [m/s^2]</t>
  </si>
  <si>
    <t>F_t_rod [N]</t>
  </si>
  <si>
    <t>F_t_rocket [N]</t>
  </si>
  <si>
    <t>Force at attachment point A</t>
  </si>
  <si>
    <t>M_A [Nm]</t>
  </si>
  <si>
    <t>F_A [N]</t>
  </si>
  <si>
    <t>J_cw [kgm^2]</t>
  </si>
  <si>
    <t>J_rocket [kgm^2]</t>
  </si>
  <si>
    <t>J_rod [kgm^2]</t>
  </si>
  <si>
    <t>J_rod_cw  [kgm^2]</t>
  </si>
  <si>
    <t>J_total [kgm^2]</t>
  </si>
  <si>
    <t>I_rod [mm^4]</t>
  </si>
  <si>
    <t>Maximum bending moment is at attachment</t>
  </si>
  <si>
    <t>σ_rod_tensile [Mpa]</t>
  </si>
  <si>
    <t>σ_rod_bending [Mpa]</t>
  </si>
  <si>
    <t>Flexure formula</t>
  </si>
  <si>
    <t>Von Mises Criterion</t>
  </si>
  <si>
    <t>σ_rod [Mpa]</t>
  </si>
  <si>
    <t>Total normal stress in the rod</t>
  </si>
  <si>
    <t>Beam Deflection</t>
  </si>
  <si>
    <t>Elastic Modulus [Mpa]</t>
  </si>
  <si>
    <t>δ_rod_bending [mm]</t>
  </si>
  <si>
    <t>Results</t>
  </si>
  <si>
    <t>Workings</t>
  </si>
  <si>
    <t>σ_rod_tension [Mpa]</t>
  </si>
  <si>
    <t>Von Mises Normal Stress</t>
  </si>
  <si>
    <t>Bending Beam Deflection</t>
  </si>
  <si>
    <t>Tensile Stress</t>
  </si>
  <si>
    <t>Bending Stress</t>
  </si>
  <si>
    <t>Tensile loading on the rod due to the normal acceleration of the rocket's mass</t>
  </si>
  <si>
    <t>Kinematics</t>
  </si>
  <si>
    <t>Kinetics</t>
  </si>
  <si>
    <t>Rocket Drag</t>
  </si>
  <si>
    <t>ρ_air [kg/m^3]</t>
  </si>
  <si>
    <t>A_rocket [m^2]</t>
  </si>
  <si>
    <t>cd_rocket []</t>
  </si>
  <si>
    <t>Rocket</t>
  </si>
  <si>
    <t>Stand</t>
  </si>
  <si>
    <t>A_rocket [mm^2]</t>
  </si>
  <si>
    <t>F_d_rocket</t>
  </si>
  <si>
    <t>Drag force on rocket</t>
  </si>
  <si>
    <t>T_d  [Nm]</t>
  </si>
  <si>
    <t>Torque through inertia</t>
  </si>
  <si>
    <t>Torque through air resistance</t>
  </si>
  <si>
    <t>T_j [Nm]</t>
  </si>
  <si>
    <t>Release velocity</t>
  </si>
  <si>
    <t>F_d_rocket [N]</t>
  </si>
  <si>
    <t>Dimensioning Rod - CW</t>
  </si>
  <si>
    <t>F_n_cw [N]</t>
  </si>
  <si>
    <t>F_n_rod_cw [N]</t>
  </si>
  <si>
    <t>a_n0_cw [m/s^2]</t>
  </si>
  <si>
    <t>a_n0_rod_cw [m/s^2]</t>
  </si>
  <si>
    <t>F_t_cw [N]</t>
  </si>
  <si>
    <t>F_t_rod_cw [N]</t>
  </si>
  <si>
    <t>A_rod_cw [mm^2]</t>
  </si>
  <si>
    <t>V_rod_cw [mm^3]</t>
  </si>
  <si>
    <t>Weight Calculations Rod</t>
  </si>
  <si>
    <t>Weight Calculations Rod CW</t>
  </si>
  <si>
    <t>I_rod_cw [mm^4]</t>
  </si>
  <si>
    <t>σ_rod_cw_tension [Mpa]</t>
  </si>
  <si>
    <t>σ_rod_cw_bending [Mpa]</t>
  </si>
  <si>
    <t>δ_rod_cw_bending [mm]</t>
  </si>
  <si>
    <t>σ_rod_cw [Mpa]</t>
  </si>
  <si>
    <t>M_A_cw [Nm]</t>
  </si>
  <si>
    <t>F_A_cw 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</si>
</sst>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"/>
    <numFmt numFmtId="167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2" fontId="0" fillId="0" borderId="0" xfId="0" applyNumberFormat="1"/>
    <xf numFmtId="0" fontId="1" fillId="0" borderId="0" xfId="0" applyFont="1"/>
    <xf numFmtId="2" fontId="0" fillId="2" borderId="0" xfId="0" applyNumberFormat="1" applyFill="1"/>
    <xf numFmtId="0" fontId="0" fillId="2" borderId="0" xfId="0" applyFill="1"/>
    <xf numFmtId="0" fontId="0" fillId="0" borderId="1" xfId="0" applyBorder="1"/>
    <xf numFmtId="0" fontId="2" fillId="2" borderId="0" xfId="0" applyFont="1" applyFill="1"/>
    <xf numFmtId="0" fontId="0" fillId="0" borderId="0" xfId="0" applyAlignment="1">
      <alignment horizontal="left" vertical="top" wrapText="1"/>
    </xf>
    <xf numFmtId="0" fontId="2" fillId="3" borderId="0" xfId="0" applyFont="1" applyFill="1"/>
    <xf numFmtId="0" fontId="0" fillId="3" borderId="0" xfId="0" applyFill="1"/>
    <xf numFmtId="167" fontId="0" fillId="2" borderId="0" xfId="0" applyNumberFormat="1" applyFill="1"/>
    <xf numFmtId="1" fontId="0" fillId="2" borderId="0" xfId="0" applyNumberFormat="1" applyFill="1"/>
    <xf numFmtId="166" fontId="0" fillId="2" borderId="0" xfId="0" applyNumberFormat="1" applyFill="1"/>
    <xf numFmtId="165" fontId="0" fillId="2" borderId="0" xfId="0" applyNumberFormat="1" applyFill="1"/>
    <xf numFmtId="164" fontId="0" fillId="2" borderId="0" xfId="0" applyNumberFormat="1" applyFill="1"/>
    <xf numFmtId="2" fontId="0" fillId="3" borderId="0" xfId="0" applyNumberFormat="1" applyFill="1"/>
    <xf numFmtId="167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0" fontId="2" fillId="4" borderId="0" xfId="0" applyFont="1" applyFill="1"/>
    <xf numFmtId="0" fontId="0" fillId="5" borderId="2" xfId="0" applyFill="1" applyBorder="1"/>
    <xf numFmtId="0" fontId="0" fillId="6" borderId="0" xfId="0" applyFill="1"/>
    <xf numFmtId="2" fontId="0" fillId="6" borderId="0" xfId="0" applyNumberFormat="1" applyFill="1"/>
    <xf numFmtId="166" fontId="0" fillId="3" borderId="0" xfId="0" applyNumberFormat="1" applyFill="1"/>
    <xf numFmtId="2" fontId="0" fillId="3" borderId="0" xfId="0" applyNumberFormat="1" applyFill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XY Plot</a:t>
            </a:r>
            <a:r>
              <a:rPr lang="en-US" baseline="0"/>
              <a:t> of Projectile Motion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13097908464146"/>
          <c:y val="0.17111880046136105"/>
          <c:w val="0.81281806380956434"/>
          <c:h val="0.66965581060309187"/>
        </c:manualLayout>
      </c:layout>
      <c:scatterChart>
        <c:scatterStyle val="lineMarker"/>
        <c:varyColors val="0"/>
        <c:ser>
          <c:idx val="0"/>
          <c:order val="0"/>
          <c:tx>
            <c:v>Projectile Motion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[0]!X</c:f>
              <c:numCache>
                <c:formatCode>General</c:formatCode>
                <c:ptCount val="242"/>
                <c:pt idx="0">
                  <c:v>0</c:v>
                </c:pt>
                <c:pt idx="1">
                  <c:v>2.4171151026832316E-2</c:v>
                </c:pt>
                <c:pt idx="2">
                  <c:v>4.8342302053664632E-2</c:v>
                </c:pt>
                <c:pt idx="3">
                  <c:v>7.2513453080496948E-2</c:v>
                </c:pt>
                <c:pt idx="4">
                  <c:v>9.6684604107329264E-2</c:v>
                </c:pt>
                <c:pt idx="5">
                  <c:v>0.12085575513416158</c:v>
                </c:pt>
                <c:pt idx="6">
                  <c:v>0.1450269061609939</c:v>
                </c:pt>
                <c:pt idx="7">
                  <c:v>0.16919805718782624</c:v>
                </c:pt>
                <c:pt idx="8">
                  <c:v>0.19336920821465853</c:v>
                </c:pt>
                <c:pt idx="9">
                  <c:v>0.21754035924149084</c:v>
                </c:pt>
                <c:pt idx="10">
                  <c:v>0.24171151026832316</c:v>
                </c:pt>
                <c:pt idx="11">
                  <c:v>0.26588266129515548</c:v>
                </c:pt>
                <c:pt idx="12">
                  <c:v>0.29005381232198779</c:v>
                </c:pt>
                <c:pt idx="13">
                  <c:v>0.31422496334882011</c:v>
                </c:pt>
                <c:pt idx="14">
                  <c:v>0.33839611437565248</c:v>
                </c:pt>
                <c:pt idx="15">
                  <c:v>0.36256726540248474</c:v>
                </c:pt>
                <c:pt idx="16">
                  <c:v>0.38673841642931706</c:v>
                </c:pt>
                <c:pt idx="17">
                  <c:v>0.41090956745614943</c:v>
                </c:pt>
                <c:pt idx="18">
                  <c:v>0.43508071848298169</c:v>
                </c:pt>
                <c:pt idx="19">
                  <c:v>0.459251869509814</c:v>
                </c:pt>
                <c:pt idx="20">
                  <c:v>0.48342302053664632</c:v>
                </c:pt>
                <c:pt idx="21">
                  <c:v>0.50759417156347864</c:v>
                </c:pt>
                <c:pt idx="22">
                  <c:v>0.53176532259031095</c:v>
                </c:pt>
                <c:pt idx="23">
                  <c:v>0.55593647361714327</c:v>
                </c:pt>
                <c:pt idx="24">
                  <c:v>0.58010762464397558</c:v>
                </c:pt>
                <c:pt idx="25">
                  <c:v>0.6042787756708079</c:v>
                </c:pt>
                <c:pt idx="26">
                  <c:v>0.62844992669764022</c:v>
                </c:pt>
                <c:pt idx="27">
                  <c:v>0.65262107772447253</c:v>
                </c:pt>
                <c:pt idx="28">
                  <c:v>0.67679222875130496</c:v>
                </c:pt>
                <c:pt idx="29">
                  <c:v>0.70096337977813716</c:v>
                </c:pt>
                <c:pt idx="30">
                  <c:v>0.72513453080496948</c:v>
                </c:pt>
                <c:pt idx="31">
                  <c:v>0.7493056818318018</c:v>
                </c:pt>
                <c:pt idx="32">
                  <c:v>0.77347683285863411</c:v>
                </c:pt>
                <c:pt idx="33">
                  <c:v>0.79764798388546643</c:v>
                </c:pt>
                <c:pt idx="34">
                  <c:v>0.82181913491229885</c:v>
                </c:pt>
                <c:pt idx="35">
                  <c:v>0.84599028593913106</c:v>
                </c:pt>
                <c:pt idx="36">
                  <c:v>0.87016143696596338</c:v>
                </c:pt>
                <c:pt idx="37">
                  <c:v>0.89433258799279569</c:v>
                </c:pt>
                <c:pt idx="38">
                  <c:v>0.91850373901962801</c:v>
                </c:pt>
                <c:pt idx="39">
                  <c:v>0.94267489004646032</c:v>
                </c:pt>
                <c:pt idx="40">
                  <c:v>0.96684604107329264</c:v>
                </c:pt>
                <c:pt idx="41">
                  <c:v>0.99101719210012484</c:v>
                </c:pt>
                <c:pt idx="42">
                  <c:v>1.0151883431269573</c:v>
                </c:pt>
                <c:pt idx="43">
                  <c:v>1.0393594941537896</c:v>
                </c:pt>
                <c:pt idx="44">
                  <c:v>1.0635306451806219</c:v>
                </c:pt>
                <c:pt idx="45">
                  <c:v>1.0877017962074542</c:v>
                </c:pt>
                <c:pt idx="46">
                  <c:v>1.1118729472342865</c:v>
                </c:pt>
                <c:pt idx="47">
                  <c:v>1.1360440982611189</c:v>
                </c:pt>
                <c:pt idx="48">
                  <c:v>1.1602152492879512</c:v>
                </c:pt>
                <c:pt idx="49">
                  <c:v>1.1843864003147835</c:v>
                </c:pt>
                <c:pt idx="50">
                  <c:v>1.2085575513416158</c:v>
                </c:pt>
                <c:pt idx="51">
                  <c:v>1.2327287023684481</c:v>
                </c:pt>
                <c:pt idx="52">
                  <c:v>1.2568998533952804</c:v>
                </c:pt>
                <c:pt idx="53">
                  <c:v>1.2810710044221127</c:v>
                </c:pt>
                <c:pt idx="54">
                  <c:v>1.3052421554489451</c:v>
                </c:pt>
                <c:pt idx="55">
                  <c:v>1.3294133064757774</c:v>
                </c:pt>
                <c:pt idx="56">
                  <c:v>1.3535844575026099</c:v>
                </c:pt>
                <c:pt idx="57">
                  <c:v>1.3777556085294418</c:v>
                </c:pt>
                <c:pt idx="58">
                  <c:v>1.4019267595562743</c:v>
                </c:pt>
                <c:pt idx="59">
                  <c:v>1.4260979105831066</c:v>
                </c:pt>
                <c:pt idx="60">
                  <c:v>1.450269061609939</c:v>
                </c:pt>
                <c:pt idx="61">
                  <c:v>1.4744402126367713</c:v>
                </c:pt>
                <c:pt idx="62">
                  <c:v>1.4986113636636036</c:v>
                </c:pt>
                <c:pt idx="63">
                  <c:v>1.5227825146904359</c:v>
                </c:pt>
                <c:pt idx="64">
                  <c:v>1.5469536657172682</c:v>
                </c:pt>
                <c:pt idx="65">
                  <c:v>1.5711248167441005</c:v>
                </c:pt>
                <c:pt idx="66">
                  <c:v>1.5952959677709329</c:v>
                </c:pt>
                <c:pt idx="67">
                  <c:v>1.6194671187977652</c:v>
                </c:pt>
                <c:pt idx="68">
                  <c:v>1.6436382698245977</c:v>
                </c:pt>
                <c:pt idx="69">
                  <c:v>1.6678094208514296</c:v>
                </c:pt>
                <c:pt idx="70">
                  <c:v>1.6919805718782621</c:v>
                </c:pt>
                <c:pt idx="71">
                  <c:v>1.7161517229050944</c:v>
                </c:pt>
                <c:pt idx="72">
                  <c:v>1.7403228739319268</c:v>
                </c:pt>
                <c:pt idx="73">
                  <c:v>1.7644940249587591</c:v>
                </c:pt>
                <c:pt idx="74">
                  <c:v>1.7886651759855914</c:v>
                </c:pt>
                <c:pt idx="75">
                  <c:v>1.8128363270124237</c:v>
                </c:pt>
                <c:pt idx="76">
                  <c:v>1.837007478039256</c:v>
                </c:pt>
                <c:pt idx="77">
                  <c:v>1.8611786290660883</c:v>
                </c:pt>
                <c:pt idx="78">
                  <c:v>1.8853497800929206</c:v>
                </c:pt>
                <c:pt idx="79">
                  <c:v>1.909520931119753</c:v>
                </c:pt>
                <c:pt idx="80">
                  <c:v>1.9336920821465853</c:v>
                </c:pt>
                <c:pt idx="81">
                  <c:v>1.9578632331734178</c:v>
                </c:pt>
                <c:pt idx="82">
                  <c:v>1.9820343842002497</c:v>
                </c:pt>
                <c:pt idx="83">
                  <c:v>2.0062055352270822</c:v>
                </c:pt>
                <c:pt idx="84">
                  <c:v>2.0303766862539145</c:v>
                </c:pt>
                <c:pt idx="85">
                  <c:v>2.0545478372807469</c:v>
                </c:pt>
                <c:pt idx="86">
                  <c:v>2.0787189883075792</c:v>
                </c:pt>
                <c:pt idx="87">
                  <c:v>2.1028901393344115</c:v>
                </c:pt>
                <c:pt idx="88">
                  <c:v>2.1270612903612438</c:v>
                </c:pt>
                <c:pt idx="89">
                  <c:v>2.1512324413880761</c:v>
                </c:pt>
                <c:pt idx="90">
                  <c:v>2.1754035924149084</c:v>
                </c:pt>
                <c:pt idx="91">
                  <c:v>2.1995747434417408</c:v>
                </c:pt>
                <c:pt idx="92">
                  <c:v>2.2237458944685731</c:v>
                </c:pt>
                <c:pt idx="93">
                  <c:v>2.2479170454954054</c:v>
                </c:pt>
                <c:pt idx="94">
                  <c:v>2.2720881965222377</c:v>
                </c:pt>
                <c:pt idx="95">
                  <c:v>2.29625934754907</c:v>
                </c:pt>
                <c:pt idx="96">
                  <c:v>2.3204304985759023</c:v>
                </c:pt>
                <c:pt idx="97">
                  <c:v>2.3446016496027346</c:v>
                </c:pt>
                <c:pt idx="98">
                  <c:v>2.368772800629567</c:v>
                </c:pt>
                <c:pt idx="99">
                  <c:v>2.3929439516563993</c:v>
                </c:pt>
                <c:pt idx="100">
                  <c:v>2.4171151026832316</c:v>
                </c:pt>
                <c:pt idx="101">
                  <c:v>2.4412862537100639</c:v>
                </c:pt>
                <c:pt idx="102">
                  <c:v>2.4654574047368962</c:v>
                </c:pt>
                <c:pt idx="103">
                  <c:v>2.4896285557637285</c:v>
                </c:pt>
                <c:pt idx="104">
                  <c:v>2.5137997067905609</c:v>
                </c:pt>
                <c:pt idx="105">
                  <c:v>2.5379708578173932</c:v>
                </c:pt>
                <c:pt idx="106">
                  <c:v>2.5621420088442255</c:v>
                </c:pt>
                <c:pt idx="107">
                  <c:v>2.5863131598710578</c:v>
                </c:pt>
                <c:pt idx="108">
                  <c:v>2.6104843108978901</c:v>
                </c:pt>
                <c:pt idx="109">
                  <c:v>2.6346554619247224</c:v>
                </c:pt>
                <c:pt idx="110">
                  <c:v>2.6588266129515548</c:v>
                </c:pt>
                <c:pt idx="111">
                  <c:v>2.6829977639783875</c:v>
                </c:pt>
                <c:pt idx="112">
                  <c:v>2.7071689150052198</c:v>
                </c:pt>
                <c:pt idx="113">
                  <c:v>2.7313400660320513</c:v>
                </c:pt>
                <c:pt idx="114">
                  <c:v>2.7555112170588836</c:v>
                </c:pt>
                <c:pt idx="115">
                  <c:v>2.7796823680857163</c:v>
                </c:pt>
                <c:pt idx="116">
                  <c:v>2.8038535191125487</c:v>
                </c:pt>
                <c:pt idx="117">
                  <c:v>2.828024670139381</c:v>
                </c:pt>
                <c:pt idx="118">
                  <c:v>2.8521958211662133</c:v>
                </c:pt>
                <c:pt idx="119">
                  <c:v>2.8763669721930456</c:v>
                </c:pt>
                <c:pt idx="120">
                  <c:v>2.9005381232198779</c:v>
                </c:pt>
                <c:pt idx="121">
                  <c:v>2.9247092742467102</c:v>
                </c:pt>
                <c:pt idx="122">
                  <c:v>2.9488804252735425</c:v>
                </c:pt>
                <c:pt idx="123">
                  <c:v>2.9730515763003749</c:v>
                </c:pt>
                <c:pt idx="124">
                  <c:v>2.9972227273272072</c:v>
                </c:pt>
                <c:pt idx="125">
                  <c:v>3.0213938783540395</c:v>
                </c:pt>
                <c:pt idx="126">
                  <c:v>3.0455650293808718</c:v>
                </c:pt>
                <c:pt idx="127">
                  <c:v>3.0697361804077041</c:v>
                </c:pt>
                <c:pt idx="128">
                  <c:v>3.0939073314345364</c:v>
                </c:pt>
                <c:pt idx="129">
                  <c:v>3.1180784824613688</c:v>
                </c:pt>
                <c:pt idx="130">
                  <c:v>3.1422496334882011</c:v>
                </c:pt>
                <c:pt idx="131">
                  <c:v>3.1664207845150334</c:v>
                </c:pt>
                <c:pt idx="132">
                  <c:v>3.1905919355418657</c:v>
                </c:pt>
                <c:pt idx="133">
                  <c:v>3.214763086568698</c:v>
                </c:pt>
                <c:pt idx="134">
                  <c:v>3.2389342375955303</c:v>
                </c:pt>
                <c:pt idx="135">
                  <c:v>3.2631053886223627</c:v>
                </c:pt>
                <c:pt idx="136">
                  <c:v>3.2872765396491954</c:v>
                </c:pt>
                <c:pt idx="137">
                  <c:v>3.3114476906760277</c:v>
                </c:pt>
                <c:pt idx="138">
                  <c:v>3.3356188417028592</c:v>
                </c:pt>
                <c:pt idx="139">
                  <c:v>3.3597899927296915</c:v>
                </c:pt>
                <c:pt idx="140">
                  <c:v>3.3839611437565242</c:v>
                </c:pt>
                <c:pt idx="141">
                  <c:v>3.4081322947833566</c:v>
                </c:pt>
                <c:pt idx="142">
                  <c:v>3.4323034458101889</c:v>
                </c:pt>
                <c:pt idx="143">
                  <c:v>3.4564745968370212</c:v>
                </c:pt>
                <c:pt idx="144">
                  <c:v>3.4806457478638535</c:v>
                </c:pt>
                <c:pt idx="145">
                  <c:v>3.5048168988906858</c:v>
                </c:pt>
                <c:pt idx="146">
                  <c:v>3.5289880499175181</c:v>
                </c:pt>
                <c:pt idx="147">
                  <c:v>3.5531592009443504</c:v>
                </c:pt>
                <c:pt idx="148">
                  <c:v>3.5773303519711828</c:v>
                </c:pt>
                <c:pt idx="149">
                  <c:v>3.6015015029980151</c:v>
                </c:pt>
                <c:pt idx="150">
                  <c:v>3.6256726540248474</c:v>
                </c:pt>
                <c:pt idx="151">
                  <c:v>3.6498438050516797</c:v>
                </c:pt>
                <c:pt idx="152">
                  <c:v>3.674014956078512</c:v>
                </c:pt>
                <c:pt idx="153">
                  <c:v>3.6981861071053443</c:v>
                </c:pt>
                <c:pt idx="154">
                  <c:v>3.7223572581321767</c:v>
                </c:pt>
                <c:pt idx="155">
                  <c:v>3.746528409159009</c:v>
                </c:pt>
                <c:pt idx="156">
                  <c:v>3.7706995601858413</c:v>
                </c:pt>
                <c:pt idx="157">
                  <c:v>3.7948707112126736</c:v>
                </c:pt>
                <c:pt idx="158">
                  <c:v>3.8190418622395059</c:v>
                </c:pt>
                <c:pt idx="159">
                  <c:v>3.8432130132663382</c:v>
                </c:pt>
                <c:pt idx="160">
                  <c:v>3.8673841642931706</c:v>
                </c:pt>
                <c:pt idx="161">
                  <c:v>3.8915553153200033</c:v>
                </c:pt>
                <c:pt idx="162">
                  <c:v>3.9157264663468356</c:v>
                </c:pt>
                <c:pt idx="163">
                  <c:v>3.9398976173736671</c:v>
                </c:pt>
                <c:pt idx="164">
                  <c:v>3.9640687684004994</c:v>
                </c:pt>
                <c:pt idx="165">
                  <c:v>3.9882399194273321</c:v>
                </c:pt>
                <c:pt idx="166">
                  <c:v>4.0124110704541645</c:v>
                </c:pt>
                <c:pt idx="167">
                  <c:v>4.0365822214809963</c:v>
                </c:pt>
                <c:pt idx="168">
                  <c:v>4.0607533725078291</c:v>
                </c:pt>
                <c:pt idx="169">
                  <c:v>4.084924523534661</c:v>
                </c:pt>
                <c:pt idx="170">
                  <c:v>4.1090956745614937</c:v>
                </c:pt>
                <c:pt idx="171">
                  <c:v>4.1332668255883256</c:v>
                </c:pt>
                <c:pt idx="172">
                  <c:v>4.1574379766151583</c:v>
                </c:pt>
                <c:pt idx="173">
                  <c:v>4.1816091276419902</c:v>
                </c:pt>
                <c:pt idx="174">
                  <c:v>4.205780278668823</c:v>
                </c:pt>
                <c:pt idx="175">
                  <c:v>4.2299514296956549</c:v>
                </c:pt>
                <c:pt idx="176">
                  <c:v>4.2541225807224876</c:v>
                </c:pt>
                <c:pt idx="177">
                  <c:v>4.2782937317493204</c:v>
                </c:pt>
                <c:pt idx="178">
                  <c:v>4.3024648827761522</c:v>
                </c:pt>
                <c:pt idx="179">
                  <c:v>4.326636033802985</c:v>
                </c:pt>
                <c:pt idx="180">
                  <c:v>4.3508071848298169</c:v>
                </c:pt>
                <c:pt idx="181">
                  <c:v>4.3749783358566496</c:v>
                </c:pt>
                <c:pt idx="182">
                  <c:v>4.3991494868834815</c:v>
                </c:pt>
                <c:pt idx="183">
                  <c:v>4.4233206379103143</c:v>
                </c:pt>
                <c:pt idx="184">
                  <c:v>4.4474917889371461</c:v>
                </c:pt>
                <c:pt idx="185">
                  <c:v>4.4716629399639789</c:v>
                </c:pt>
                <c:pt idx="186">
                  <c:v>4.4958340909908108</c:v>
                </c:pt>
                <c:pt idx="187">
                  <c:v>4.5200052420176435</c:v>
                </c:pt>
                <c:pt idx="188">
                  <c:v>4.5441763930444754</c:v>
                </c:pt>
                <c:pt idx="189">
                  <c:v>4.5683475440713073</c:v>
                </c:pt>
                <c:pt idx="190">
                  <c:v>4.59251869509814</c:v>
                </c:pt>
                <c:pt idx="191">
                  <c:v>4.6166898461249719</c:v>
                </c:pt>
                <c:pt idx="192">
                  <c:v>4.6408609971518047</c:v>
                </c:pt>
                <c:pt idx="193">
                  <c:v>4.6650321481786365</c:v>
                </c:pt>
                <c:pt idx="194">
                  <c:v>4.6892032992054693</c:v>
                </c:pt>
                <c:pt idx="195">
                  <c:v>4.7133744502323012</c:v>
                </c:pt>
                <c:pt idx="196">
                  <c:v>4.7375456012591339</c:v>
                </c:pt>
                <c:pt idx="197">
                  <c:v>4.7617167522859658</c:v>
                </c:pt>
                <c:pt idx="198">
                  <c:v>4.7858879033127986</c:v>
                </c:pt>
                <c:pt idx="199">
                  <c:v>4.8100590543396304</c:v>
                </c:pt>
                <c:pt idx="200">
                  <c:v>4.8342302053664632</c:v>
                </c:pt>
                <c:pt idx="201">
                  <c:v>4.8584013563932951</c:v>
                </c:pt>
                <c:pt idx="202">
                  <c:v>4.8825725074201278</c:v>
                </c:pt>
                <c:pt idx="203">
                  <c:v>4.9067436584469597</c:v>
                </c:pt>
                <c:pt idx="204">
                  <c:v>4.9309148094737925</c:v>
                </c:pt>
                <c:pt idx="205">
                  <c:v>4.9550859605006243</c:v>
                </c:pt>
                <c:pt idx="206">
                  <c:v>4.9792571115274571</c:v>
                </c:pt>
                <c:pt idx="207">
                  <c:v>5.003428262554289</c:v>
                </c:pt>
                <c:pt idx="208">
                  <c:v>5.0275994135811217</c:v>
                </c:pt>
                <c:pt idx="209">
                  <c:v>5.0517705646079536</c:v>
                </c:pt>
                <c:pt idx="210">
                  <c:v>5.0759417156347864</c:v>
                </c:pt>
                <c:pt idx="211">
                  <c:v>5.1001128666616182</c:v>
                </c:pt>
                <c:pt idx="212">
                  <c:v>5.124284017688451</c:v>
                </c:pt>
                <c:pt idx="213">
                  <c:v>5.1484551687152829</c:v>
                </c:pt>
                <c:pt idx="214">
                  <c:v>5.1726263197421156</c:v>
                </c:pt>
                <c:pt idx="215">
                  <c:v>5.1967974707689475</c:v>
                </c:pt>
                <c:pt idx="216">
                  <c:v>5.2209686217957803</c:v>
                </c:pt>
                <c:pt idx="217">
                  <c:v>5.2451397728226121</c:v>
                </c:pt>
                <c:pt idx="218">
                  <c:v>5.2693109238494449</c:v>
                </c:pt>
                <c:pt idx="219">
                  <c:v>5.2934820748762768</c:v>
                </c:pt>
                <c:pt idx="220">
                  <c:v>5.3176532259031095</c:v>
                </c:pt>
                <c:pt idx="221">
                  <c:v>5.3418243769299414</c:v>
                </c:pt>
                <c:pt idx="222">
                  <c:v>5.365995527956775</c:v>
                </c:pt>
                <c:pt idx="223">
                  <c:v>5.390166678983606</c:v>
                </c:pt>
                <c:pt idx="224">
                  <c:v>5.4143378300104397</c:v>
                </c:pt>
                <c:pt idx="225">
                  <c:v>5.4385089810372715</c:v>
                </c:pt>
                <c:pt idx="226">
                  <c:v>5.4626801320641025</c:v>
                </c:pt>
                <c:pt idx="227">
                  <c:v>5.4868512830909362</c:v>
                </c:pt>
                <c:pt idx="228">
                  <c:v>5.5110224341177672</c:v>
                </c:pt>
                <c:pt idx="229">
                  <c:v>5.5351935851446008</c:v>
                </c:pt>
                <c:pt idx="230">
                  <c:v>5.5593647361714327</c:v>
                </c:pt>
                <c:pt idx="231">
                  <c:v>5.5835358871982654</c:v>
                </c:pt>
                <c:pt idx="232">
                  <c:v>5.6077070382250973</c:v>
                </c:pt>
                <c:pt idx="233">
                  <c:v>5.6318781892519301</c:v>
                </c:pt>
                <c:pt idx="234">
                  <c:v>5.6560493402787619</c:v>
                </c:pt>
                <c:pt idx="235">
                  <c:v>5.6802204913055947</c:v>
                </c:pt>
                <c:pt idx="236">
                  <c:v>5.7043916423324266</c:v>
                </c:pt>
                <c:pt idx="237">
                  <c:v>5.7285627933592593</c:v>
                </c:pt>
                <c:pt idx="238">
                  <c:v>5.7527339443860912</c:v>
                </c:pt>
                <c:pt idx="239">
                  <c:v>5.776905095412924</c:v>
                </c:pt>
                <c:pt idx="240">
                  <c:v>5.8010762464397558</c:v>
                </c:pt>
                <c:pt idx="241">
                  <c:v>5.8252473974665886</c:v>
                </c:pt>
              </c:numCache>
            </c:numRef>
          </c:xVal>
          <c:yVal>
            <c:numRef>
              <c:f>[0]!Y</c:f>
              <c:numCache>
                <c:formatCode>General</c:formatCode>
                <c:ptCount val="242"/>
                <c:pt idx="0">
                  <c:v>2.8953280875141125</c:v>
                </c:pt>
                <c:pt idx="1">
                  <c:v>3.3545791241568219</c:v>
                </c:pt>
                <c:pt idx="2">
                  <c:v>3.8099061607995317</c:v>
                </c:pt>
                <c:pt idx="3">
                  <c:v>4.261309197442241</c:v>
                </c:pt>
                <c:pt idx="4">
                  <c:v>4.7087882340849507</c:v>
                </c:pt>
                <c:pt idx="5">
                  <c:v>5.15234327072766</c:v>
                </c:pt>
                <c:pt idx="6">
                  <c:v>5.5919743073703696</c:v>
                </c:pt>
                <c:pt idx="7">
                  <c:v>6.0276813440130788</c:v>
                </c:pt>
                <c:pt idx="8">
                  <c:v>6.4594643806557883</c:v>
                </c:pt>
                <c:pt idx="9">
                  <c:v>6.8873234172984983</c:v>
                </c:pt>
                <c:pt idx="10">
                  <c:v>7.3112584539412069</c:v>
                </c:pt>
                <c:pt idx="11">
                  <c:v>7.7312694905839168</c:v>
                </c:pt>
                <c:pt idx="12">
                  <c:v>8.1473565272266271</c:v>
                </c:pt>
                <c:pt idx="13">
                  <c:v>8.5595195638693351</c:v>
                </c:pt>
                <c:pt idx="14">
                  <c:v>8.9677586005120453</c:v>
                </c:pt>
                <c:pt idx="15">
                  <c:v>9.3720736371547559</c:v>
                </c:pt>
                <c:pt idx="16">
                  <c:v>9.7724646737974634</c:v>
                </c:pt>
                <c:pt idx="17">
                  <c:v>10.168931710440173</c:v>
                </c:pt>
                <c:pt idx="18">
                  <c:v>10.561474747082883</c:v>
                </c:pt>
                <c:pt idx="19">
                  <c:v>10.950093783725592</c:v>
                </c:pt>
                <c:pt idx="20">
                  <c:v>11.334788820368301</c:v>
                </c:pt>
                <c:pt idx="21">
                  <c:v>11.71555985701101</c:v>
                </c:pt>
                <c:pt idx="22">
                  <c:v>12.092406893653722</c:v>
                </c:pt>
                <c:pt idx="23">
                  <c:v>12.465329930296431</c:v>
                </c:pt>
                <c:pt idx="24">
                  <c:v>12.83432896693914</c:v>
                </c:pt>
                <c:pt idx="25">
                  <c:v>13.199404003581849</c:v>
                </c:pt>
                <c:pt idx="26">
                  <c:v>13.560555040224559</c:v>
                </c:pt>
                <c:pt idx="27">
                  <c:v>13.917782076867269</c:v>
                </c:pt>
                <c:pt idx="28">
                  <c:v>14.271085113509978</c:v>
                </c:pt>
                <c:pt idx="29">
                  <c:v>14.620464150152685</c:v>
                </c:pt>
                <c:pt idx="30">
                  <c:v>14.965919186795396</c:v>
                </c:pt>
                <c:pt idx="31">
                  <c:v>15.307450223438106</c:v>
                </c:pt>
                <c:pt idx="32">
                  <c:v>15.645057260080815</c:v>
                </c:pt>
                <c:pt idx="33">
                  <c:v>15.978740296723526</c:v>
                </c:pt>
                <c:pt idx="34">
                  <c:v>16.308499333366235</c:v>
                </c:pt>
                <c:pt idx="35">
                  <c:v>16.634334370008943</c:v>
                </c:pt>
                <c:pt idx="36">
                  <c:v>16.956245406651654</c:v>
                </c:pt>
                <c:pt idx="37">
                  <c:v>17.274232443294359</c:v>
                </c:pt>
                <c:pt idx="38">
                  <c:v>17.588295479937074</c:v>
                </c:pt>
                <c:pt idx="39">
                  <c:v>17.898434516579783</c:v>
                </c:pt>
                <c:pt idx="40">
                  <c:v>18.204649553222488</c:v>
                </c:pt>
                <c:pt idx="41">
                  <c:v>18.506940589865199</c:v>
                </c:pt>
                <c:pt idx="42">
                  <c:v>18.805307626507911</c:v>
                </c:pt>
                <c:pt idx="43">
                  <c:v>19.099750663150619</c:v>
                </c:pt>
                <c:pt idx="44">
                  <c:v>19.390269699793333</c:v>
                </c:pt>
                <c:pt idx="45">
                  <c:v>19.676864736436038</c:v>
                </c:pt>
                <c:pt idx="46">
                  <c:v>19.959535773078748</c:v>
                </c:pt>
                <c:pt idx="47">
                  <c:v>20.238282809721458</c:v>
                </c:pt>
                <c:pt idx="48">
                  <c:v>20.513105846364166</c:v>
                </c:pt>
                <c:pt idx="49">
                  <c:v>20.784004883006876</c:v>
                </c:pt>
                <c:pt idx="50">
                  <c:v>21.050979919649585</c:v>
                </c:pt>
                <c:pt idx="51">
                  <c:v>21.314030956292296</c:v>
                </c:pt>
                <c:pt idx="52">
                  <c:v>21.573157992935005</c:v>
                </c:pt>
                <c:pt idx="53">
                  <c:v>21.828361029577714</c:v>
                </c:pt>
                <c:pt idx="54">
                  <c:v>22.079640066220424</c:v>
                </c:pt>
                <c:pt idx="55">
                  <c:v>22.326995102863133</c:v>
                </c:pt>
                <c:pt idx="56">
                  <c:v>22.570426139505845</c:v>
                </c:pt>
                <c:pt idx="57">
                  <c:v>22.809933176148551</c:v>
                </c:pt>
                <c:pt idx="58">
                  <c:v>23.045516212791259</c:v>
                </c:pt>
                <c:pt idx="59">
                  <c:v>23.27717524943397</c:v>
                </c:pt>
                <c:pt idx="60">
                  <c:v>23.504910286076683</c:v>
                </c:pt>
                <c:pt idx="61">
                  <c:v>23.728721322719387</c:v>
                </c:pt>
                <c:pt idx="62">
                  <c:v>23.948608359362101</c:v>
                </c:pt>
                <c:pt idx="63">
                  <c:v>24.16457139600481</c:v>
                </c:pt>
                <c:pt idx="64">
                  <c:v>24.376610432647517</c:v>
                </c:pt>
                <c:pt idx="65">
                  <c:v>24.58472546929023</c:v>
                </c:pt>
                <c:pt idx="66">
                  <c:v>24.788916505932939</c:v>
                </c:pt>
                <c:pt idx="67">
                  <c:v>24.989183542575645</c:v>
                </c:pt>
                <c:pt idx="68">
                  <c:v>25.185526579218358</c:v>
                </c:pt>
                <c:pt idx="69">
                  <c:v>25.377945615861062</c:v>
                </c:pt>
                <c:pt idx="70">
                  <c:v>25.566440652503776</c:v>
                </c:pt>
                <c:pt idx="71">
                  <c:v>25.751011689146484</c:v>
                </c:pt>
                <c:pt idx="72">
                  <c:v>25.931658725789195</c:v>
                </c:pt>
                <c:pt idx="73">
                  <c:v>26.108381762431907</c:v>
                </c:pt>
                <c:pt idx="74">
                  <c:v>26.281180799074608</c:v>
                </c:pt>
                <c:pt idx="75">
                  <c:v>26.450055835717318</c:v>
                </c:pt>
                <c:pt idx="76">
                  <c:v>26.615006872360031</c:v>
                </c:pt>
                <c:pt idx="77">
                  <c:v>26.776033909002745</c:v>
                </c:pt>
                <c:pt idx="78">
                  <c:v>26.933136945645455</c:v>
                </c:pt>
                <c:pt idx="79">
                  <c:v>27.086315982288163</c:v>
                </c:pt>
                <c:pt idx="80">
                  <c:v>27.235571018930866</c:v>
                </c:pt>
                <c:pt idx="81">
                  <c:v>27.380902055573575</c:v>
                </c:pt>
                <c:pt idx="82">
                  <c:v>27.522309092216286</c:v>
                </c:pt>
                <c:pt idx="83">
                  <c:v>27.659792128858992</c:v>
                </c:pt>
                <c:pt idx="84">
                  <c:v>27.793351165501708</c:v>
                </c:pt>
                <c:pt idx="85">
                  <c:v>27.922986202144418</c:v>
                </c:pt>
                <c:pt idx="86">
                  <c:v>28.048697238787128</c:v>
                </c:pt>
                <c:pt idx="87">
                  <c:v>28.170484275429839</c:v>
                </c:pt>
                <c:pt idx="88">
                  <c:v>28.288347312072549</c:v>
                </c:pt>
                <c:pt idx="89">
                  <c:v>28.402286348715254</c:v>
                </c:pt>
                <c:pt idx="90">
                  <c:v>28.512301385357961</c:v>
                </c:pt>
                <c:pt idx="91">
                  <c:v>28.618392422000674</c:v>
                </c:pt>
                <c:pt idx="92">
                  <c:v>28.720559458643383</c:v>
                </c:pt>
                <c:pt idx="93">
                  <c:v>28.818802495286093</c:v>
                </c:pt>
                <c:pt idx="94">
                  <c:v>28.913121531928802</c:v>
                </c:pt>
                <c:pt idx="95">
                  <c:v>29.003516568571513</c:v>
                </c:pt>
                <c:pt idx="96">
                  <c:v>29.089987605214223</c:v>
                </c:pt>
                <c:pt idx="97">
                  <c:v>29.172534641856927</c:v>
                </c:pt>
                <c:pt idx="98">
                  <c:v>29.251157678499638</c:v>
                </c:pt>
                <c:pt idx="99">
                  <c:v>29.325856715142347</c:v>
                </c:pt>
                <c:pt idx="100">
                  <c:v>29.396631751785058</c:v>
                </c:pt>
                <c:pt idx="101">
                  <c:v>29.463482788427768</c:v>
                </c:pt>
                <c:pt idx="102">
                  <c:v>29.526409825070481</c:v>
                </c:pt>
                <c:pt idx="103">
                  <c:v>29.585412861713191</c:v>
                </c:pt>
                <c:pt idx="104">
                  <c:v>29.640491898355894</c:v>
                </c:pt>
                <c:pt idx="105">
                  <c:v>29.691646934998605</c:v>
                </c:pt>
                <c:pt idx="106">
                  <c:v>29.738877971641315</c:v>
                </c:pt>
                <c:pt idx="107">
                  <c:v>29.782185008284028</c:v>
                </c:pt>
                <c:pt idx="108">
                  <c:v>29.821568044926735</c:v>
                </c:pt>
                <c:pt idx="109">
                  <c:v>29.857027081569445</c:v>
                </c:pt>
                <c:pt idx="110">
                  <c:v>29.88856211821215</c:v>
                </c:pt>
                <c:pt idx="111">
                  <c:v>29.91617315485486</c:v>
                </c:pt>
                <c:pt idx="112">
                  <c:v>29.939860191497573</c:v>
                </c:pt>
                <c:pt idx="113">
                  <c:v>29.959623228140284</c:v>
                </c:pt>
                <c:pt idx="114">
                  <c:v>29.975462264782987</c:v>
                </c:pt>
                <c:pt idx="115">
                  <c:v>29.987377301425699</c:v>
                </c:pt>
                <c:pt idx="116">
                  <c:v>29.995368338068406</c:v>
                </c:pt>
                <c:pt idx="117">
                  <c:v>29.999435374711119</c:v>
                </c:pt>
                <c:pt idx="118">
                  <c:v>29.999578411353831</c:v>
                </c:pt>
                <c:pt idx="119">
                  <c:v>29.995797447996541</c:v>
                </c:pt>
                <c:pt idx="120">
                  <c:v>29.98809248463925</c:v>
                </c:pt>
                <c:pt idx="121">
                  <c:v>29.976463521281953</c:v>
                </c:pt>
                <c:pt idx="122">
                  <c:v>29.960910557924663</c:v>
                </c:pt>
                <c:pt idx="123">
                  <c:v>29.941433594567375</c:v>
                </c:pt>
                <c:pt idx="124">
                  <c:v>29.918032631210085</c:v>
                </c:pt>
                <c:pt idx="125">
                  <c:v>29.890707667852798</c:v>
                </c:pt>
                <c:pt idx="126">
                  <c:v>29.859458704495506</c:v>
                </c:pt>
                <c:pt idx="127">
                  <c:v>29.824285741138212</c:v>
                </c:pt>
                <c:pt idx="128">
                  <c:v>29.78518877778092</c:v>
                </c:pt>
                <c:pt idx="129">
                  <c:v>29.742167814423627</c:v>
                </c:pt>
                <c:pt idx="130">
                  <c:v>29.695222851066344</c:v>
                </c:pt>
                <c:pt idx="131">
                  <c:v>29.644353887709048</c:v>
                </c:pt>
                <c:pt idx="132">
                  <c:v>29.589560924351762</c:v>
                </c:pt>
                <c:pt idx="133">
                  <c:v>29.530843960994471</c:v>
                </c:pt>
                <c:pt idx="134">
                  <c:v>29.468202997637174</c:v>
                </c:pt>
                <c:pt idx="135">
                  <c:v>29.401638034279888</c:v>
                </c:pt>
                <c:pt idx="136">
                  <c:v>29.331149070922596</c:v>
                </c:pt>
                <c:pt idx="137">
                  <c:v>29.256736107565306</c:v>
                </c:pt>
                <c:pt idx="138">
                  <c:v>29.178399144208019</c:v>
                </c:pt>
                <c:pt idx="139">
                  <c:v>29.096138180850733</c:v>
                </c:pt>
                <c:pt idx="140">
                  <c:v>29.009953217493436</c:v>
                </c:pt>
                <c:pt idx="141">
                  <c:v>28.919844254136141</c:v>
                </c:pt>
                <c:pt idx="142">
                  <c:v>28.825811290778855</c:v>
                </c:pt>
                <c:pt idx="143">
                  <c:v>28.727854327421564</c:v>
                </c:pt>
                <c:pt idx="144">
                  <c:v>28.625973364064276</c:v>
                </c:pt>
                <c:pt idx="145">
                  <c:v>28.520168400706982</c:v>
                </c:pt>
                <c:pt idx="146">
                  <c:v>28.410439437349705</c:v>
                </c:pt>
                <c:pt idx="147">
                  <c:v>28.296786473992402</c:v>
                </c:pt>
                <c:pt idx="148">
                  <c:v>28.179209510635108</c:v>
                </c:pt>
                <c:pt idx="149">
                  <c:v>28.057708547277823</c:v>
                </c:pt>
                <c:pt idx="150">
                  <c:v>27.932283583920526</c:v>
                </c:pt>
                <c:pt idx="151">
                  <c:v>27.802934620563246</c:v>
                </c:pt>
                <c:pt idx="152">
                  <c:v>27.669661657205946</c:v>
                </c:pt>
                <c:pt idx="153">
                  <c:v>27.53246469384867</c:v>
                </c:pt>
                <c:pt idx="154">
                  <c:v>27.391343730491375</c:v>
                </c:pt>
                <c:pt idx="155">
                  <c:v>27.246298767134068</c:v>
                </c:pt>
                <c:pt idx="156">
                  <c:v>27.097329803776791</c:v>
                </c:pt>
                <c:pt idx="157">
                  <c:v>26.944436840419495</c:v>
                </c:pt>
                <c:pt idx="158">
                  <c:v>26.787619877062209</c:v>
                </c:pt>
                <c:pt idx="159">
                  <c:v>26.62687891370491</c:v>
                </c:pt>
                <c:pt idx="160">
                  <c:v>26.462213950347614</c:v>
                </c:pt>
                <c:pt idx="161">
                  <c:v>26.293624986990334</c:v>
                </c:pt>
                <c:pt idx="162">
                  <c:v>26.121112023633035</c:v>
                </c:pt>
                <c:pt idx="163">
                  <c:v>25.944675060275753</c:v>
                </c:pt>
                <c:pt idx="164">
                  <c:v>25.764314096918458</c:v>
                </c:pt>
                <c:pt idx="165">
                  <c:v>25.580029133561172</c:v>
                </c:pt>
                <c:pt idx="166">
                  <c:v>25.391820170203875</c:v>
                </c:pt>
                <c:pt idx="167">
                  <c:v>25.199687206846594</c:v>
                </c:pt>
                <c:pt idx="168">
                  <c:v>25.003630243489301</c:v>
                </c:pt>
                <c:pt idx="169">
                  <c:v>24.803649280132017</c:v>
                </c:pt>
                <c:pt idx="170">
                  <c:v>24.599744316774721</c:v>
                </c:pt>
                <c:pt idx="171">
                  <c:v>24.391915353417428</c:v>
                </c:pt>
                <c:pt idx="172">
                  <c:v>24.180162390060143</c:v>
                </c:pt>
                <c:pt idx="173">
                  <c:v>23.96448542670284</c:v>
                </c:pt>
                <c:pt idx="174">
                  <c:v>23.74488446334556</c:v>
                </c:pt>
                <c:pt idx="175">
                  <c:v>23.521359499988268</c:v>
                </c:pt>
                <c:pt idx="176">
                  <c:v>23.293910536630985</c:v>
                </c:pt>
                <c:pt idx="177">
                  <c:v>23.062537573273683</c:v>
                </c:pt>
                <c:pt idx="178">
                  <c:v>22.827240609916391</c:v>
                </c:pt>
                <c:pt idx="179">
                  <c:v>22.588019646559108</c:v>
                </c:pt>
                <c:pt idx="180">
                  <c:v>22.344874683201805</c:v>
                </c:pt>
                <c:pt idx="181">
                  <c:v>22.097805719844526</c:v>
                </c:pt>
                <c:pt idx="182">
                  <c:v>21.846812756487235</c:v>
                </c:pt>
                <c:pt idx="183">
                  <c:v>21.591895793129947</c:v>
                </c:pt>
                <c:pt idx="184">
                  <c:v>21.333054829772646</c:v>
                </c:pt>
                <c:pt idx="185">
                  <c:v>21.070289866415347</c:v>
                </c:pt>
                <c:pt idx="186">
                  <c:v>20.803600903058065</c:v>
                </c:pt>
                <c:pt idx="187">
                  <c:v>20.532987939700771</c:v>
                </c:pt>
                <c:pt idx="188">
                  <c:v>20.258450976343493</c:v>
                </c:pt>
                <c:pt idx="189">
                  <c:v>19.979990012986189</c:v>
                </c:pt>
                <c:pt idx="190">
                  <c:v>19.697605049628915</c:v>
                </c:pt>
                <c:pt idx="191">
                  <c:v>19.411296086271616</c:v>
                </c:pt>
                <c:pt idx="192">
                  <c:v>19.121063122914332</c:v>
                </c:pt>
                <c:pt idx="193">
                  <c:v>18.826906159557037</c:v>
                </c:pt>
                <c:pt idx="194">
                  <c:v>18.528825196199744</c:v>
                </c:pt>
                <c:pt idx="195">
                  <c:v>18.226820232842453</c:v>
                </c:pt>
                <c:pt idx="196">
                  <c:v>17.920891269485164</c:v>
                </c:pt>
                <c:pt idx="197">
                  <c:v>17.611038306127877</c:v>
                </c:pt>
                <c:pt idx="198">
                  <c:v>17.297261342770579</c:v>
                </c:pt>
                <c:pt idx="199">
                  <c:v>16.979560379413297</c:v>
                </c:pt>
                <c:pt idx="200">
                  <c:v>16.657935416056002</c:v>
                </c:pt>
                <c:pt idx="201">
                  <c:v>16.332386452698724</c:v>
                </c:pt>
                <c:pt idx="202">
                  <c:v>16.00291348934142</c:v>
                </c:pt>
                <c:pt idx="203">
                  <c:v>15.669516525984147</c:v>
                </c:pt>
                <c:pt idx="204">
                  <c:v>15.332195562626847</c:v>
                </c:pt>
                <c:pt idx="205">
                  <c:v>14.990950599269535</c:v>
                </c:pt>
                <c:pt idx="206">
                  <c:v>14.645781635912268</c:v>
                </c:pt>
                <c:pt idx="207">
                  <c:v>14.296688672554961</c:v>
                </c:pt>
                <c:pt idx="208">
                  <c:v>13.94367170919767</c:v>
                </c:pt>
                <c:pt idx="209">
                  <c:v>13.586730745840395</c:v>
                </c:pt>
                <c:pt idx="210">
                  <c:v>13.225865782483094</c:v>
                </c:pt>
                <c:pt idx="211">
                  <c:v>12.86107681912581</c:v>
                </c:pt>
                <c:pt idx="212">
                  <c:v>12.492363855768513</c:v>
                </c:pt>
                <c:pt idx="213">
                  <c:v>12.119726892411233</c:v>
                </c:pt>
                <c:pt idx="214">
                  <c:v>11.743165929053941</c:v>
                </c:pt>
                <c:pt idx="215">
                  <c:v>11.362680965696651</c:v>
                </c:pt>
                <c:pt idx="216">
                  <c:v>10.978272002339349</c:v>
                </c:pt>
                <c:pt idx="217">
                  <c:v>10.589939038982049</c:v>
                </c:pt>
                <c:pt idx="218">
                  <c:v>10.197682075624765</c:v>
                </c:pt>
                <c:pt idx="219">
                  <c:v>9.80150111226747</c:v>
                </c:pt>
                <c:pt idx="220">
                  <c:v>9.4013961489101767</c:v>
                </c:pt>
                <c:pt idx="221">
                  <c:v>8.9973671855528998</c:v>
                </c:pt>
                <c:pt idx="222">
                  <c:v>8.5894142221955967</c:v>
                </c:pt>
                <c:pt idx="223">
                  <c:v>8.17753725883831</c:v>
                </c:pt>
                <c:pt idx="224">
                  <c:v>7.7617362954810254</c:v>
                </c:pt>
                <c:pt idx="225">
                  <c:v>7.342011332123743</c:v>
                </c:pt>
                <c:pt idx="226">
                  <c:v>6.9183623687664628</c:v>
                </c:pt>
                <c:pt idx="227">
                  <c:v>6.4907894054091706</c:v>
                </c:pt>
                <c:pt idx="228">
                  <c:v>6.0592924420518663</c:v>
                </c:pt>
                <c:pt idx="229">
                  <c:v>5.6238714786945785</c:v>
                </c:pt>
                <c:pt idx="230">
                  <c:v>5.1845265153372928</c:v>
                </c:pt>
                <c:pt idx="231">
                  <c:v>4.7412575519799951</c:v>
                </c:pt>
                <c:pt idx="232">
                  <c:v>4.2940645886226996</c:v>
                </c:pt>
                <c:pt idx="233">
                  <c:v>3.8429476252654062</c:v>
                </c:pt>
                <c:pt idx="234">
                  <c:v>3.3879066619081293</c:v>
                </c:pt>
                <c:pt idx="235">
                  <c:v>2.9289416985508119</c:v>
                </c:pt>
                <c:pt idx="236">
                  <c:v>2.4660527351935535</c:v>
                </c:pt>
                <c:pt idx="237">
                  <c:v>1.9992397718362547</c:v>
                </c:pt>
                <c:pt idx="238">
                  <c:v>1.5285028084789722</c:v>
                </c:pt>
                <c:pt idx="239">
                  <c:v>1.0538418451216636</c:v>
                </c:pt>
                <c:pt idx="240">
                  <c:v>0.5752568817643855</c:v>
                </c:pt>
                <c:pt idx="241">
                  <c:v>9.2747918407095398E-2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A5-4401-8870-892ECF056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957887"/>
        <c:axId val="416957407"/>
      </c:scatterChart>
      <c:valAx>
        <c:axId val="416957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X(t)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957407"/>
        <c:crosses val="autoZero"/>
        <c:crossBetween val="midCat"/>
      </c:valAx>
      <c:valAx>
        <c:axId val="41695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Y(t)</a:t>
                </a:r>
                <a:r>
                  <a:rPr lang="en-US" baseline="0"/>
                  <a:t>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957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XY Plot</a:t>
            </a:r>
            <a:r>
              <a:rPr lang="en-US" baseline="0"/>
              <a:t> of Projectile Motion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13097908464146"/>
          <c:y val="0.17111880046136105"/>
          <c:w val="0.81281806380956434"/>
          <c:h val="0.66965581060309187"/>
        </c:manualLayout>
      </c:layout>
      <c:scatterChart>
        <c:scatterStyle val="lineMarker"/>
        <c:varyColors val="0"/>
        <c:ser>
          <c:idx val="0"/>
          <c:order val="0"/>
          <c:tx>
            <c:v>Projectile Motion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[0]!X</c:f>
              <c:numCache>
                <c:formatCode>General</c:formatCode>
                <c:ptCount val="242"/>
                <c:pt idx="0">
                  <c:v>0</c:v>
                </c:pt>
                <c:pt idx="1">
                  <c:v>2.4171151026832316E-2</c:v>
                </c:pt>
                <c:pt idx="2">
                  <c:v>4.8342302053664632E-2</c:v>
                </c:pt>
                <c:pt idx="3">
                  <c:v>7.2513453080496948E-2</c:v>
                </c:pt>
                <c:pt idx="4">
                  <c:v>9.6684604107329264E-2</c:v>
                </c:pt>
                <c:pt idx="5">
                  <c:v>0.12085575513416158</c:v>
                </c:pt>
                <c:pt idx="6">
                  <c:v>0.1450269061609939</c:v>
                </c:pt>
                <c:pt idx="7">
                  <c:v>0.16919805718782624</c:v>
                </c:pt>
                <c:pt idx="8">
                  <c:v>0.19336920821465853</c:v>
                </c:pt>
                <c:pt idx="9">
                  <c:v>0.21754035924149084</c:v>
                </c:pt>
                <c:pt idx="10">
                  <c:v>0.24171151026832316</c:v>
                </c:pt>
                <c:pt idx="11">
                  <c:v>0.26588266129515548</c:v>
                </c:pt>
                <c:pt idx="12">
                  <c:v>0.29005381232198779</c:v>
                </c:pt>
                <c:pt idx="13">
                  <c:v>0.31422496334882011</c:v>
                </c:pt>
                <c:pt idx="14">
                  <c:v>0.33839611437565248</c:v>
                </c:pt>
                <c:pt idx="15">
                  <c:v>0.36256726540248474</c:v>
                </c:pt>
                <c:pt idx="16">
                  <c:v>0.38673841642931706</c:v>
                </c:pt>
                <c:pt idx="17">
                  <c:v>0.41090956745614943</c:v>
                </c:pt>
                <c:pt idx="18">
                  <c:v>0.43508071848298169</c:v>
                </c:pt>
                <c:pt idx="19">
                  <c:v>0.459251869509814</c:v>
                </c:pt>
                <c:pt idx="20">
                  <c:v>0.48342302053664632</c:v>
                </c:pt>
                <c:pt idx="21">
                  <c:v>0.50759417156347864</c:v>
                </c:pt>
                <c:pt idx="22">
                  <c:v>0.53176532259031095</c:v>
                </c:pt>
                <c:pt idx="23">
                  <c:v>0.55593647361714327</c:v>
                </c:pt>
                <c:pt idx="24">
                  <c:v>0.58010762464397558</c:v>
                </c:pt>
                <c:pt idx="25">
                  <c:v>0.6042787756708079</c:v>
                </c:pt>
                <c:pt idx="26">
                  <c:v>0.62844992669764022</c:v>
                </c:pt>
                <c:pt idx="27">
                  <c:v>0.65262107772447253</c:v>
                </c:pt>
                <c:pt idx="28">
                  <c:v>0.67679222875130496</c:v>
                </c:pt>
                <c:pt idx="29">
                  <c:v>0.70096337977813716</c:v>
                </c:pt>
                <c:pt idx="30">
                  <c:v>0.72513453080496948</c:v>
                </c:pt>
                <c:pt idx="31">
                  <c:v>0.7493056818318018</c:v>
                </c:pt>
                <c:pt idx="32">
                  <c:v>0.77347683285863411</c:v>
                </c:pt>
                <c:pt idx="33">
                  <c:v>0.79764798388546643</c:v>
                </c:pt>
                <c:pt idx="34">
                  <c:v>0.82181913491229885</c:v>
                </c:pt>
                <c:pt idx="35">
                  <c:v>0.84599028593913106</c:v>
                </c:pt>
                <c:pt idx="36">
                  <c:v>0.87016143696596338</c:v>
                </c:pt>
                <c:pt idx="37">
                  <c:v>0.89433258799279569</c:v>
                </c:pt>
                <c:pt idx="38">
                  <c:v>0.91850373901962801</c:v>
                </c:pt>
                <c:pt idx="39">
                  <c:v>0.94267489004646032</c:v>
                </c:pt>
                <c:pt idx="40">
                  <c:v>0.96684604107329264</c:v>
                </c:pt>
                <c:pt idx="41">
                  <c:v>0.99101719210012484</c:v>
                </c:pt>
                <c:pt idx="42">
                  <c:v>1.0151883431269573</c:v>
                </c:pt>
                <c:pt idx="43">
                  <c:v>1.0393594941537896</c:v>
                </c:pt>
                <c:pt idx="44">
                  <c:v>1.0635306451806219</c:v>
                </c:pt>
                <c:pt idx="45">
                  <c:v>1.0877017962074542</c:v>
                </c:pt>
                <c:pt idx="46">
                  <c:v>1.1118729472342865</c:v>
                </c:pt>
                <c:pt idx="47">
                  <c:v>1.1360440982611189</c:v>
                </c:pt>
                <c:pt idx="48">
                  <c:v>1.1602152492879512</c:v>
                </c:pt>
                <c:pt idx="49">
                  <c:v>1.1843864003147835</c:v>
                </c:pt>
                <c:pt idx="50">
                  <c:v>1.2085575513416158</c:v>
                </c:pt>
                <c:pt idx="51">
                  <c:v>1.2327287023684481</c:v>
                </c:pt>
                <c:pt idx="52">
                  <c:v>1.2568998533952804</c:v>
                </c:pt>
                <c:pt idx="53">
                  <c:v>1.2810710044221127</c:v>
                </c:pt>
                <c:pt idx="54">
                  <c:v>1.3052421554489451</c:v>
                </c:pt>
                <c:pt idx="55">
                  <c:v>1.3294133064757774</c:v>
                </c:pt>
                <c:pt idx="56">
                  <c:v>1.3535844575026099</c:v>
                </c:pt>
                <c:pt idx="57">
                  <c:v>1.3777556085294418</c:v>
                </c:pt>
                <c:pt idx="58">
                  <c:v>1.4019267595562743</c:v>
                </c:pt>
                <c:pt idx="59">
                  <c:v>1.4260979105831066</c:v>
                </c:pt>
                <c:pt idx="60">
                  <c:v>1.450269061609939</c:v>
                </c:pt>
                <c:pt idx="61">
                  <c:v>1.4744402126367713</c:v>
                </c:pt>
                <c:pt idx="62">
                  <c:v>1.4986113636636036</c:v>
                </c:pt>
                <c:pt idx="63">
                  <c:v>1.5227825146904359</c:v>
                </c:pt>
                <c:pt idx="64">
                  <c:v>1.5469536657172682</c:v>
                </c:pt>
                <c:pt idx="65">
                  <c:v>1.5711248167441005</c:v>
                </c:pt>
                <c:pt idx="66">
                  <c:v>1.5952959677709329</c:v>
                </c:pt>
                <c:pt idx="67">
                  <c:v>1.6194671187977652</c:v>
                </c:pt>
                <c:pt idx="68">
                  <c:v>1.6436382698245977</c:v>
                </c:pt>
                <c:pt idx="69">
                  <c:v>1.6678094208514296</c:v>
                </c:pt>
                <c:pt idx="70">
                  <c:v>1.6919805718782621</c:v>
                </c:pt>
                <c:pt idx="71">
                  <c:v>1.7161517229050944</c:v>
                </c:pt>
                <c:pt idx="72">
                  <c:v>1.7403228739319268</c:v>
                </c:pt>
                <c:pt idx="73">
                  <c:v>1.7644940249587591</c:v>
                </c:pt>
                <c:pt idx="74">
                  <c:v>1.7886651759855914</c:v>
                </c:pt>
                <c:pt idx="75">
                  <c:v>1.8128363270124237</c:v>
                </c:pt>
                <c:pt idx="76">
                  <c:v>1.837007478039256</c:v>
                </c:pt>
                <c:pt idx="77">
                  <c:v>1.8611786290660883</c:v>
                </c:pt>
                <c:pt idx="78">
                  <c:v>1.8853497800929206</c:v>
                </c:pt>
                <c:pt idx="79">
                  <c:v>1.909520931119753</c:v>
                </c:pt>
                <c:pt idx="80">
                  <c:v>1.9336920821465853</c:v>
                </c:pt>
                <c:pt idx="81">
                  <c:v>1.9578632331734178</c:v>
                </c:pt>
                <c:pt idx="82">
                  <c:v>1.9820343842002497</c:v>
                </c:pt>
                <c:pt idx="83">
                  <c:v>2.0062055352270822</c:v>
                </c:pt>
                <c:pt idx="84">
                  <c:v>2.0303766862539145</c:v>
                </c:pt>
                <c:pt idx="85">
                  <c:v>2.0545478372807469</c:v>
                </c:pt>
                <c:pt idx="86">
                  <c:v>2.0787189883075792</c:v>
                </c:pt>
                <c:pt idx="87">
                  <c:v>2.1028901393344115</c:v>
                </c:pt>
                <c:pt idx="88">
                  <c:v>2.1270612903612438</c:v>
                </c:pt>
                <c:pt idx="89">
                  <c:v>2.1512324413880761</c:v>
                </c:pt>
                <c:pt idx="90">
                  <c:v>2.1754035924149084</c:v>
                </c:pt>
                <c:pt idx="91">
                  <c:v>2.1995747434417408</c:v>
                </c:pt>
                <c:pt idx="92">
                  <c:v>2.2237458944685731</c:v>
                </c:pt>
                <c:pt idx="93">
                  <c:v>2.2479170454954054</c:v>
                </c:pt>
                <c:pt idx="94">
                  <c:v>2.2720881965222377</c:v>
                </c:pt>
                <c:pt idx="95">
                  <c:v>2.29625934754907</c:v>
                </c:pt>
                <c:pt idx="96">
                  <c:v>2.3204304985759023</c:v>
                </c:pt>
                <c:pt idx="97">
                  <c:v>2.3446016496027346</c:v>
                </c:pt>
                <c:pt idx="98">
                  <c:v>2.368772800629567</c:v>
                </c:pt>
                <c:pt idx="99">
                  <c:v>2.3929439516563993</c:v>
                </c:pt>
                <c:pt idx="100">
                  <c:v>2.4171151026832316</c:v>
                </c:pt>
                <c:pt idx="101">
                  <c:v>2.4412862537100639</c:v>
                </c:pt>
                <c:pt idx="102">
                  <c:v>2.4654574047368962</c:v>
                </c:pt>
                <c:pt idx="103">
                  <c:v>2.4896285557637285</c:v>
                </c:pt>
                <c:pt idx="104">
                  <c:v>2.5137997067905609</c:v>
                </c:pt>
                <c:pt idx="105">
                  <c:v>2.5379708578173932</c:v>
                </c:pt>
                <c:pt idx="106">
                  <c:v>2.5621420088442255</c:v>
                </c:pt>
                <c:pt idx="107">
                  <c:v>2.5863131598710578</c:v>
                </c:pt>
                <c:pt idx="108">
                  <c:v>2.6104843108978901</c:v>
                </c:pt>
                <c:pt idx="109">
                  <c:v>2.6346554619247224</c:v>
                </c:pt>
                <c:pt idx="110">
                  <c:v>2.6588266129515548</c:v>
                </c:pt>
                <c:pt idx="111">
                  <c:v>2.6829977639783875</c:v>
                </c:pt>
                <c:pt idx="112">
                  <c:v>2.7071689150052198</c:v>
                </c:pt>
                <c:pt idx="113">
                  <c:v>2.7313400660320513</c:v>
                </c:pt>
                <c:pt idx="114">
                  <c:v>2.7555112170588836</c:v>
                </c:pt>
                <c:pt idx="115">
                  <c:v>2.7796823680857163</c:v>
                </c:pt>
                <c:pt idx="116">
                  <c:v>2.8038535191125487</c:v>
                </c:pt>
                <c:pt idx="117">
                  <c:v>2.828024670139381</c:v>
                </c:pt>
                <c:pt idx="118">
                  <c:v>2.8521958211662133</c:v>
                </c:pt>
                <c:pt idx="119">
                  <c:v>2.8763669721930456</c:v>
                </c:pt>
                <c:pt idx="120">
                  <c:v>2.9005381232198779</c:v>
                </c:pt>
                <c:pt idx="121">
                  <c:v>2.9247092742467102</c:v>
                </c:pt>
                <c:pt idx="122">
                  <c:v>2.9488804252735425</c:v>
                </c:pt>
                <c:pt idx="123">
                  <c:v>2.9730515763003749</c:v>
                </c:pt>
                <c:pt idx="124">
                  <c:v>2.9972227273272072</c:v>
                </c:pt>
                <c:pt idx="125">
                  <c:v>3.0213938783540395</c:v>
                </c:pt>
                <c:pt idx="126">
                  <c:v>3.0455650293808718</c:v>
                </c:pt>
                <c:pt idx="127">
                  <c:v>3.0697361804077041</c:v>
                </c:pt>
                <c:pt idx="128">
                  <c:v>3.0939073314345364</c:v>
                </c:pt>
                <c:pt idx="129">
                  <c:v>3.1180784824613688</c:v>
                </c:pt>
                <c:pt idx="130">
                  <c:v>3.1422496334882011</c:v>
                </c:pt>
                <c:pt idx="131">
                  <c:v>3.1664207845150334</c:v>
                </c:pt>
                <c:pt idx="132">
                  <c:v>3.1905919355418657</c:v>
                </c:pt>
                <c:pt idx="133">
                  <c:v>3.214763086568698</c:v>
                </c:pt>
                <c:pt idx="134">
                  <c:v>3.2389342375955303</c:v>
                </c:pt>
                <c:pt idx="135">
                  <c:v>3.2631053886223627</c:v>
                </c:pt>
                <c:pt idx="136">
                  <c:v>3.2872765396491954</c:v>
                </c:pt>
                <c:pt idx="137">
                  <c:v>3.3114476906760277</c:v>
                </c:pt>
                <c:pt idx="138">
                  <c:v>3.3356188417028592</c:v>
                </c:pt>
                <c:pt idx="139">
                  <c:v>3.3597899927296915</c:v>
                </c:pt>
                <c:pt idx="140">
                  <c:v>3.3839611437565242</c:v>
                </c:pt>
                <c:pt idx="141">
                  <c:v>3.4081322947833566</c:v>
                </c:pt>
                <c:pt idx="142">
                  <c:v>3.4323034458101889</c:v>
                </c:pt>
                <c:pt idx="143">
                  <c:v>3.4564745968370212</c:v>
                </c:pt>
                <c:pt idx="144">
                  <c:v>3.4806457478638535</c:v>
                </c:pt>
                <c:pt idx="145">
                  <c:v>3.5048168988906858</c:v>
                </c:pt>
                <c:pt idx="146">
                  <c:v>3.5289880499175181</c:v>
                </c:pt>
                <c:pt idx="147">
                  <c:v>3.5531592009443504</c:v>
                </c:pt>
                <c:pt idx="148">
                  <c:v>3.5773303519711828</c:v>
                </c:pt>
                <c:pt idx="149">
                  <c:v>3.6015015029980151</c:v>
                </c:pt>
                <c:pt idx="150">
                  <c:v>3.6256726540248474</c:v>
                </c:pt>
                <c:pt idx="151">
                  <c:v>3.6498438050516797</c:v>
                </c:pt>
                <c:pt idx="152">
                  <c:v>3.674014956078512</c:v>
                </c:pt>
                <c:pt idx="153">
                  <c:v>3.6981861071053443</c:v>
                </c:pt>
                <c:pt idx="154">
                  <c:v>3.7223572581321767</c:v>
                </c:pt>
                <c:pt idx="155">
                  <c:v>3.746528409159009</c:v>
                </c:pt>
                <c:pt idx="156">
                  <c:v>3.7706995601858413</c:v>
                </c:pt>
                <c:pt idx="157">
                  <c:v>3.7948707112126736</c:v>
                </c:pt>
                <c:pt idx="158">
                  <c:v>3.8190418622395059</c:v>
                </c:pt>
                <c:pt idx="159">
                  <c:v>3.8432130132663382</c:v>
                </c:pt>
                <c:pt idx="160">
                  <c:v>3.8673841642931706</c:v>
                </c:pt>
                <c:pt idx="161">
                  <c:v>3.8915553153200033</c:v>
                </c:pt>
                <c:pt idx="162">
                  <c:v>3.9157264663468356</c:v>
                </c:pt>
                <c:pt idx="163">
                  <c:v>3.9398976173736671</c:v>
                </c:pt>
                <c:pt idx="164">
                  <c:v>3.9640687684004994</c:v>
                </c:pt>
                <c:pt idx="165">
                  <c:v>3.9882399194273321</c:v>
                </c:pt>
                <c:pt idx="166">
                  <c:v>4.0124110704541645</c:v>
                </c:pt>
                <c:pt idx="167">
                  <c:v>4.0365822214809963</c:v>
                </c:pt>
                <c:pt idx="168">
                  <c:v>4.0607533725078291</c:v>
                </c:pt>
                <c:pt idx="169">
                  <c:v>4.084924523534661</c:v>
                </c:pt>
                <c:pt idx="170">
                  <c:v>4.1090956745614937</c:v>
                </c:pt>
                <c:pt idx="171">
                  <c:v>4.1332668255883256</c:v>
                </c:pt>
                <c:pt idx="172">
                  <c:v>4.1574379766151583</c:v>
                </c:pt>
                <c:pt idx="173">
                  <c:v>4.1816091276419902</c:v>
                </c:pt>
                <c:pt idx="174">
                  <c:v>4.205780278668823</c:v>
                </c:pt>
                <c:pt idx="175">
                  <c:v>4.2299514296956549</c:v>
                </c:pt>
                <c:pt idx="176">
                  <c:v>4.2541225807224876</c:v>
                </c:pt>
                <c:pt idx="177">
                  <c:v>4.2782937317493204</c:v>
                </c:pt>
                <c:pt idx="178">
                  <c:v>4.3024648827761522</c:v>
                </c:pt>
                <c:pt idx="179">
                  <c:v>4.326636033802985</c:v>
                </c:pt>
                <c:pt idx="180">
                  <c:v>4.3508071848298169</c:v>
                </c:pt>
                <c:pt idx="181">
                  <c:v>4.3749783358566496</c:v>
                </c:pt>
                <c:pt idx="182">
                  <c:v>4.3991494868834815</c:v>
                </c:pt>
                <c:pt idx="183">
                  <c:v>4.4233206379103143</c:v>
                </c:pt>
                <c:pt idx="184">
                  <c:v>4.4474917889371461</c:v>
                </c:pt>
                <c:pt idx="185">
                  <c:v>4.4716629399639789</c:v>
                </c:pt>
                <c:pt idx="186">
                  <c:v>4.4958340909908108</c:v>
                </c:pt>
                <c:pt idx="187">
                  <c:v>4.5200052420176435</c:v>
                </c:pt>
                <c:pt idx="188">
                  <c:v>4.5441763930444754</c:v>
                </c:pt>
                <c:pt idx="189">
                  <c:v>4.5683475440713073</c:v>
                </c:pt>
                <c:pt idx="190">
                  <c:v>4.59251869509814</c:v>
                </c:pt>
                <c:pt idx="191">
                  <c:v>4.6166898461249719</c:v>
                </c:pt>
                <c:pt idx="192">
                  <c:v>4.6408609971518047</c:v>
                </c:pt>
                <c:pt idx="193">
                  <c:v>4.6650321481786365</c:v>
                </c:pt>
                <c:pt idx="194">
                  <c:v>4.6892032992054693</c:v>
                </c:pt>
                <c:pt idx="195">
                  <c:v>4.7133744502323012</c:v>
                </c:pt>
                <c:pt idx="196">
                  <c:v>4.7375456012591339</c:v>
                </c:pt>
                <c:pt idx="197">
                  <c:v>4.7617167522859658</c:v>
                </c:pt>
                <c:pt idx="198">
                  <c:v>4.7858879033127986</c:v>
                </c:pt>
                <c:pt idx="199">
                  <c:v>4.8100590543396304</c:v>
                </c:pt>
                <c:pt idx="200">
                  <c:v>4.8342302053664632</c:v>
                </c:pt>
                <c:pt idx="201">
                  <c:v>4.8584013563932951</c:v>
                </c:pt>
                <c:pt idx="202">
                  <c:v>4.8825725074201278</c:v>
                </c:pt>
                <c:pt idx="203">
                  <c:v>4.9067436584469597</c:v>
                </c:pt>
                <c:pt idx="204">
                  <c:v>4.9309148094737925</c:v>
                </c:pt>
                <c:pt idx="205">
                  <c:v>4.9550859605006243</c:v>
                </c:pt>
                <c:pt idx="206">
                  <c:v>4.9792571115274571</c:v>
                </c:pt>
                <c:pt idx="207">
                  <c:v>5.003428262554289</c:v>
                </c:pt>
                <c:pt idx="208">
                  <c:v>5.0275994135811217</c:v>
                </c:pt>
                <c:pt idx="209">
                  <c:v>5.0517705646079536</c:v>
                </c:pt>
                <c:pt idx="210">
                  <c:v>5.0759417156347864</c:v>
                </c:pt>
                <c:pt idx="211">
                  <c:v>5.1001128666616182</c:v>
                </c:pt>
                <c:pt idx="212">
                  <c:v>5.124284017688451</c:v>
                </c:pt>
                <c:pt idx="213">
                  <c:v>5.1484551687152829</c:v>
                </c:pt>
                <c:pt idx="214">
                  <c:v>5.1726263197421156</c:v>
                </c:pt>
                <c:pt idx="215">
                  <c:v>5.1967974707689475</c:v>
                </c:pt>
                <c:pt idx="216">
                  <c:v>5.2209686217957803</c:v>
                </c:pt>
                <c:pt idx="217">
                  <c:v>5.2451397728226121</c:v>
                </c:pt>
                <c:pt idx="218">
                  <c:v>5.2693109238494449</c:v>
                </c:pt>
                <c:pt idx="219">
                  <c:v>5.2934820748762768</c:v>
                </c:pt>
                <c:pt idx="220">
                  <c:v>5.3176532259031095</c:v>
                </c:pt>
                <c:pt idx="221">
                  <c:v>5.3418243769299414</c:v>
                </c:pt>
                <c:pt idx="222">
                  <c:v>5.365995527956775</c:v>
                </c:pt>
                <c:pt idx="223">
                  <c:v>5.390166678983606</c:v>
                </c:pt>
                <c:pt idx="224">
                  <c:v>5.4143378300104397</c:v>
                </c:pt>
                <c:pt idx="225">
                  <c:v>5.4385089810372715</c:v>
                </c:pt>
                <c:pt idx="226">
                  <c:v>5.4626801320641025</c:v>
                </c:pt>
                <c:pt idx="227">
                  <c:v>5.4868512830909362</c:v>
                </c:pt>
                <c:pt idx="228">
                  <c:v>5.5110224341177672</c:v>
                </c:pt>
                <c:pt idx="229">
                  <c:v>5.5351935851446008</c:v>
                </c:pt>
                <c:pt idx="230">
                  <c:v>5.5593647361714327</c:v>
                </c:pt>
                <c:pt idx="231">
                  <c:v>5.5835358871982654</c:v>
                </c:pt>
                <c:pt idx="232">
                  <c:v>5.6077070382250973</c:v>
                </c:pt>
                <c:pt idx="233">
                  <c:v>5.6318781892519301</c:v>
                </c:pt>
                <c:pt idx="234">
                  <c:v>5.6560493402787619</c:v>
                </c:pt>
                <c:pt idx="235">
                  <c:v>5.6802204913055947</c:v>
                </c:pt>
                <c:pt idx="236">
                  <c:v>5.7043916423324266</c:v>
                </c:pt>
                <c:pt idx="237">
                  <c:v>5.7285627933592593</c:v>
                </c:pt>
                <c:pt idx="238">
                  <c:v>5.7527339443860912</c:v>
                </c:pt>
                <c:pt idx="239">
                  <c:v>5.776905095412924</c:v>
                </c:pt>
                <c:pt idx="240">
                  <c:v>5.8010762464397558</c:v>
                </c:pt>
                <c:pt idx="241">
                  <c:v>5.8252473974665886</c:v>
                </c:pt>
              </c:numCache>
            </c:numRef>
          </c:xVal>
          <c:yVal>
            <c:numRef>
              <c:f>[0]!Y</c:f>
              <c:numCache>
                <c:formatCode>General</c:formatCode>
                <c:ptCount val="242"/>
                <c:pt idx="0">
                  <c:v>2.8953280875141125</c:v>
                </c:pt>
                <c:pt idx="1">
                  <c:v>3.3545791241568219</c:v>
                </c:pt>
                <c:pt idx="2">
                  <c:v>3.8099061607995317</c:v>
                </c:pt>
                <c:pt idx="3">
                  <c:v>4.261309197442241</c:v>
                </c:pt>
                <c:pt idx="4">
                  <c:v>4.7087882340849507</c:v>
                </c:pt>
                <c:pt idx="5">
                  <c:v>5.15234327072766</c:v>
                </c:pt>
                <c:pt idx="6">
                  <c:v>5.5919743073703696</c:v>
                </c:pt>
                <c:pt idx="7">
                  <c:v>6.0276813440130788</c:v>
                </c:pt>
                <c:pt idx="8">
                  <c:v>6.4594643806557883</c:v>
                </c:pt>
                <c:pt idx="9">
                  <c:v>6.8873234172984983</c:v>
                </c:pt>
                <c:pt idx="10">
                  <c:v>7.3112584539412069</c:v>
                </c:pt>
                <c:pt idx="11">
                  <c:v>7.7312694905839168</c:v>
                </c:pt>
                <c:pt idx="12">
                  <c:v>8.1473565272266271</c:v>
                </c:pt>
                <c:pt idx="13">
                  <c:v>8.5595195638693351</c:v>
                </c:pt>
                <c:pt idx="14">
                  <c:v>8.9677586005120453</c:v>
                </c:pt>
                <c:pt idx="15">
                  <c:v>9.3720736371547559</c:v>
                </c:pt>
                <c:pt idx="16">
                  <c:v>9.7724646737974634</c:v>
                </c:pt>
                <c:pt idx="17">
                  <c:v>10.168931710440173</c:v>
                </c:pt>
                <c:pt idx="18">
                  <c:v>10.561474747082883</c:v>
                </c:pt>
                <c:pt idx="19">
                  <c:v>10.950093783725592</c:v>
                </c:pt>
                <c:pt idx="20">
                  <c:v>11.334788820368301</c:v>
                </c:pt>
                <c:pt idx="21">
                  <c:v>11.71555985701101</c:v>
                </c:pt>
                <c:pt idx="22">
                  <c:v>12.092406893653722</c:v>
                </c:pt>
                <c:pt idx="23">
                  <c:v>12.465329930296431</c:v>
                </c:pt>
                <c:pt idx="24">
                  <c:v>12.83432896693914</c:v>
                </c:pt>
                <c:pt idx="25">
                  <c:v>13.199404003581849</c:v>
                </c:pt>
                <c:pt idx="26">
                  <c:v>13.560555040224559</c:v>
                </c:pt>
                <c:pt idx="27">
                  <c:v>13.917782076867269</c:v>
                </c:pt>
                <c:pt idx="28">
                  <c:v>14.271085113509978</c:v>
                </c:pt>
                <c:pt idx="29">
                  <c:v>14.620464150152685</c:v>
                </c:pt>
                <c:pt idx="30">
                  <c:v>14.965919186795396</c:v>
                </c:pt>
                <c:pt idx="31">
                  <c:v>15.307450223438106</c:v>
                </c:pt>
                <c:pt idx="32">
                  <c:v>15.645057260080815</c:v>
                </c:pt>
                <c:pt idx="33">
                  <c:v>15.978740296723526</c:v>
                </c:pt>
                <c:pt idx="34">
                  <c:v>16.308499333366235</c:v>
                </c:pt>
                <c:pt idx="35">
                  <c:v>16.634334370008943</c:v>
                </c:pt>
                <c:pt idx="36">
                  <c:v>16.956245406651654</c:v>
                </c:pt>
                <c:pt idx="37">
                  <c:v>17.274232443294359</c:v>
                </c:pt>
                <c:pt idx="38">
                  <c:v>17.588295479937074</c:v>
                </c:pt>
                <c:pt idx="39">
                  <c:v>17.898434516579783</c:v>
                </c:pt>
                <c:pt idx="40">
                  <c:v>18.204649553222488</c:v>
                </c:pt>
                <c:pt idx="41">
                  <c:v>18.506940589865199</c:v>
                </c:pt>
                <c:pt idx="42">
                  <c:v>18.805307626507911</c:v>
                </c:pt>
                <c:pt idx="43">
                  <c:v>19.099750663150619</c:v>
                </c:pt>
                <c:pt idx="44">
                  <c:v>19.390269699793333</c:v>
                </c:pt>
                <c:pt idx="45">
                  <c:v>19.676864736436038</c:v>
                </c:pt>
                <c:pt idx="46">
                  <c:v>19.959535773078748</c:v>
                </c:pt>
                <c:pt idx="47">
                  <c:v>20.238282809721458</c:v>
                </c:pt>
                <c:pt idx="48">
                  <c:v>20.513105846364166</c:v>
                </c:pt>
                <c:pt idx="49">
                  <c:v>20.784004883006876</c:v>
                </c:pt>
                <c:pt idx="50">
                  <c:v>21.050979919649585</c:v>
                </c:pt>
                <c:pt idx="51">
                  <c:v>21.314030956292296</c:v>
                </c:pt>
                <c:pt idx="52">
                  <c:v>21.573157992935005</c:v>
                </c:pt>
                <c:pt idx="53">
                  <c:v>21.828361029577714</c:v>
                </c:pt>
                <c:pt idx="54">
                  <c:v>22.079640066220424</c:v>
                </c:pt>
                <c:pt idx="55">
                  <c:v>22.326995102863133</c:v>
                </c:pt>
                <c:pt idx="56">
                  <c:v>22.570426139505845</c:v>
                </c:pt>
                <c:pt idx="57">
                  <c:v>22.809933176148551</c:v>
                </c:pt>
                <c:pt idx="58">
                  <c:v>23.045516212791259</c:v>
                </c:pt>
                <c:pt idx="59">
                  <c:v>23.27717524943397</c:v>
                </c:pt>
                <c:pt idx="60">
                  <c:v>23.504910286076683</c:v>
                </c:pt>
                <c:pt idx="61">
                  <c:v>23.728721322719387</c:v>
                </c:pt>
                <c:pt idx="62">
                  <c:v>23.948608359362101</c:v>
                </c:pt>
                <c:pt idx="63">
                  <c:v>24.16457139600481</c:v>
                </c:pt>
                <c:pt idx="64">
                  <c:v>24.376610432647517</c:v>
                </c:pt>
                <c:pt idx="65">
                  <c:v>24.58472546929023</c:v>
                </c:pt>
                <c:pt idx="66">
                  <c:v>24.788916505932939</c:v>
                </c:pt>
                <c:pt idx="67">
                  <c:v>24.989183542575645</c:v>
                </c:pt>
                <c:pt idx="68">
                  <c:v>25.185526579218358</c:v>
                </c:pt>
                <c:pt idx="69">
                  <c:v>25.377945615861062</c:v>
                </c:pt>
                <c:pt idx="70">
                  <c:v>25.566440652503776</c:v>
                </c:pt>
                <c:pt idx="71">
                  <c:v>25.751011689146484</c:v>
                </c:pt>
                <c:pt idx="72">
                  <c:v>25.931658725789195</c:v>
                </c:pt>
                <c:pt idx="73">
                  <c:v>26.108381762431907</c:v>
                </c:pt>
                <c:pt idx="74">
                  <c:v>26.281180799074608</c:v>
                </c:pt>
                <c:pt idx="75">
                  <c:v>26.450055835717318</c:v>
                </c:pt>
                <c:pt idx="76">
                  <c:v>26.615006872360031</c:v>
                </c:pt>
                <c:pt idx="77">
                  <c:v>26.776033909002745</c:v>
                </c:pt>
                <c:pt idx="78">
                  <c:v>26.933136945645455</c:v>
                </c:pt>
                <c:pt idx="79">
                  <c:v>27.086315982288163</c:v>
                </c:pt>
                <c:pt idx="80">
                  <c:v>27.235571018930866</c:v>
                </c:pt>
                <c:pt idx="81">
                  <c:v>27.380902055573575</c:v>
                </c:pt>
                <c:pt idx="82">
                  <c:v>27.522309092216286</c:v>
                </c:pt>
                <c:pt idx="83">
                  <c:v>27.659792128858992</c:v>
                </c:pt>
                <c:pt idx="84">
                  <c:v>27.793351165501708</c:v>
                </c:pt>
                <c:pt idx="85">
                  <c:v>27.922986202144418</c:v>
                </c:pt>
                <c:pt idx="86">
                  <c:v>28.048697238787128</c:v>
                </c:pt>
                <c:pt idx="87">
                  <c:v>28.170484275429839</c:v>
                </c:pt>
                <c:pt idx="88">
                  <c:v>28.288347312072549</c:v>
                </c:pt>
                <c:pt idx="89">
                  <c:v>28.402286348715254</c:v>
                </c:pt>
                <c:pt idx="90">
                  <c:v>28.512301385357961</c:v>
                </c:pt>
                <c:pt idx="91">
                  <c:v>28.618392422000674</c:v>
                </c:pt>
                <c:pt idx="92">
                  <c:v>28.720559458643383</c:v>
                </c:pt>
                <c:pt idx="93">
                  <c:v>28.818802495286093</c:v>
                </c:pt>
                <c:pt idx="94">
                  <c:v>28.913121531928802</c:v>
                </c:pt>
                <c:pt idx="95">
                  <c:v>29.003516568571513</c:v>
                </c:pt>
                <c:pt idx="96">
                  <c:v>29.089987605214223</c:v>
                </c:pt>
                <c:pt idx="97">
                  <c:v>29.172534641856927</c:v>
                </c:pt>
                <c:pt idx="98">
                  <c:v>29.251157678499638</c:v>
                </c:pt>
                <c:pt idx="99">
                  <c:v>29.325856715142347</c:v>
                </c:pt>
                <c:pt idx="100">
                  <c:v>29.396631751785058</c:v>
                </c:pt>
                <c:pt idx="101">
                  <c:v>29.463482788427768</c:v>
                </c:pt>
                <c:pt idx="102">
                  <c:v>29.526409825070481</c:v>
                </c:pt>
                <c:pt idx="103">
                  <c:v>29.585412861713191</c:v>
                </c:pt>
                <c:pt idx="104">
                  <c:v>29.640491898355894</c:v>
                </c:pt>
                <c:pt idx="105">
                  <c:v>29.691646934998605</c:v>
                </c:pt>
                <c:pt idx="106">
                  <c:v>29.738877971641315</c:v>
                </c:pt>
                <c:pt idx="107">
                  <c:v>29.782185008284028</c:v>
                </c:pt>
                <c:pt idx="108">
                  <c:v>29.821568044926735</c:v>
                </c:pt>
                <c:pt idx="109">
                  <c:v>29.857027081569445</c:v>
                </c:pt>
                <c:pt idx="110">
                  <c:v>29.88856211821215</c:v>
                </c:pt>
                <c:pt idx="111">
                  <c:v>29.91617315485486</c:v>
                </c:pt>
                <c:pt idx="112">
                  <c:v>29.939860191497573</c:v>
                </c:pt>
                <c:pt idx="113">
                  <c:v>29.959623228140284</c:v>
                </c:pt>
                <c:pt idx="114">
                  <c:v>29.975462264782987</c:v>
                </c:pt>
                <c:pt idx="115">
                  <c:v>29.987377301425699</c:v>
                </c:pt>
                <c:pt idx="116">
                  <c:v>29.995368338068406</c:v>
                </c:pt>
                <c:pt idx="117">
                  <c:v>29.999435374711119</c:v>
                </c:pt>
                <c:pt idx="118">
                  <c:v>29.999578411353831</c:v>
                </c:pt>
                <c:pt idx="119">
                  <c:v>29.995797447996541</c:v>
                </c:pt>
                <c:pt idx="120">
                  <c:v>29.98809248463925</c:v>
                </c:pt>
                <c:pt idx="121">
                  <c:v>29.976463521281953</c:v>
                </c:pt>
                <c:pt idx="122">
                  <c:v>29.960910557924663</c:v>
                </c:pt>
                <c:pt idx="123">
                  <c:v>29.941433594567375</c:v>
                </c:pt>
                <c:pt idx="124">
                  <c:v>29.918032631210085</c:v>
                </c:pt>
                <c:pt idx="125">
                  <c:v>29.890707667852798</c:v>
                </c:pt>
                <c:pt idx="126">
                  <c:v>29.859458704495506</c:v>
                </c:pt>
                <c:pt idx="127">
                  <c:v>29.824285741138212</c:v>
                </c:pt>
                <c:pt idx="128">
                  <c:v>29.78518877778092</c:v>
                </c:pt>
                <c:pt idx="129">
                  <c:v>29.742167814423627</c:v>
                </c:pt>
                <c:pt idx="130">
                  <c:v>29.695222851066344</c:v>
                </c:pt>
                <c:pt idx="131">
                  <c:v>29.644353887709048</c:v>
                </c:pt>
                <c:pt idx="132">
                  <c:v>29.589560924351762</c:v>
                </c:pt>
                <c:pt idx="133">
                  <c:v>29.530843960994471</c:v>
                </c:pt>
                <c:pt idx="134">
                  <c:v>29.468202997637174</c:v>
                </c:pt>
                <c:pt idx="135">
                  <c:v>29.401638034279888</c:v>
                </c:pt>
                <c:pt idx="136">
                  <c:v>29.331149070922596</c:v>
                </c:pt>
                <c:pt idx="137">
                  <c:v>29.256736107565306</c:v>
                </c:pt>
                <c:pt idx="138">
                  <c:v>29.178399144208019</c:v>
                </c:pt>
                <c:pt idx="139">
                  <c:v>29.096138180850733</c:v>
                </c:pt>
                <c:pt idx="140">
                  <c:v>29.009953217493436</c:v>
                </c:pt>
                <c:pt idx="141">
                  <c:v>28.919844254136141</c:v>
                </c:pt>
                <c:pt idx="142">
                  <c:v>28.825811290778855</c:v>
                </c:pt>
                <c:pt idx="143">
                  <c:v>28.727854327421564</c:v>
                </c:pt>
                <c:pt idx="144">
                  <c:v>28.625973364064276</c:v>
                </c:pt>
                <c:pt idx="145">
                  <c:v>28.520168400706982</c:v>
                </c:pt>
                <c:pt idx="146">
                  <c:v>28.410439437349705</c:v>
                </c:pt>
                <c:pt idx="147">
                  <c:v>28.296786473992402</c:v>
                </c:pt>
                <c:pt idx="148">
                  <c:v>28.179209510635108</c:v>
                </c:pt>
                <c:pt idx="149">
                  <c:v>28.057708547277823</c:v>
                </c:pt>
                <c:pt idx="150">
                  <c:v>27.932283583920526</c:v>
                </c:pt>
                <c:pt idx="151">
                  <c:v>27.802934620563246</c:v>
                </c:pt>
                <c:pt idx="152">
                  <c:v>27.669661657205946</c:v>
                </c:pt>
                <c:pt idx="153">
                  <c:v>27.53246469384867</c:v>
                </c:pt>
                <c:pt idx="154">
                  <c:v>27.391343730491375</c:v>
                </c:pt>
                <c:pt idx="155">
                  <c:v>27.246298767134068</c:v>
                </c:pt>
                <c:pt idx="156">
                  <c:v>27.097329803776791</c:v>
                </c:pt>
                <c:pt idx="157">
                  <c:v>26.944436840419495</c:v>
                </c:pt>
                <c:pt idx="158">
                  <c:v>26.787619877062209</c:v>
                </c:pt>
                <c:pt idx="159">
                  <c:v>26.62687891370491</c:v>
                </c:pt>
                <c:pt idx="160">
                  <c:v>26.462213950347614</c:v>
                </c:pt>
                <c:pt idx="161">
                  <c:v>26.293624986990334</c:v>
                </c:pt>
                <c:pt idx="162">
                  <c:v>26.121112023633035</c:v>
                </c:pt>
                <c:pt idx="163">
                  <c:v>25.944675060275753</c:v>
                </c:pt>
                <c:pt idx="164">
                  <c:v>25.764314096918458</c:v>
                </c:pt>
                <c:pt idx="165">
                  <c:v>25.580029133561172</c:v>
                </c:pt>
                <c:pt idx="166">
                  <c:v>25.391820170203875</c:v>
                </c:pt>
                <c:pt idx="167">
                  <c:v>25.199687206846594</c:v>
                </c:pt>
                <c:pt idx="168">
                  <c:v>25.003630243489301</c:v>
                </c:pt>
                <c:pt idx="169">
                  <c:v>24.803649280132017</c:v>
                </c:pt>
                <c:pt idx="170">
                  <c:v>24.599744316774721</c:v>
                </c:pt>
                <c:pt idx="171">
                  <c:v>24.391915353417428</c:v>
                </c:pt>
                <c:pt idx="172">
                  <c:v>24.180162390060143</c:v>
                </c:pt>
                <c:pt idx="173">
                  <c:v>23.96448542670284</c:v>
                </c:pt>
                <c:pt idx="174">
                  <c:v>23.74488446334556</c:v>
                </c:pt>
                <c:pt idx="175">
                  <c:v>23.521359499988268</c:v>
                </c:pt>
                <c:pt idx="176">
                  <c:v>23.293910536630985</c:v>
                </c:pt>
                <c:pt idx="177">
                  <c:v>23.062537573273683</c:v>
                </c:pt>
                <c:pt idx="178">
                  <c:v>22.827240609916391</c:v>
                </c:pt>
                <c:pt idx="179">
                  <c:v>22.588019646559108</c:v>
                </c:pt>
                <c:pt idx="180">
                  <c:v>22.344874683201805</c:v>
                </c:pt>
                <c:pt idx="181">
                  <c:v>22.097805719844526</c:v>
                </c:pt>
                <c:pt idx="182">
                  <c:v>21.846812756487235</c:v>
                </c:pt>
                <c:pt idx="183">
                  <c:v>21.591895793129947</c:v>
                </c:pt>
                <c:pt idx="184">
                  <c:v>21.333054829772646</c:v>
                </c:pt>
                <c:pt idx="185">
                  <c:v>21.070289866415347</c:v>
                </c:pt>
                <c:pt idx="186">
                  <c:v>20.803600903058065</c:v>
                </c:pt>
                <c:pt idx="187">
                  <c:v>20.532987939700771</c:v>
                </c:pt>
                <c:pt idx="188">
                  <c:v>20.258450976343493</c:v>
                </c:pt>
                <c:pt idx="189">
                  <c:v>19.979990012986189</c:v>
                </c:pt>
                <c:pt idx="190">
                  <c:v>19.697605049628915</c:v>
                </c:pt>
                <c:pt idx="191">
                  <c:v>19.411296086271616</c:v>
                </c:pt>
                <c:pt idx="192">
                  <c:v>19.121063122914332</c:v>
                </c:pt>
                <c:pt idx="193">
                  <c:v>18.826906159557037</c:v>
                </c:pt>
                <c:pt idx="194">
                  <c:v>18.528825196199744</c:v>
                </c:pt>
                <c:pt idx="195">
                  <c:v>18.226820232842453</c:v>
                </c:pt>
                <c:pt idx="196">
                  <c:v>17.920891269485164</c:v>
                </c:pt>
                <c:pt idx="197">
                  <c:v>17.611038306127877</c:v>
                </c:pt>
                <c:pt idx="198">
                  <c:v>17.297261342770579</c:v>
                </c:pt>
                <c:pt idx="199">
                  <c:v>16.979560379413297</c:v>
                </c:pt>
                <c:pt idx="200">
                  <c:v>16.657935416056002</c:v>
                </c:pt>
                <c:pt idx="201">
                  <c:v>16.332386452698724</c:v>
                </c:pt>
                <c:pt idx="202">
                  <c:v>16.00291348934142</c:v>
                </c:pt>
                <c:pt idx="203">
                  <c:v>15.669516525984147</c:v>
                </c:pt>
                <c:pt idx="204">
                  <c:v>15.332195562626847</c:v>
                </c:pt>
                <c:pt idx="205">
                  <c:v>14.990950599269535</c:v>
                </c:pt>
                <c:pt idx="206">
                  <c:v>14.645781635912268</c:v>
                </c:pt>
                <c:pt idx="207">
                  <c:v>14.296688672554961</c:v>
                </c:pt>
                <c:pt idx="208">
                  <c:v>13.94367170919767</c:v>
                </c:pt>
                <c:pt idx="209">
                  <c:v>13.586730745840395</c:v>
                </c:pt>
                <c:pt idx="210">
                  <c:v>13.225865782483094</c:v>
                </c:pt>
                <c:pt idx="211">
                  <c:v>12.86107681912581</c:v>
                </c:pt>
                <c:pt idx="212">
                  <c:v>12.492363855768513</c:v>
                </c:pt>
                <c:pt idx="213">
                  <c:v>12.119726892411233</c:v>
                </c:pt>
                <c:pt idx="214">
                  <c:v>11.743165929053941</c:v>
                </c:pt>
                <c:pt idx="215">
                  <c:v>11.362680965696651</c:v>
                </c:pt>
                <c:pt idx="216">
                  <c:v>10.978272002339349</c:v>
                </c:pt>
                <c:pt idx="217">
                  <c:v>10.589939038982049</c:v>
                </c:pt>
                <c:pt idx="218">
                  <c:v>10.197682075624765</c:v>
                </c:pt>
                <c:pt idx="219">
                  <c:v>9.80150111226747</c:v>
                </c:pt>
                <c:pt idx="220">
                  <c:v>9.4013961489101767</c:v>
                </c:pt>
                <c:pt idx="221">
                  <c:v>8.9973671855528998</c:v>
                </c:pt>
                <c:pt idx="222">
                  <c:v>8.5894142221955967</c:v>
                </c:pt>
                <c:pt idx="223">
                  <c:v>8.17753725883831</c:v>
                </c:pt>
                <c:pt idx="224">
                  <c:v>7.7617362954810254</c:v>
                </c:pt>
                <c:pt idx="225">
                  <c:v>7.342011332123743</c:v>
                </c:pt>
                <c:pt idx="226">
                  <c:v>6.9183623687664628</c:v>
                </c:pt>
                <c:pt idx="227">
                  <c:v>6.4907894054091706</c:v>
                </c:pt>
                <c:pt idx="228">
                  <c:v>6.0592924420518663</c:v>
                </c:pt>
                <c:pt idx="229">
                  <c:v>5.6238714786945785</c:v>
                </c:pt>
                <c:pt idx="230">
                  <c:v>5.1845265153372928</c:v>
                </c:pt>
                <c:pt idx="231">
                  <c:v>4.7412575519799951</c:v>
                </c:pt>
                <c:pt idx="232">
                  <c:v>4.2940645886226996</c:v>
                </c:pt>
                <c:pt idx="233">
                  <c:v>3.8429476252654062</c:v>
                </c:pt>
                <c:pt idx="234">
                  <c:v>3.3879066619081293</c:v>
                </c:pt>
                <c:pt idx="235">
                  <c:v>2.9289416985508119</c:v>
                </c:pt>
                <c:pt idx="236">
                  <c:v>2.4660527351935535</c:v>
                </c:pt>
                <c:pt idx="237">
                  <c:v>1.9992397718362547</c:v>
                </c:pt>
                <c:pt idx="238">
                  <c:v>1.5285028084789722</c:v>
                </c:pt>
                <c:pt idx="239">
                  <c:v>1.0538418451216636</c:v>
                </c:pt>
                <c:pt idx="240">
                  <c:v>0.5752568817643855</c:v>
                </c:pt>
                <c:pt idx="241">
                  <c:v>9.2747918407095398E-2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55-47C0-8313-E61D56756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957887"/>
        <c:axId val="416957407"/>
      </c:scatterChart>
      <c:valAx>
        <c:axId val="416957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X(t)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957407"/>
        <c:crosses val="autoZero"/>
        <c:crossBetween val="midCat"/>
      </c:valAx>
      <c:valAx>
        <c:axId val="41695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Y(t)</a:t>
                </a:r>
                <a:r>
                  <a:rPr lang="en-US" baseline="0"/>
                  <a:t>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957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1011084</xdr:colOff>
      <xdr:row>0</xdr:row>
      <xdr:rowOff>82316</xdr:rowOff>
    </xdr:from>
    <xdr:to>
      <xdr:col>8</xdr:col>
      <xdr:colOff>604916</xdr:colOff>
      <xdr:row>16</xdr:row>
      <xdr:rowOff>63429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5FAC14-7F41-4445-8C44-04BAA38A55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581463</xdr:colOff>
      <xdr:row>3</xdr:row>
      <xdr:rowOff>4940</xdr:rowOff>
    </xdr:from>
    <xdr:to>
      <xdr:col>15</xdr:col>
      <xdr:colOff>333539</xdr:colOff>
      <xdr:row>19</xdr:row>
      <xdr:rowOff>40029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DE88A6-2E34-4FE8-822E-AA46E7A6D6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38BBC0-F5F9-464B-8773-EB07E20CCBAD}" name="Table1" displayName="Table1" ref="A1:E5" totalsRowShown="0">
  <autoFilter ref="A1:E5" xr:uid="{3238BBC0-F5F9-464B-8773-EB07E20CCBAD}"/>
  <tableColumns count="5">
    <tableColumn id="1" xr3:uid="{1E8E0AD6-5986-410B-A405-25038CD05C7E}" name="Material"/>
    <tableColumn id="2" xr3:uid="{2410EB5A-08B7-41A0-9B55-76485239C5A7}" name="Shear Modulus [Gpa]"/>
    <tableColumn id="3" xr3:uid="{5BCB5E3B-81E0-4472-8A90-56ABD2FEE5CD}" name="Elastic Modulus [Mpa]"/>
    <tableColumn id="4" xr3:uid="{865EABEB-BD5E-4F3C-B0E4-4EA5E064C75D}" name="Material Density [kg/m^3]"/>
    <tableColumn id="5" xr3:uid="{0300F939-CDE3-4DF7-843E-5F6639DC9C47}" name="Yield Strenght [Mpa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DBE5-908A-4180-B9D8-62427F3067D5}">
  <sheetPr>
    <tabColor theme="3" tint="0.749992370372631"/>
  </sheetPr>
  <dimension ref="A1:K114"/>
  <sheetViews>
    <sheetView tabSelected="1" zoomScale="160" zoomScaleNormal="160" workbookViewId="0">
      <selection activeCell="H21" sqref="H21"/>
    </sheetView>
  </sheetViews>
  <sheetFormatPr defaultRowHeight="14.5" x14ac:dyDescent="0.35"/>
  <cols>
    <col min="1" max="1" width="20.26953125" bestFit="1" customWidth="1"/>
    <col min="2" max="2" width="13.6328125" bestFit="1" customWidth="1"/>
    <col min="3" max="3" width="22.26953125" customWidth="1"/>
    <col min="4" max="4" width="12.81640625" style="1" customWidth="1"/>
    <col min="5" max="5" width="28" customWidth="1"/>
    <col min="6" max="6" width="12.7265625" bestFit="1" customWidth="1"/>
    <col min="7" max="7" width="17.7265625" bestFit="1" customWidth="1"/>
    <col min="8" max="8" width="14.81640625" bestFit="1" customWidth="1"/>
  </cols>
  <sheetData>
    <row r="1" spans="1:11" x14ac:dyDescent="0.35">
      <c r="A1" s="2" t="s">
        <v>6</v>
      </c>
      <c r="J1" s="2" t="s">
        <v>41</v>
      </c>
    </row>
    <row r="2" spans="1:11" ht="15" thickBot="1" x14ac:dyDescent="0.4">
      <c r="A2" s="2" t="s">
        <v>109</v>
      </c>
      <c r="C2" s="2" t="s">
        <v>101</v>
      </c>
      <c r="J2" s="17"/>
      <c r="K2" t="s">
        <v>40</v>
      </c>
    </row>
    <row r="3" spans="1:11" ht="15" thickBot="1" x14ac:dyDescent="0.4">
      <c r="A3" s="17" t="s">
        <v>0</v>
      </c>
      <c r="B3" s="18">
        <v>30</v>
      </c>
      <c r="C3" s="9" t="s">
        <v>4</v>
      </c>
      <c r="D3" s="15">
        <f>Kinematics!B14</f>
        <v>23.092299025386755</v>
      </c>
      <c r="E3" t="s">
        <v>124</v>
      </c>
      <c r="J3" s="20"/>
      <c r="K3" t="s">
        <v>56</v>
      </c>
    </row>
    <row r="4" spans="1:11" x14ac:dyDescent="0.35">
      <c r="A4" s="19" t="s">
        <v>1</v>
      </c>
      <c r="B4" s="18">
        <v>3</v>
      </c>
      <c r="C4" s="8" t="s">
        <v>23</v>
      </c>
      <c r="D4" s="15">
        <f>Kinematics!B21</f>
        <v>11.546149512693377</v>
      </c>
      <c r="J4" s="9"/>
      <c r="K4" t="s">
        <v>43</v>
      </c>
    </row>
    <row r="5" spans="1:11" x14ac:dyDescent="0.35">
      <c r="C5" s="9" t="s">
        <v>22</v>
      </c>
      <c r="D5" s="15">
        <f>Kinematics!B22</f>
        <v>1.8376267686232295</v>
      </c>
      <c r="J5" s="21"/>
      <c r="K5" t="s">
        <v>9</v>
      </c>
    </row>
    <row r="6" spans="1:11" x14ac:dyDescent="0.35">
      <c r="A6" s="2" t="s">
        <v>110</v>
      </c>
      <c r="C6" s="9" t="s">
        <v>28</v>
      </c>
      <c r="D6" s="24">
        <f>Kinematics!B23</f>
        <v>110.25760611739378</v>
      </c>
      <c r="J6" s="4"/>
      <c r="K6" t="s">
        <v>13</v>
      </c>
    </row>
    <row r="7" spans="1:11" x14ac:dyDescent="0.35">
      <c r="A7" s="17" t="s">
        <v>21</v>
      </c>
      <c r="B7" s="17">
        <v>60</v>
      </c>
      <c r="C7" s="9" t="s">
        <v>24</v>
      </c>
      <c r="D7" s="15">
        <f>Kinetics!B13</f>
        <v>0.19243582521155628</v>
      </c>
    </row>
    <row r="8" spans="1:11" x14ac:dyDescent="0.35">
      <c r="C8" s="9" t="s">
        <v>25</v>
      </c>
      <c r="D8" s="15">
        <f>Kinetics!B14</f>
        <v>0.38487165042311255</v>
      </c>
    </row>
    <row r="9" spans="1:11" x14ac:dyDescent="0.35">
      <c r="C9" s="9" t="s">
        <v>26</v>
      </c>
      <c r="D9" s="15">
        <f>Kinetics!B15</f>
        <v>266.62713713893902</v>
      </c>
    </row>
    <row r="10" spans="1:11" x14ac:dyDescent="0.35">
      <c r="C10" s="9" t="s">
        <v>27</v>
      </c>
      <c r="D10" s="15">
        <f>Kinetics!B16</f>
        <v>27.179116935671662</v>
      </c>
    </row>
    <row r="11" spans="1:11" x14ac:dyDescent="0.35">
      <c r="A11" s="2" t="s">
        <v>115</v>
      </c>
    </row>
    <row r="12" spans="1:11" x14ac:dyDescent="0.35">
      <c r="A12" s="17" t="s">
        <v>37</v>
      </c>
      <c r="B12" s="18">
        <v>1.5</v>
      </c>
      <c r="C12" s="9" t="s">
        <v>125</v>
      </c>
      <c r="D12" s="15">
        <f>Kinetics!B19</f>
        <v>0.94328340096680074</v>
      </c>
    </row>
    <row r="13" spans="1:11" x14ac:dyDescent="0.35">
      <c r="A13" s="17" t="s">
        <v>114</v>
      </c>
      <c r="B13" s="17">
        <v>0.75</v>
      </c>
      <c r="C13" s="9" t="s">
        <v>31</v>
      </c>
      <c r="D13" s="15">
        <f>Kinetics!B24</f>
        <v>4.4678464431197291</v>
      </c>
    </row>
    <row r="14" spans="1:11" x14ac:dyDescent="0.35">
      <c r="A14" s="17" t="s">
        <v>117</v>
      </c>
      <c r="B14" s="17">
        <v>3850</v>
      </c>
      <c r="C14" s="9" t="s">
        <v>32</v>
      </c>
      <c r="D14" s="15">
        <f>Kinetics!B25</f>
        <v>51.586423032015702</v>
      </c>
    </row>
    <row r="15" spans="1:11" x14ac:dyDescent="0.35">
      <c r="A15" s="17" t="s">
        <v>112</v>
      </c>
      <c r="B15" s="17">
        <v>1.225225</v>
      </c>
    </row>
    <row r="18" spans="1:5" x14ac:dyDescent="0.35">
      <c r="A18" s="2" t="s">
        <v>116</v>
      </c>
    </row>
    <row r="19" spans="1:5" x14ac:dyDescent="0.35">
      <c r="A19" s="19" t="s">
        <v>8</v>
      </c>
      <c r="B19" s="18">
        <v>3</v>
      </c>
    </row>
    <row r="21" spans="1:5" x14ac:dyDescent="0.35">
      <c r="A21" s="2" t="s">
        <v>64</v>
      </c>
      <c r="C21" s="2"/>
    </row>
    <row r="22" spans="1:5" x14ac:dyDescent="0.35">
      <c r="A22" s="19" t="s">
        <v>7</v>
      </c>
      <c r="B22" s="18">
        <v>2</v>
      </c>
      <c r="C22" s="9" t="s">
        <v>103</v>
      </c>
      <c r="D22" s="15">
        <f>B70</f>
        <v>2.6631421370738919</v>
      </c>
      <c r="E22" t="s">
        <v>106</v>
      </c>
    </row>
    <row r="23" spans="1:5" x14ac:dyDescent="0.35">
      <c r="A23" s="17" t="s">
        <v>63</v>
      </c>
      <c r="B23" s="17">
        <v>25</v>
      </c>
      <c r="C23" s="9" t="s">
        <v>93</v>
      </c>
      <c r="D23" s="15">
        <f>B79</f>
        <v>3.4706099103937511</v>
      </c>
      <c r="E23" t="s">
        <v>107</v>
      </c>
    </row>
    <row r="24" spans="1:5" ht="15" thickBot="1" x14ac:dyDescent="0.4">
      <c r="A24" s="17" t="s">
        <v>62</v>
      </c>
      <c r="B24" s="17">
        <v>20</v>
      </c>
      <c r="C24" s="8" t="s">
        <v>100</v>
      </c>
      <c r="D24" s="15">
        <f>B83</f>
        <v>1.6763767352014967</v>
      </c>
      <c r="E24" t="s">
        <v>105</v>
      </c>
    </row>
    <row r="25" spans="1:5" ht="15" thickBot="1" x14ac:dyDescent="0.4">
      <c r="A25" s="17" t="s">
        <v>51</v>
      </c>
      <c r="B25" s="20" t="s">
        <v>57</v>
      </c>
      <c r="C25" s="9" t="s">
        <v>96</v>
      </c>
      <c r="D25" s="15">
        <f>B87</f>
        <v>6.5747795014455406</v>
      </c>
      <c r="E25" t="s">
        <v>104</v>
      </c>
    </row>
    <row r="26" spans="1:5" x14ac:dyDescent="0.35">
      <c r="C26" s="9" t="s">
        <v>72</v>
      </c>
      <c r="D26" s="15">
        <f>B88</f>
        <v>91.257813264776885</v>
      </c>
      <c r="E26" t="s">
        <v>77</v>
      </c>
    </row>
    <row r="28" spans="1:5" x14ac:dyDescent="0.35">
      <c r="A28" s="2" t="s">
        <v>65</v>
      </c>
    </row>
    <row r="29" spans="1:5" x14ac:dyDescent="0.35">
      <c r="A29" s="17" t="s">
        <v>36</v>
      </c>
      <c r="B29" s="18">
        <v>2</v>
      </c>
      <c r="C29" s="9" t="s">
        <v>138</v>
      </c>
      <c r="D29" s="15">
        <f>B97</f>
        <v>2.6631421370738919</v>
      </c>
      <c r="E29" t="s">
        <v>106</v>
      </c>
    </row>
    <row r="30" spans="1:5" x14ac:dyDescent="0.35">
      <c r="A30" s="17" t="s">
        <v>66</v>
      </c>
      <c r="B30" s="17">
        <v>25</v>
      </c>
      <c r="C30" s="9" t="s">
        <v>139</v>
      </c>
      <c r="D30" s="15">
        <f>B105</f>
        <v>1.3875300569464575</v>
      </c>
      <c r="E30" t="s">
        <v>107</v>
      </c>
    </row>
    <row r="31" spans="1:5" ht="14.5" customHeight="1" thickBot="1" x14ac:dyDescent="0.4">
      <c r="A31" s="17" t="s">
        <v>67</v>
      </c>
      <c r="B31" s="17">
        <v>20</v>
      </c>
      <c r="C31" s="8" t="s">
        <v>140</v>
      </c>
      <c r="D31" s="15">
        <f>B109</f>
        <v>0.70183645288697316</v>
      </c>
      <c r="E31" t="s">
        <v>105</v>
      </c>
    </row>
    <row r="32" spans="1:5" ht="15" thickBot="1" x14ac:dyDescent="0.4">
      <c r="A32" s="17" t="s">
        <v>51</v>
      </c>
      <c r="B32" s="20" t="s">
        <v>57</v>
      </c>
      <c r="C32" s="9" t="s">
        <v>141</v>
      </c>
      <c r="D32" s="15">
        <f>B113</f>
        <v>3.5872057397155261</v>
      </c>
      <c r="E32" t="s">
        <v>104</v>
      </c>
    </row>
    <row r="33" spans="1:5" x14ac:dyDescent="0.35">
      <c r="C33" s="9" t="s">
        <v>72</v>
      </c>
      <c r="D33" s="15">
        <f>B114</f>
        <v>167.26110614652993</v>
      </c>
      <c r="E33" t="s">
        <v>77</v>
      </c>
    </row>
    <row r="38" spans="1:5" x14ac:dyDescent="0.35">
      <c r="A38" s="2" t="s">
        <v>102</v>
      </c>
    </row>
    <row r="39" spans="1:5" x14ac:dyDescent="0.35">
      <c r="A39" t="s">
        <v>135</v>
      </c>
    </row>
    <row r="40" spans="1:5" x14ac:dyDescent="0.35">
      <c r="A40" s="8" t="s">
        <v>68</v>
      </c>
      <c r="B40" s="9" cm="1">
        <f t="array" ref="B40">_xlfn.XLOOKUP(B25,Table1[[#All],[Material]],Table1[[#All],[Material Density '[kg/m^3']]])</f>
        <v>1500</v>
      </c>
    </row>
    <row r="41" spans="1:5" x14ac:dyDescent="0.35">
      <c r="A41" s="4" t="s">
        <v>69</v>
      </c>
      <c r="B41" s="11">
        <f>(B23^2-B24^2)*PI()/4</f>
        <v>176.71458676442586</v>
      </c>
    </row>
    <row r="42" spans="1:5" x14ac:dyDescent="0.35">
      <c r="A42" s="4" t="s">
        <v>70</v>
      </c>
      <c r="B42" s="11">
        <f>B41*B22*1000</f>
        <v>353429.17352885171</v>
      </c>
    </row>
    <row r="43" spans="1:5" x14ac:dyDescent="0.35">
      <c r="A43" s="4" t="s">
        <v>38</v>
      </c>
      <c r="B43" s="14">
        <f>(B42/10^9)*B40</f>
        <v>0.53014376029327759</v>
      </c>
    </row>
    <row r="44" spans="1:5" x14ac:dyDescent="0.35">
      <c r="A44" s="4" t="s">
        <v>90</v>
      </c>
      <c r="B44" s="11">
        <f>(B23^4-B24^4)*PI()/64</f>
        <v>11320.778214596032</v>
      </c>
    </row>
    <row r="46" spans="1:5" x14ac:dyDescent="0.35">
      <c r="A46" t="s">
        <v>136</v>
      </c>
    </row>
    <row r="47" spans="1:5" x14ac:dyDescent="0.35">
      <c r="A47" s="8" t="s">
        <v>71</v>
      </c>
      <c r="B47" s="9" cm="1">
        <f t="array" ref="B47">_xlfn.XLOOKUP(B32,Table1[[#All],[Material]],Table1[[#All],[Material Density '[kg/m^3']]])</f>
        <v>1500</v>
      </c>
    </row>
    <row r="48" spans="1:5" x14ac:dyDescent="0.35">
      <c r="A48" s="4" t="s">
        <v>133</v>
      </c>
      <c r="B48" s="11">
        <f>(B30^2-B31^2)*PI()/4</f>
        <v>176.71458676442586</v>
      </c>
    </row>
    <row r="49" spans="1:2" x14ac:dyDescent="0.35">
      <c r="A49" s="4" t="s">
        <v>134</v>
      </c>
      <c r="B49" s="11">
        <f>B48*B29*1000</f>
        <v>353429.17352885171</v>
      </c>
    </row>
    <row r="50" spans="1:2" x14ac:dyDescent="0.35">
      <c r="A50" s="4" t="s">
        <v>39</v>
      </c>
      <c r="B50" s="14">
        <f>(B49/10^9)*B47</f>
        <v>0.53014376029327759</v>
      </c>
    </row>
    <row r="51" spans="1:2" x14ac:dyDescent="0.35">
      <c r="A51" s="4" t="s">
        <v>137</v>
      </c>
      <c r="B51" s="11">
        <f>(B30^4-B31^4)*PI()/64</f>
        <v>11320.778214596032</v>
      </c>
    </row>
    <row r="53" spans="1:2" x14ac:dyDescent="0.35">
      <c r="A53" t="s">
        <v>46</v>
      </c>
      <c r="B53" s="1"/>
    </row>
    <row r="54" spans="1:2" x14ac:dyDescent="0.35">
      <c r="A54" s="4" t="s">
        <v>35</v>
      </c>
      <c r="B54" s="3">
        <f>(B22/B29)*B12</f>
        <v>1.5</v>
      </c>
    </row>
    <row r="56" spans="1:2" x14ac:dyDescent="0.35">
      <c r="A56" t="s">
        <v>42</v>
      </c>
    </row>
    <row r="57" spans="1:2" x14ac:dyDescent="0.35">
      <c r="A57" s="4" t="s">
        <v>86</v>
      </c>
      <c r="B57" s="3">
        <f>B12*B22^2</f>
        <v>6</v>
      </c>
    </row>
    <row r="58" spans="1:2" x14ac:dyDescent="0.35">
      <c r="A58" s="4" t="s">
        <v>85</v>
      </c>
      <c r="B58" s="3">
        <f>B54*B29^2</f>
        <v>6</v>
      </c>
    </row>
    <row r="59" spans="1:2" x14ac:dyDescent="0.35">
      <c r="A59" s="4" t="s">
        <v>87</v>
      </c>
      <c r="B59" s="3">
        <f>(B43*B22^2)/3</f>
        <v>0.70685834705770345</v>
      </c>
    </row>
    <row r="60" spans="1:2" x14ac:dyDescent="0.35">
      <c r="A60" s="4" t="s">
        <v>88</v>
      </c>
      <c r="B60" s="3">
        <f>(B50*B29^2)/3</f>
        <v>0.70685834705770345</v>
      </c>
    </row>
    <row r="61" spans="1:2" x14ac:dyDescent="0.35">
      <c r="A61" s="4" t="s">
        <v>89</v>
      </c>
      <c r="B61" s="3">
        <f>B57+B58+B59+B60</f>
        <v>13.413716694115408</v>
      </c>
    </row>
    <row r="63" spans="1:2" x14ac:dyDescent="0.35">
      <c r="A63" s="2" t="s">
        <v>73</v>
      </c>
    </row>
    <row r="64" spans="1:2" x14ac:dyDescent="0.35">
      <c r="A64" t="s">
        <v>44</v>
      </c>
    </row>
    <row r="65" spans="1:3" ht="58" x14ac:dyDescent="0.35">
      <c r="A65" s="4" t="s">
        <v>26</v>
      </c>
      <c r="B65" s="10">
        <f>(Kinematics!B14^2)/Main!B22</f>
        <v>266.62713713893902</v>
      </c>
      <c r="C65" s="7" t="s">
        <v>108</v>
      </c>
    </row>
    <row r="66" spans="1:3" x14ac:dyDescent="0.35">
      <c r="A66" s="4" t="s">
        <v>47</v>
      </c>
      <c r="B66" s="10">
        <f>(Kinematics!B14^2)/(2*Main!B22)</f>
        <v>133.31356856946951</v>
      </c>
      <c r="C66" s="7"/>
    </row>
    <row r="67" spans="1:3" x14ac:dyDescent="0.35">
      <c r="A67" s="4" t="s">
        <v>49</v>
      </c>
      <c r="B67" s="10">
        <f>B65*B12</f>
        <v>399.94070570840853</v>
      </c>
      <c r="C67" s="7"/>
    </row>
    <row r="68" spans="1:3" x14ac:dyDescent="0.35">
      <c r="A68" s="4" t="s">
        <v>48</v>
      </c>
      <c r="B68" s="10">
        <f>B66*B43</f>
        <v>70.675356539534263</v>
      </c>
    </row>
    <row r="69" spans="1:3" x14ac:dyDescent="0.35">
      <c r="A69" s="4" t="s">
        <v>50</v>
      </c>
      <c r="B69" s="10">
        <f>B67+B68</f>
        <v>470.61606224794281</v>
      </c>
    </row>
    <row r="70" spans="1:3" x14ac:dyDescent="0.35">
      <c r="A70" s="4" t="s">
        <v>92</v>
      </c>
      <c r="B70" s="12">
        <f>B69/B41</f>
        <v>2.6631421370738919</v>
      </c>
    </row>
    <row r="72" spans="1:3" x14ac:dyDescent="0.35">
      <c r="A72" t="s">
        <v>78</v>
      </c>
    </row>
    <row r="73" spans="1:3" x14ac:dyDescent="0.35">
      <c r="A73" s="9" t="s">
        <v>79</v>
      </c>
      <c r="B73" s="16">
        <f>Kinetics!B14</f>
        <v>0.38487165042311255</v>
      </c>
    </row>
    <row r="74" spans="1:3" x14ac:dyDescent="0.35">
      <c r="A74" s="9" t="s">
        <v>118</v>
      </c>
      <c r="B74" s="23">
        <f>Kinetics!B19</f>
        <v>0.94328340096680074</v>
      </c>
    </row>
    <row r="75" spans="1:3" x14ac:dyDescent="0.35">
      <c r="A75" s="4" t="s">
        <v>81</v>
      </c>
      <c r="B75" s="3">
        <f>B73*B12</f>
        <v>0.57730747563466878</v>
      </c>
    </row>
    <row r="76" spans="1:3" x14ac:dyDescent="0.35">
      <c r="A76" s="4" t="s">
        <v>80</v>
      </c>
      <c r="B76" s="13">
        <f>(B73/2)*B43</f>
        <v>0.10201865199279435</v>
      </c>
    </row>
    <row r="77" spans="1:3" x14ac:dyDescent="0.35">
      <c r="A77" s="4" t="s">
        <v>84</v>
      </c>
      <c r="B77" s="3">
        <f>B75+B76+B74</f>
        <v>1.6226095285942639</v>
      </c>
      <c r="C77" t="s">
        <v>82</v>
      </c>
    </row>
    <row r="78" spans="1:3" x14ac:dyDescent="0.35">
      <c r="A78" s="4" t="s">
        <v>83</v>
      </c>
      <c r="B78" s="3">
        <f>B75*B22+B76*(B22/2)+B74*B22</f>
        <v>3.1432004051957332</v>
      </c>
      <c r="C78" t="s">
        <v>91</v>
      </c>
    </row>
    <row r="79" spans="1:3" x14ac:dyDescent="0.35">
      <c r="A79" s="4" t="s">
        <v>93</v>
      </c>
      <c r="B79" s="13">
        <f>(B78*1000)*B23/(2*B44)</f>
        <v>3.4706099103937511</v>
      </c>
      <c r="C79" t="s">
        <v>94</v>
      </c>
    </row>
    <row r="81" spans="1:3" x14ac:dyDescent="0.35">
      <c r="A81" t="s">
        <v>98</v>
      </c>
    </row>
    <row r="82" spans="1:3" x14ac:dyDescent="0.35">
      <c r="A82" s="9" t="s">
        <v>99</v>
      </c>
      <c r="B82" s="15" cm="1">
        <f t="array" ref="B82">_xlfn.XLOOKUP(B25,Table1[[#All],[Material]],Table1[[#All],[Elastic Modulus '[Mpa']]])</f>
        <v>228000</v>
      </c>
    </row>
    <row r="83" spans="1:3" x14ac:dyDescent="0.35">
      <c r="A83" s="6" t="s">
        <v>100</v>
      </c>
      <c r="B83" s="3">
        <f>B77*(B22*1000)^3/(3*B82*B44)</f>
        <v>1.6763767352014967</v>
      </c>
    </row>
    <row r="85" spans="1:3" x14ac:dyDescent="0.35">
      <c r="A85" t="s">
        <v>95</v>
      </c>
    </row>
    <row r="86" spans="1:3" x14ac:dyDescent="0.35">
      <c r="A86" s="9" t="s">
        <v>58</v>
      </c>
      <c r="B86" s="15" cm="1">
        <f t="array" ref="B86">_xlfn.XLOOKUP(B25,Table1[[#All],[Material]],Table1[[#All],[Yield Strenght '[Mpa']]])</f>
        <v>600</v>
      </c>
    </row>
    <row r="87" spans="1:3" x14ac:dyDescent="0.35">
      <c r="A87" s="4" t="s">
        <v>96</v>
      </c>
      <c r="B87" s="12">
        <f>SQRT(B70^2+3*B79^2)</f>
        <v>6.5747795014455406</v>
      </c>
      <c r="C87" t="s">
        <v>97</v>
      </c>
    </row>
    <row r="88" spans="1:3" x14ac:dyDescent="0.35">
      <c r="A88" s="4" t="s">
        <v>72</v>
      </c>
      <c r="B88" s="11">
        <f>B86/B87</f>
        <v>91.257813264776885</v>
      </c>
      <c r="C88" t="s">
        <v>77</v>
      </c>
    </row>
    <row r="90" spans="1:3" x14ac:dyDescent="0.35">
      <c r="A90" s="2" t="s">
        <v>126</v>
      </c>
    </row>
    <row r="91" spans="1:3" x14ac:dyDescent="0.35">
      <c r="A91" t="s">
        <v>44</v>
      </c>
    </row>
    <row r="92" spans="1:3" x14ac:dyDescent="0.35">
      <c r="A92" s="4" t="s">
        <v>129</v>
      </c>
      <c r="B92" s="10">
        <f>(Kinematics!B14^2)/Main!B22</f>
        <v>266.62713713893902</v>
      </c>
      <c r="C92" s="7"/>
    </row>
    <row r="93" spans="1:3" x14ac:dyDescent="0.35">
      <c r="A93" s="4" t="s">
        <v>130</v>
      </c>
      <c r="B93" s="10">
        <f>(Kinematics!B14^2)/(2*Main!B22)</f>
        <v>133.31356856946951</v>
      </c>
      <c r="C93" s="7"/>
    </row>
    <row r="94" spans="1:3" x14ac:dyDescent="0.35">
      <c r="A94" s="4" t="s">
        <v>127</v>
      </c>
      <c r="B94" s="10">
        <f>B92*B54</f>
        <v>399.94070570840853</v>
      </c>
      <c r="C94" s="7"/>
    </row>
    <row r="95" spans="1:3" x14ac:dyDescent="0.35">
      <c r="A95" s="4" t="s">
        <v>128</v>
      </c>
      <c r="B95" s="10">
        <f>B93*B50</f>
        <v>70.675356539534263</v>
      </c>
    </row>
    <row r="96" spans="1:3" x14ac:dyDescent="0.35">
      <c r="A96" s="4" t="s">
        <v>50</v>
      </c>
      <c r="B96" s="10">
        <f>B94+B95</f>
        <v>470.61606224794281</v>
      </c>
    </row>
    <row r="97" spans="1:3" x14ac:dyDescent="0.35">
      <c r="A97" s="4" t="s">
        <v>92</v>
      </c>
      <c r="B97" s="12">
        <f>B96/B48</f>
        <v>2.6631421370738919</v>
      </c>
    </row>
    <row r="99" spans="1:3" x14ac:dyDescent="0.35">
      <c r="A99" t="s">
        <v>78</v>
      </c>
    </row>
    <row r="100" spans="1:3" x14ac:dyDescent="0.35">
      <c r="A100" s="9" t="s">
        <v>79</v>
      </c>
      <c r="B100" s="16">
        <f>Kinetics!B14</f>
        <v>0.38487165042311255</v>
      </c>
    </row>
    <row r="101" spans="1:3" x14ac:dyDescent="0.35">
      <c r="A101" s="4" t="s">
        <v>131</v>
      </c>
      <c r="B101" s="3">
        <f>B100*B54</f>
        <v>0.57730747563466878</v>
      </c>
    </row>
    <row r="102" spans="1:3" x14ac:dyDescent="0.35">
      <c r="A102" s="4" t="s">
        <v>132</v>
      </c>
      <c r="B102" s="13">
        <f>(B100/2)*B50</f>
        <v>0.10201865199279435</v>
      </c>
    </row>
    <row r="103" spans="1:3" x14ac:dyDescent="0.35">
      <c r="A103" s="4" t="s">
        <v>143</v>
      </c>
      <c r="B103" s="3">
        <f>B101+B102</f>
        <v>0.67932612762746314</v>
      </c>
      <c r="C103" t="s">
        <v>82</v>
      </c>
    </row>
    <row r="104" spans="1:3" x14ac:dyDescent="0.35">
      <c r="A104" s="4" t="s">
        <v>142</v>
      </c>
      <c r="B104" s="3">
        <f>B101*B29+B102*(B29/2)</f>
        <v>1.2566336032621319</v>
      </c>
      <c r="C104" t="s">
        <v>91</v>
      </c>
    </row>
    <row r="105" spans="1:3" x14ac:dyDescent="0.35">
      <c r="A105" s="4" t="s">
        <v>139</v>
      </c>
      <c r="B105" s="13">
        <f>(B104*1000)*B30/(2*B51)</f>
        <v>1.3875300569464575</v>
      </c>
      <c r="C105" t="s">
        <v>94</v>
      </c>
    </row>
    <row r="107" spans="1:3" x14ac:dyDescent="0.35">
      <c r="A107" t="s">
        <v>98</v>
      </c>
    </row>
    <row r="108" spans="1:3" x14ac:dyDescent="0.35">
      <c r="A108" s="9" t="s">
        <v>99</v>
      </c>
      <c r="B108" s="15" cm="1">
        <f t="array" ref="B108">_xlfn.XLOOKUP(B32,Table1[[#All],[Material]],Table1[[#All],[Elastic Modulus '[Mpa']]])</f>
        <v>228000</v>
      </c>
    </row>
    <row r="109" spans="1:3" x14ac:dyDescent="0.35">
      <c r="A109" s="6" t="s">
        <v>140</v>
      </c>
      <c r="B109" s="3">
        <f>B103*(B29*1000)^3/(3*B108*B51)</f>
        <v>0.70183645288697316</v>
      </c>
    </row>
    <row r="111" spans="1:3" x14ac:dyDescent="0.35">
      <c r="A111" t="s">
        <v>95</v>
      </c>
    </row>
    <row r="112" spans="1:3" x14ac:dyDescent="0.35">
      <c r="A112" s="9" t="s">
        <v>58</v>
      </c>
      <c r="B112" s="15" cm="1">
        <f t="array" ref="B112">_xlfn.XLOOKUP(B32,Table1[[#All],[Material]],Table1[[#All],[Yield Strenght '[Mpa']]])</f>
        <v>600</v>
      </c>
    </row>
    <row r="113" spans="1:3" x14ac:dyDescent="0.35">
      <c r="A113" s="4" t="s">
        <v>141</v>
      </c>
      <c r="B113" s="12">
        <f>SQRT(B97^2+3*B105^2)</f>
        <v>3.5872057397155261</v>
      </c>
      <c r="C113" t="s">
        <v>97</v>
      </c>
    </row>
    <row r="114" spans="1:3" x14ac:dyDescent="0.35">
      <c r="A114" s="4" t="s">
        <v>72</v>
      </c>
      <c r="B114" s="11">
        <f>B112/B113</f>
        <v>167.26110614652993</v>
      </c>
      <c r="C114" t="s">
        <v>77</v>
      </c>
    </row>
  </sheetData>
  <dataValidations count="1">
    <dataValidation type="list" allowBlank="1" showInputMessage="1" showErrorMessage="1" sqref="B25 B32" xr:uid="{5BA042D7-8F26-4B17-8025-6A73066270B5}">
      <formula1>Material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68F8-37DA-42DA-B117-EB459BE3AA07}">
  <sheetPr>
    <tabColor theme="5" tint="0.59999389629810485"/>
  </sheetPr>
  <dimension ref="A1:K1581"/>
  <sheetViews>
    <sheetView topLeftCell="A7" zoomScale="160" zoomScaleNormal="160" workbookViewId="0">
      <selection activeCell="B22" sqref="A22:B22"/>
    </sheetView>
  </sheetViews>
  <sheetFormatPr defaultRowHeight="14.5" x14ac:dyDescent="0.35"/>
  <cols>
    <col min="1" max="1" width="14.6328125" customWidth="1"/>
    <col min="2" max="2" width="8.7265625" style="1"/>
    <col min="6" max="6" width="10" bestFit="1" customWidth="1"/>
    <col min="10" max="10" width="18.90625" customWidth="1"/>
  </cols>
  <sheetData>
    <row r="1" spans="1:11" x14ac:dyDescent="0.35">
      <c r="A1" s="2" t="s">
        <v>6</v>
      </c>
      <c r="F1" s="2" t="s">
        <v>15</v>
      </c>
      <c r="J1" s="2" t="s">
        <v>16</v>
      </c>
    </row>
    <row r="2" spans="1:11" x14ac:dyDescent="0.35">
      <c r="A2" s="9" t="s">
        <v>0</v>
      </c>
      <c r="B2" s="15">
        <f>Main!B3</f>
        <v>30</v>
      </c>
      <c r="F2" s="5" t="s">
        <v>20</v>
      </c>
      <c r="G2" s="5" t="s">
        <v>18</v>
      </c>
      <c r="H2" s="5" t="s">
        <v>19</v>
      </c>
      <c r="J2" t="s">
        <v>17</v>
      </c>
      <c r="K2">
        <f>COUNTIF(H:H,"&gt;0")+1</f>
        <v>243</v>
      </c>
    </row>
    <row r="3" spans="1:11" x14ac:dyDescent="0.35">
      <c r="A3" s="8" t="s">
        <v>1</v>
      </c>
      <c r="B3" s="15">
        <f>Main!B4</f>
        <v>3</v>
      </c>
      <c r="F3">
        <v>0</v>
      </c>
      <c r="G3">
        <f t="shared" ref="G3:G66" si="0">$B$15*F3</f>
        <v>0</v>
      </c>
      <c r="H3">
        <f t="shared" ref="H3:H66" si="1">$B$13*F3-($B$8*F3^2)/2+$B$12</f>
        <v>2.8953280875141125</v>
      </c>
    </row>
    <row r="4" spans="1:11" x14ac:dyDescent="0.35">
      <c r="F4">
        <v>0.02</v>
      </c>
      <c r="G4">
        <f t="shared" si="0"/>
        <v>2.4171151026832316E-2</v>
      </c>
      <c r="H4">
        <f t="shared" si="1"/>
        <v>3.3545791241568219</v>
      </c>
    </row>
    <row r="5" spans="1:11" x14ac:dyDescent="0.35">
      <c r="F5">
        <v>0.04</v>
      </c>
      <c r="G5">
        <f t="shared" si="0"/>
        <v>4.8342302053664632E-2</v>
      </c>
      <c r="H5">
        <f t="shared" si="1"/>
        <v>3.8099061607995317</v>
      </c>
    </row>
    <row r="6" spans="1:11" x14ac:dyDescent="0.35">
      <c r="F6">
        <v>0.06</v>
      </c>
      <c r="G6">
        <f t="shared" si="0"/>
        <v>7.2513453080496948E-2</v>
      </c>
      <c r="H6">
        <f t="shared" si="1"/>
        <v>4.261309197442241</v>
      </c>
    </row>
    <row r="7" spans="1:11" x14ac:dyDescent="0.35">
      <c r="A7" s="2" t="s">
        <v>9</v>
      </c>
      <c r="F7">
        <v>0.08</v>
      </c>
      <c r="G7">
        <f t="shared" si="0"/>
        <v>9.6684604107329264E-2</v>
      </c>
      <c r="H7">
        <f t="shared" si="1"/>
        <v>4.7087882340849507</v>
      </c>
    </row>
    <row r="8" spans="1:11" x14ac:dyDescent="0.35">
      <c r="A8" s="21" t="s">
        <v>10</v>
      </c>
      <c r="B8" s="22">
        <v>9.81</v>
      </c>
      <c r="F8">
        <v>0.1</v>
      </c>
      <c r="G8">
        <f t="shared" si="0"/>
        <v>0.12085575513416158</v>
      </c>
      <c r="H8">
        <f t="shared" si="1"/>
        <v>5.15234327072766</v>
      </c>
    </row>
    <row r="9" spans="1:11" x14ac:dyDescent="0.35">
      <c r="F9">
        <v>0.12</v>
      </c>
      <c r="G9">
        <f t="shared" si="0"/>
        <v>0.1450269061609939</v>
      </c>
      <c r="H9">
        <f t="shared" si="1"/>
        <v>5.5919743073703696</v>
      </c>
    </row>
    <row r="10" spans="1:11" x14ac:dyDescent="0.35">
      <c r="A10" s="2" t="s">
        <v>45</v>
      </c>
      <c r="F10">
        <v>0.14000000000000001</v>
      </c>
      <c r="G10">
        <f t="shared" si="0"/>
        <v>0.16919805718782624</v>
      </c>
      <c r="H10">
        <f t="shared" si="1"/>
        <v>6.0276813440130788</v>
      </c>
    </row>
    <row r="11" spans="1:11" x14ac:dyDescent="0.35">
      <c r="A11" s="25" t="s">
        <v>75</v>
      </c>
      <c r="B11" s="25"/>
      <c r="F11">
        <v>0.16</v>
      </c>
      <c r="G11">
        <f t="shared" si="0"/>
        <v>0.19336920821465853</v>
      </c>
      <c r="H11">
        <f t="shared" si="1"/>
        <v>6.4594643806557883</v>
      </c>
    </row>
    <row r="12" spans="1:11" x14ac:dyDescent="0.35">
      <c r="A12" s="4" t="s">
        <v>2</v>
      </c>
      <c r="B12" s="3">
        <f>Main!B19-Main!B22*SIN(RADIANS(B3))</f>
        <v>2.8953280875141125</v>
      </c>
      <c r="F12">
        <v>0.18</v>
      </c>
      <c r="G12">
        <f t="shared" si="0"/>
        <v>0.21754035924149084</v>
      </c>
      <c r="H12">
        <f t="shared" si="1"/>
        <v>6.8873234172984983</v>
      </c>
    </row>
    <row r="13" spans="1:11" x14ac:dyDescent="0.35">
      <c r="A13" s="4" t="s">
        <v>3</v>
      </c>
      <c r="B13" s="3">
        <f>SQRT(2*B8*(B2-B12))</f>
        <v>23.060651832135473</v>
      </c>
      <c r="F13">
        <v>0.2</v>
      </c>
      <c r="G13">
        <f t="shared" si="0"/>
        <v>0.24171151026832316</v>
      </c>
      <c r="H13">
        <f t="shared" si="1"/>
        <v>7.3112584539412069</v>
      </c>
    </row>
    <row r="14" spans="1:11" x14ac:dyDescent="0.35">
      <c r="A14" s="4" t="s">
        <v>4</v>
      </c>
      <c r="B14" s="3">
        <f>B13/COS(RADIANS(B3))</f>
        <v>23.092299025386755</v>
      </c>
      <c r="F14">
        <v>0.22</v>
      </c>
      <c r="G14">
        <f t="shared" si="0"/>
        <v>0.26588266129515548</v>
      </c>
      <c r="H14">
        <f t="shared" si="1"/>
        <v>7.7312694905839168</v>
      </c>
    </row>
    <row r="15" spans="1:11" x14ac:dyDescent="0.35">
      <c r="A15" s="4" t="s">
        <v>5</v>
      </c>
      <c r="B15" s="3">
        <f>B14*SIN(RADIANS(B3))</f>
        <v>1.2085575513416158</v>
      </c>
      <c r="F15">
        <v>0.24</v>
      </c>
      <c r="G15">
        <f t="shared" si="0"/>
        <v>0.29005381232198779</v>
      </c>
      <c r="H15">
        <f t="shared" si="1"/>
        <v>8.1473565272266271</v>
      </c>
    </row>
    <row r="16" spans="1:11" x14ac:dyDescent="0.35">
      <c r="A16" s="4" t="s">
        <v>14</v>
      </c>
      <c r="B16" s="3">
        <f>B13/B8</f>
        <v>2.3507290348761951</v>
      </c>
      <c r="F16">
        <v>0.26</v>
      </c>
      <c r="G16">
        <f t="shared" si="0"/>
        <v>0.31422496334882011</v>
      </c>
      <c r="H16">
        <f t="shared" si="1"/>
        <v>8.5595195638693351</v>
      </c>
    </row>
    <row r="17" spans="1:8" x14ac:dyDescent="0.35">
      <c r="A17" s="4" t="s">
        <v>11</v>
      </c>
      <c r="B17" s="3">
        <f>(B13+SQRT(B13^2+2*B12*B8))/B8</f>
        <v>4.8238258690236844</v>
      </c>
      <c r="F17">
        <v>0.28000000000000003</v>
      </c>
      <c r="G17">
        <f t="shared" si="0"/>
        <v>0.33839611437565248</v>
      </c>
      <c r="H17">
        <f t="shared" si="1"/>
        <v>8.9677586005120453</v>
      </c>
    </row>
    <row r="18" spans="1:8" x14ac:dyDescent="0.35">
      <c r="A18" s="4" t="s">
        <v>12</v>
      </c>
      <c r="B18" s="3">
        <f>B15*B17</f>
        <v>5.8298711803656058</v>
      </c>
      <c r="F18">
        <v>0.3</v>
      </c>
      <c r="G18">
        <f t="shared" si="0"/>
        <v>0.36256726540248474</v>
      </c>
      <c r="H18">
        <f t="shared" si="1"/>
        <v>9.3720736371547559</v>
      </c>
    </row>
    <row r="19" spans="1:8" x14ac:dyDescent="0.35">
      <c r="F19">
        <v>0.32</v>
      </c>
      <c r="G19">
        <f t="shared" si="0"/>
        <v>0.38673841642931706</v>
      </c>
      <c r="H19">
        <f t="shared" si="1"/>
        <v>9.7724646737974634</v>
      </c>
    </row>
    <row r="20" spans="1:8" x14ac:dyDescent="0.35">
      <c r="A20" s="25" t="s">
        <v>76</v>
      </c>
      <c r="B20" s="25"/>
      <c r="F20">
        <v>0.34</v>
      </c>
      <c r="G20">
        <f t="shared" si="0"/>
        <v>0.41090956745614943</v>
      </c>
      <c r="H20">
        <f t="shared" si="1"/>
        <v>10.168931710440173</v>
      </c>
    </row>
    <row r="21" spans="1:8" x14ac:dyDescent="0.35">
      <c r="A21" s="6" t="s">
        <v>23</v>
      </c>
      <c r="B21" s="3">
        <f>B14/Main!B22</f>
        <v>11.546149512693377</v>
      </c>
      <c r="F21">
        <v>0.36</v>
      </c>
      <c r="G21">
        <f t="shared" si="0"/>
        <v>0.43508071848298169</v>
      </c>
      <c r="H21">
        <f t="shared" si="1"/>
        <v>10.561474747082883</v>
      </c>
    </row>
    <row r="22" spans="1:8" x14ac:dyDescent="0.35">
      <c r="A22" s="4" t="s">
        <v>22</v>
      </c>
      <c r="B22" s="4">
        <f>B21/(2*PI())</f>
        <v>1.8376267686232295</v>
      </c>
      <c r="F22">
        <v>0.38</v>
      </c>
      <c r="G22">
        <f t="shared" si="0"/>
        <v>0.459251869509814</v>
      </c>
      <c r="H22">
        <f t="shared" si="1"/>
        <v>10.950093783725592</v>
      </c>
    </row>
    <row r="23" spans="1:8" x14ac:dyDescent="0.35">
      <c r="A23" s="4" t="s">
        <v>28</v>
      </c>
      <c r="B23" s="4">
        <f>30*B21/PI()</f>
        <v>110.25760611739378</v>
      </c>
      <c r="F23">
        <v>0.4</v>
      </c>
      <c r="G23">
        <f t="shared" si="0"/>
        <v>0.48342302053664632</v>
      </c>
      <c r="H23">
        <f t="shared" si="1"/>
        <v>11.334788820368301</v>
      </c>
    </row>
    <row r="24" spans="1:8" x14ac:dyDescent="0.35">
      <c r="F24">
        <v>0.42</v>
      </c>
      <c r="G24">
        <f t="shared" si="0"/>
        <v>0.50759417156347864</v>
      </c>
      <c r="H24">
        <f t="shared" si="1"/>
        <v>11.71555985701101</v>
      </c>
    </row>
    <row r="25" spans="1:8" x14ac:dyDescent="0.35">
      <c r="F25">
        <v>0.44</v>
      </c>
      <c r="G25">
        <f t="shared" si="0"/>
        <v>0.53176532259031095</v>
      </c>
      <c r="H25">
        <f t="shared" si="1"/>
        <v>12.092406893653722</v>
      </c>
    </row>
    <row r="26" spans="1:8" x14ac:dyDescent="0.35">
      <c r="F26">
        <v>0.46</v>
      </c>
      <c r="G26">
        <f t="shared" si="0"/>
        <v>0.55593647361714327</v>
      </c>
      <c r="H26">
        <f t="shared" si="1"/>
        <v>12.465329930296431</v>
      </c>
    </row>
    <row r="27" spans="1:8" x14ac:dyDescent="0.35">
      <c r="F27">
        <v>0.48</v>
      </c>
      <c r="G27">
        <f t="shared" si="0"/>
        <v>0.58010762464397558</v>
      </c>
      <c r="H27">
        <f t="shared" si="1"/>
        <v>12.83432896693914</v>
      </c>
    </row>
    <row r="28" spans="1:8" x14ac:dyDescent="0.35">
      <c r="F28">
        <v>0.5</v>
      </c>
      <c r="G28">
        <f t="shared" si="0"/>
        <v>0.6042787756708079</v>
      </c>
      <c r="H28">
        <f t="shared" si="1"/>
        <v>13.199404003581849</v>
      </c>
    </row>
    <row r="29" spans="1:8" x14ac:dyDescent="0.35">
      <c r="F29">
        <v>0.52</v>
      </c>
      <c r="G29">
        <f t="shared" si="0"/>
        <v>0.62844992669764022</v>
      </c>
      <c r="H29">
        <f t="shared" si="1"/>
        <v>13.560555040224559</v>
      </c>
    </row>
    <row r="30" spans="1:8" x14ac:dyDescent="0.35">
      <c r="F30">
        <v>0.54</v>
      </c>
      <c r="G30">
        <f t="shared" si="0"/>
        <v>0.65262107772447253</v>
      </c>
      <c r="H30">
        <f t="shared" si="1"/>
        <v>13.917782076867269</v>
      </c>
    </row>
    <row r="31" spans="1:8" x14ac:dyDescent="0.35">
      <c r="F31">
        <v>0.56000000000000005</v>
      </c>
      <c r="G31">
        <f t="shared" si="0"/>
        <v>0.67679222875130496</v>
      </c>
      <c r="H31">
        <f t="shared" si="1"/>
        <v>14.271085113509978</v>
      </c>
    </row>
    <row r="32" spans="1:8" x14ac:dyDescent="0.35">
      <c r="F32">
        <v>0.57999999999999996</v>
      </c>
      <c r="G32">
        <f t="shared" si="0"/>
        <v>0.70096337977813716</v>
      </c>
      <c r="H32">
        <f t="shared" si="1"/>
        <v>14.620464150152685</v>
      </c>
    </row>
    <row r="33" spans="6:8" x14ac:dyDescent="0.35">
      <c r="F33">
        <v>0.6</v>
      </c>
      <c r="G33">
        <f t="shared" si="0"/>
        <v>0.72513453080496948</v>
      </c>
      <c r="H33">
        <f t="shared" si="1"/>
        <v>14.965919186795396</v>
      </c>
    </row>
    <row r="34" spans="6:8" x14ac:dyDescent="0.35">
      <c r="F34">
        <v>0.62</v>
      </c>
      <c r="G34">
        <f t="shared" si="0"/>
        <v>0.7493056818318018</v>
      </c>
      <c r="H34">
        <f t="shared" si="1"/>
        <v>15.307450223438106</v>
      </c>
    </row>
    <row r="35" spans="6:8" x14ac:dyDescent="0.35">
      <c r="F35">
        <v>0.64</v>
      </c>
      <c r="G35">
        <f t="shared" si="0"/>
        <v>0.77347683285863411</v>
      </c>
      <c r="H35">
        <f t="shared" si="1"/>
        <v>15.645057260080815</v>
      </c>
    </row>
    <row r="36" spans="6:8" x14ac:dyDescent="0.35">
      <c r="F36">
        <v>0.66</v>
      </c>
      <c r="G36">
        <f t="shared" si="0"/>
        <v>0.79764798388546643</v>
      </c>
      <c r="H36">
        <f t="shared" si="1"/>
        <v>15.978740296723526</v>
      </c>
    </row>
    <row r="37" spans="6:8" x14ac:dyDescent="0.35">
      <c r="F37">
        <v>0.68</v>
      </c>
      <c r="G37">
        <f t="shared" si="0"/>
        <v>0.82181913491229885</v>
      </c>
      <c r="H37">
        <f t="shared" si="1"/>
        <v>16.308499333366235</v>
      </c>
    </row>
    <row r="38" spans="6:8" x14ac:dyDescent="0.35">
      <c r="F38">
        <v>0.7</v>
      </c>
      <c r="G38">
        <f t="shared" si="0"/>
        <v>0.84599028593913106</v>
      </c>
      <c r="H38">
        <f t="shared" si="1"/>
        <v>16.634334370008943</v>
      </c>
    </row>
    <row r="39" spans="6:8" x14ac:dyDescent="0.35">
      <c r="F39">
        <v>0.72</v>
      </c>
      <c r="G39">
        <f t="shared" si="0"/>
        <v>0.87016143696596338</v>
      </c>
      <c r="H39">
        <f t="shared" si="1"/>
        <v>16.956245406651654</v>
      </c>
    </row>
    <row r="40" spans="6:8" x14ac:dyDescent="0.35">
      <c r="F40">
        <v>0.74</v>
      </c>
      <c r="G40">
        <f t="shared" si="0"/>
        <v>0.89433258799279569</v>
      </c>
      <c r="H40">
        <f t="shared" si="1"/>
        <v>17.274232443294359</v>
      </c>
    </row>
    <row r="41" spans="6:8" x14ac:dyDescent="0.35">
      <c r="F41">
        <v>0.76</v>
      </c>
      <c r="G41">
        <f t="shared" si="0"/>
        <v>0.91850373901962801</v>
      </c>
      <c r="H41">
        <f t="shared" si="1"/>
        <v>17.588295479937074</v>
      </c>
    </row>
    <row r="42" spans="6:8" x14ac:dyDescent="0.35">
      <c r="F42">
        <v>0.78</v>
      </c>
      <c r="G42">
        <f t="shared" si="0"/>
        <v>0.94267489004646032</v>
      </c>
      <c r="H42">
        <f t="shared" si="1"/>
        <v>17.898434516579783</v>
      </c>
    </row>
    <row r="43" spans="6:8" x14ac:dyDescent="0.35">
      <c r="F43">
        <v>0.8</v>
      </c>
      <c r="G43">
        <f t="shared" si="0"/>
        <v>0.96684604107329264</v>
      </c>
      <c r="H43">
        <f t="shared" si="1"/>
        <v>18.204649553222488</v>
      </c>
    </row>
    <row r="44" spans="6:8" x14ac:dyDescent="0.35">
      <c r="F44">
        <v>0.82</v>
      </c>
      <c r="G44">
        <f t="shared" si="0"/>
        <v>0.99101719210012484</v>
      </c>
      <c r="H44">
        <f t="shared" si="1"/>
        <v>18.506940589865199</v>
      </c>
    </row>
    <row r="45" spans="6:8" x14ac:dyDescent="0.35">
      <c r="F45">
        <v>0.84</v>
      </c>
      <c r="G45">
        <f t="shared" si="0"/>
        <v>1.0151883431269573</v>
      </c>
      <c r="H45">
        <f t="shared" si="1"/>
        <v>18.805307626507911</v>
      </c>
    </row>
    <row r="46" spans="6:8" x14ac:dyDescent="0.35">
      <c r="F46">
        <v>0.86</v>
      </c>
      <c r="G46">
        <f t="shared" si="0"/>
        <v>1.0393594941537896</v>
      </c>
      <c r="H46">
        <f t="shared" si="1"/>
        <v>19.099750663150619</v>
      </c>
    </row>
    <row r="47" spans="6:8" x14ac:dyDescent="0.35">
      <c r="F47">
        <v>0.88</v>
      </c>
      <c r="G47">
        <f t="shared" si="0"/>
        <v>1.0635306451806219</v>
      </c>
      <c r="H47">
        <f t="shared" si="1"/>
        <v>19.390269699793333</v>
      </c>
    </row>
    <row r="48" spans="6:8" x14ac:dyDescent="0.35">
      <c r="F48">
        <v>0.9</v>
      </c>
      <c r="G48">
        <f t="shared" si="0"/>
        <v>1.0877017962074542</v>
      </c>
      <c r="H48">
        <f t="shared" si="1"/>
        <v>19.676864736436038</v>
      </c>
    </row>
    <row r="49" spans="6:8" x14ac:dyDescent="0.35">
      <c r="F49">
        <v>0.92</v>
      </c>
      <c r="G49">
        <f t="shared" si="0"/>
        <v>1.1118729472342865</v>
      </c>
      <c r="H49">
        <f t="shared" si="1"/>
        <v>19.959535773078748</v>
      </c>
    </row>
    <row r="50" spans="6:8" x14ac:dyDescent="0.35">
      <c r="F50">
        <v>0.94</v>
      </c>
      <c r="G50">
        <f t="shared" si="0"/>
        <v>1.1360440982611189</v>
      </c>
      <c r="H50">
        <f t="shared" si="1"/>
        <v>20.238282809721458</v>
      </c>
    </row>
    <row r="51" spans="6:8" x14ac:dyDescent="0.35">
      <c r="F51">
        <v>0.96</v>
      </c>
      <c r="G51">
        <f t="shared" si="0"/>
        <v>1.1602152492879512</v>
      </c>
      <c r="H51">
        <f t="shared" si="1"/>
        <v>20.513105846364166</v>
      </c>
    </row>
    <row r="52" spans="6:8" x14ac:dyDescent="0.35">
      <c r="F52">
        <v>0.98</v>
      </c>
      <c r="G52">
        <f t="shared" si="0"/>
        <v>1.1843864003147835</v>
      </c>
      <c r="H52">
        <f t="shared" si="1"/>
        <v>20.784004883006876</v>
      </c>
    </row>
    <row r="53" spans="6:8" x14ac:dyDescent="0.35">
      <c r="F53">
        <v>1</v>
      </c>
      <c r="G53">
        <f t="shared" si="0"/>
        <v>1.2085575513416158</v>
      </c>
      <c r="H53">
        <f t="shared" si="1"/>
        <v>21.050979919649585</v>
      </c>
    </row>
    <row r="54" spans="6:8" x14ac:dyDescent="0.35">
      <c r="F54">
        <v>1.02</v>
      </c>
      <c r="G54">
        <f t="shared" si="0"/>
        <v>1.2327287023684481</v>
      </c>
      <c r="H54">
        <f t="shared" si="1"/>
        <v>21.314030956292296</v>
      </c>
    </row>
    <row r="55" spans="6:8" x14ac:dyDescent="0.35">
      <c r="F55">
        <v>1.04</v>
      </c>
      <c r="G55">
        <f t="shared" si="0"/>
        <v>1.2568998533952804</v>
      </c>
      <c r="H55">
        <f t="shared" si="1"/>
        <v>21.573157992935005</v>
      </c>
    </row>
    <row r="56" spans="6:8" x14ac:dyDescent="0.35">
      <c r="F56">
        <v>1.06</v>
      </c>
      <c r="G56">
        <f t="shared" si="0"/>
        <v>1.2810710044221127</v>
      </c>
      <c r="H56">
        <f t="shared" si="1"/>
        <v>21.828361029577714</v>
      </c>
    </row>
    <row r="57" spans="6:8" x14ac:dyDescent="0.35">
      <c r="F57">
        <v>1.08</v>
      </c>
      <c r="G57">
        <f t="shared" si="0"/>
        <v>1.3052421554489451</v>
      </c>
      <c r="H57">
        <f t="shared" si="1"/>
        <v>22.079640066220424</v>
      </c>
    </row>
    <row r="58" spans="6:8" x14ac:dyDescent="0.35">
      <c r="F58">
        <v>1.1000000000000001</v>
      </c>
      <c r="G58">
        <f t="shared" si="0"/>
        <v>1.3294133064757774</v>
      </c>
      <c r="H58">
        <f t="shared" si="1"/>
        <v>22.326995102863133</v>
      </c>
    </row>
    <row r="59" spans="6:8" x14ac:dyDescent="0.35">
      <c r="F59">
        <v>1.1200000000000001</v>
      </c>
      <c r="G59">
        <f t="shared" si="0"/>
        <v>1.3535844575026099</v>
      </c>
      <c r="H59">
        <f t="shared" si="1"/>
        <v>22.570426139505845</v>
      </c>
    </row>
    <row r="60" spans="6:8" x14ac:dyDescent="0.35">
      <c r="F60">
        <v>1.1399999999999999</v>
      </c>
      <c r="G60">
        <f t="shared" si="0"/>
        <v>1.3777556085294418</v>
      </c>
      <c r="H60">
        <f t="shared" si="1"/>
        <v>22.809933176148551</v>
      </c>
    </row>
    <row r="61" spans="6:8" x14ac:dyDescent="0.35">
      <c r="F61">
        <v>1.1599999999999999</v>
      </c>
      <c r="G61">
        <f t="shared" si="0"/>
        <v>1.4019267595562743</v>
      </c>
      <c r="H61">
        <f t="shared" si="1"/>
        <v>23.045516212791259</v>
      </c>
    </row>
    <row r="62" spans="6:8" x14ac:dyDescent="0.35">
      <c r="F62">
        <v>1.18</v>
      </c>
      <c r="G62">
        <f t="shared" si="0"/>
        <v>1.4260979105831066</v>
      </c>
      <c r="H62">
        <f t="shared" si="1"/>
        <v>23.27717524943397</v>
      </c>
    </row>
    <row r="63" spans="6:8" x14ac:dyDescent="0.35">
      <c r="F63">
        <v>1.2</v>
      </c>
      <c r="G63">
        <f t="shared" si="0"/>
        <v>1.450269061609939</v>
      </c>
      <c r="H63">
        <f t="shared" si="1"/>
        <v>23.504910286076683</v>
      </c>
    </row>
    <row r="64" spans="6:8" x14ac:dyDescent="0.35">
      <c r="F64">
        <v>1.22</v>
      </c>
      <c r="G64">
        <f t="shared" si="0"/>
        <v>1.4744402126367713</v>
      </c>
      <c r="H64">
        <f t="shared" si="1"/>
        <v>23.728721322719387</v>
      </c>
    </row>
    <row r="65" spans="6:8" x14ac:dyDescent="0.35">
      <c r="F65">
        <v>1.24</v>
      </c>
      <c r="G65">
        <f t="shared" si="0"/>
        <v>1.4986113636636036</v>
      </c>
      <c r="H65">
        <f t="shared" si="1"/>
        <v>23.948608359362101</v>
      </c>
    </row>
    <row r="66" spans="6:8" x14ac:dyDescent="0.35">
      <c r="F66">
        <v>1.26</v>
      </c>
      <c r="G66">
        <f t="shared" si="0"/>
        <v>1.5227825146904359</v>
      </c>
      <c r="H66">
        <f t="shared" si="1"/>
        <v>24.16457139600481</v>
      </c>
    </row>
    <row r="67" spans="6:8" x14ac:dyDescent="0.35">
      <c r="F67">
        <v>1.28</v>
      </c>
      <c r="G67">
        <f t="shared" ref="G67:G130" si="2">$B$15*F67</f>
        <v>1.5469536657172682</v>
      </c>
      <c r="H67">
        <f t="shared" ref="H67:H130" si="3">$B$13*F67-($B$8*F67^2)/2+$B$12</f>
        <v>24.376610432647517</v>
      </c>
    </row>
    <row r="68" spans="6:8" x14ac:dyDescent="0.35">
      <c r="F68">
        <v>1.3</v>
      </c>
      <c r="G68">
        <f t="shared" si="2"/>
        <v>1.5711248167441005</v>
      </c>
      <c r="H68">
        <f t="shared" si="3"/>
        <v>24.58472546929023</v>
      </c>
    </row>
    <row r="69" spans="6:8" x14ac:dyDescent="0.35">
      <c r="F69">
        <v>1.32</v>
      </c>
      <c r="G69">
        <f t="shared" si="2"/>
        <v>1.5952959677709329</v>
      </c>
      <c r="H69">
        <f t="shared" si="3"/>
        <v>24.788916505932939</v>
      </c>
    </row>
    <row r="70" spans="6:8" x14ac:dyDescent="0.35">
      <c r="F70">
        <v>1.34</v>
      </c>
      <c r="G70">
        <f t="shared" si="2"/>
        <v>1.6194671187977652</v>
      </c>
      <c r="H70">
        <f t="shared" si="3"/>
        <v>24.989183542575645</v>
      </c>
    </row>
    <row r="71" spans="6:8" x14ac:dyDescent="0.35">
      <c r="F71">
        <v>1.36</v>
      </c>
      <c r="G71">
        <f t="shared" si="2"/>
        <v>1.6436382698245977</v>
      </c>
      <c r="H71">
        <f t="shared" si="3"/>
        <v>25.185526579218358</v>
      </c>
    </row>
    <row r="72" spans="6:8" x14ac:dyDescent="0.35">
      <c r="F72">
        <v>1.38</v>
      </c>
      <c r="G72">
        <f t="shared" si="2"/>
        <v>1.6678094208514296</v>
      </c>
      <c r="H72">
        <f t="shared" si="3"/>
        <v>25.377945615861062</v>
      </c>
    </row>
    <row r="73" spans="6:8" x14ac:dyDescent="0.35">
      <c r="F73">
        <v>1.4</v>
      </c>
      <c r="G73">
        <f t="shared" si="2"/>
        <v>1.6919805718782621</v>
      </c>
      <c r="H73">
        <f t="shared" si="3"/>
        <v>25.566440652503776</v>
      </c>
    </row>
    <row r="74" spans="6:8" x14ac:dyDescent="0.35">
      <c r="F74">
        <v>1.42</v>
      </c>
      <c r="G74">
        <f t="shared" si="2"/>
        <v>1.7161517229050944</v>
      </c>
      <c r="H74">
        <f t="shared" si="3"/>
        <v>25.751011689146484</v>
      </c>
    </row>
    <row r="75" spans="6:8" x14ac:dyDescent="0.35">
      <c r="F75">
        <v>1.44</v>
      </c>
      <c r="G75">
        <f t="shared" si="2"/>
        <v>1.7403228739319268</v>
      </c>
      <c r="H75">
        <f t="shared" si="3"/>
        <v>25.931658725789195</v>
      </c>
    </row>
    <row r="76" spans="6:8" x14ac:dyDescent="0.35">
      <c r="F76">
        <v>1.46</v>
      </c>
      <c r="G76">
        <f t="shared" si="2"/>
        <v>1.7644940249587591</v>
      </c>
      <c r="H76">
        <f t="shared" si="3"/>
        <v>26.108381762431907</v>
      </c>
    </row>
    <row r="77" spans="6:8" x14ac:dyDescent="0.35">
      <c r="F77">
        <v>1.48</v>
      </c>
      <c r="G77">
        <f t="shared" si="2"/>
        <v>1.7886651759855914</v>
      </c>
      <c r="H77">
        <f t="shared" si="3"/>
        <v>26.281180799074608</v>
      </c>
    </row>
    <row r="78" spans="6:8" x14ac:dyDescent="0.35">
      <c r="F78">
        <v>1.5</v>
      </c>
      <c r="G78">
        <f t="shared" si="2"/>
        <v>1.8128363270124237</v>
      </c>
      <c r="H78">
        <f t="shared" si="3"/>
        <v>26.450055835717318</v>
      </c>
    </row>
    <row r="79" spans="6:8" x14ac:dyDescent="0.35">
      <c r="F79">
        <v>1.52</v>
      </c>
      <c r="G79">
        <f t="shared" si="2"/>
        <v>1.837007478039256</v>
      </c>
      <c r="H79">
        <f t="shared" si="3"/>
        <v>26.615006872360031</v>
      </c>
    </row>
    <row r="80" spans="6:8" x14ac:dyDescent="0.35">
      <c r="F80">
        <v>1.54</v>
      </c>
      <c r="G80">
        <f t="shared" si="2"/>
        <v>1.8611786290660883</v>
      </c>
      <c r="H80">
        <f t="shared" si="3"/>
        <v>26.776033909002745</v>
      </c>
    </row>
    <row r="81" spans="6:8" x14ac:dyDescent="0.35">
      <c r="F81">
        <v>1.56</v>
      </c>
      <c r="G81">
        <f t="shared" si="2"/>
        <v>1.8853497800929206</v>
      </c>
      <c r="H81">
        <f t="shared" si="3"/>
        <v>26.933136945645455</v>
      </c>
    </row>
    <row r="82" spans="6:8" x14ac:dyDescent="0.35">
      <c r="F82">
        <v>1.58</v>
      </c>
      <c r="G82">
        <f t="shared" si="2"/>
        <v>1.909520931119753</v>
      </c>
      <c r="H82">
        <f t="shared" si="3"/>
        <v>27.086315982288163</v>
      </c>
    </row>
    <row r="83" spans="6:8" x14ac:dyDescent="0.35">
      <c r="F83">
        <v>1.6</v>
      </c>
      <c r="G83">
        <f t="shared" si="2"/>
        <v>1.9336920821465853</v>
      </c>
      <c r="H83">
        <f t="shared" si="3"/>
        <v>27.235571018930866</v>
      </c>
    </row>
    <row r="84" spans="6:8" x14ac:dyDescent="0.35">
      <c r="F84">
        <v>1.62</v>
      </c>
      <c r="G84">
        <f t="shared" si="2"/>
        <v>1.9578632331734178</v>
      </c>
      <c r="H84">
        <f t="shared" si="3"/>
        <v>27.380902055573575</v>
      </c>
    </row>
    <row r="85" spans="6:8" x14ac:dyDescent="0.35">
      <c r="F85">
        <v>1.64</v>
      </c>
      <c r="G85">
        <f t="shared" si="2"/>
        <v>1.9820343842002497</v>
      </c>
      <c r="H85">
        <f t="shared" si="3"/>
        <v>27.522309092216286</v>
      </c>
    </row>
    <row r="86" spans="6:8" x14ac:dyDescent="0.35">
      <c r="F86">
        <v>1.66</v>
      </c>
      <c r="G86">
        <f t="shared" si="2"/>
        <v>2.0062055352270822</v>
      </c>
      <c r="H86">
        <f t="shared" si="3"/>
        <v>27.659792128858992</v>
      </c>
    </row>
    <row r="87" spans="6:8" x14ac:dyDescent="0.35">
      <c r="F87">
        <v>1.68</v>
      </c>
      <c r="G87">
        <f t="shared" si="2"/>
        <v>2.0303766862539145</v>
      </c>
      <c r="H87">
        <f t="shared" si="3"/>
        <v>27.793351165501708</v>
      </c>
    </row>
    <row r="88" spans="6:8" x14ac:dyDescent="0.35">
      <c r="F88">
        <v>1.7</v>
      </c>
      <c r="G88">
        <f t="shared" si="2"/>
        <v>2.0545478372807469</v>
      </c>
      <c r="H88">
        <f t="shared" si="3"/>
        <v>27.922986202144418</v>
      </c>
    </row>
    <row r="89" spans="6:8" x14ac:dyDescent="0.35">
      <c r="F89">
        <v>1.72</v>
      </c>
      <c r="G89">
        <f t="shared" si="2"/>
        <v>2.0787189883075792</v>
      </c>
      <c r="H89">
        <f t="shared" si="3"/>
        <v>28.048697238787128</v>
      </c>
    </row>
    <row r="90" spans="6:8" x14ac:dyDescent="0.35">
      <c r="F90">
        <v>1.74</v>
      </c>
      <c r="G90">
        <f t="shared" si="2"/>
        <v>2.1028901393344115</v>
      </c>
      <c r="H90">
        <f t="shared" si="3"/>
        <v>28.170484275429839</v>
      </c>
    </row>
    <row r="91" spans="6:8" x14ac:dyDescent="0.35">
      <c r="F91">
        <v>1.76</v>
      </c>
      <c r="G91">
        <f t="shared" si="2"/>
        <v>2.1270612903612438</v>
      </c>
      <c r="H91">
        <f t="shared" si="3"/>
        <v>28.288347312072549</v>
      </c>
    </row>
    <row r="92" spans="6:8" x14ac:dyDescent="0.35">
      <c r="F92">
        <v>1.78</v>
      </c>
      <c r="G92">
        <f t="shared" si="2"/>
        <v>2.1512324413880761</v>
      </c>
      <c r="H92">
        <f t="shared" si="3"/>
        <v>28.402286348715254</v>
      </c>
    </row>
    <row r="93" spans="6:8" x14ac:dyDescent="0.35">
      <c r="F93">
        <v>1.8</v>
      </c>
      <c r="G93">
        <f t="shared" si="2"/>
        <v>2.1754035924149084</v>
      </c>
      <c r="H93">
        <f t="shared" si="3"/>
        <v>28.512301385357961</v>
      </c>
    </row>
    <row r="94" spans="6:8" x14ac:dyDescent="0.35">
      <c r="F94">
        <v>1.82</v>
      </c>
      <c r="G94">
        <f t="shared" si="2"/>
        <v>2.1995747434417408</v>
      </c>
      <c r="H94">
        <f t="shared" si="3"/>
        <v>28.618392422000674</v>
      </c>
    </row>
    <row r="95" spans="6:8" x14ac:dyDescent="0.35">
      <c r="F95">
        <v>1.84</v>
      </c>
      <c r="G95">
        <f t="shared" si="2"/>
        <v>2.2237458944685731</v>
      </c>
      <c r="H95">
        <f t="shared" si="3"/>
        <v>28.720559458643383</v>
      </c>
    </row>
    <row r="96" spans="6:8" x14ac:dyDescent="0.35">
      <c r="F96">
        <v>1.86</v>
      </c>
      <c r="G96">
        <f t="shared" si="2"/>
        <v>2.2479170454954054</v>
      </c>
      <c r="H96">
        <f t="shared" si="3"/>
        <v>28.818802495286093</v>
      </c>
    </row>
    <row r="97" spans="6:8" x14ac:dyDescent="0.35">
      <c r="F97">
        <v>1.88</v>
      </c>
      <c r="G97">
        <f t="shared" si="2"/>
        <v>2.2720881965222377</v>
      </c>
      <c r="H97">
        <f t="shared" si="3"/>
        <v>28.913121531928802</v>
      </c>
    </row>
    <row r="98" spans="6:8" x14ac:dyDescent="0.35">
      <c r="F98">
        <v>1.9</v>
      </c>
      <c r="G98">
        <f t="shared" si="2"/>
        <v>2.29625934754907</v>
      </c>
      <c r="H98">
        <f t="shared" si="3"/>
        <v>29.003516568571513</v>
      </c>
    </row>
    <row r="99" spans="6:8" x14ac:dyDescent="0.35">
      <c r="F99">
        <v>1.92</v>
      </c>
      <c r="G99">
        <f t="shared" si="2"/>
        <v>2.3204304985759023</v>
      </c>
      <c r="H99">
        <f t="shared" si="3"/>
        <v>29.089987605214223</v>
      </c>
    </row>
    <row r="100" spans="6:8" x14ac:dyDescent="0.35">
      <c r="F100">
        <v>1.94</v>
      </c>
      <c r="G100">
        <f t="shared" si="2"/>
        <v>2.3446016496027346</v>
      </c>
      <c r="H100">
        <f t="shared" si="3"/>
        <v>29.172534641856927</v>
      </c>
    </row>
    <row r="101" spans="6:8" x14ac:dyDescent="0.35">
      <c r="F101">
        <v>1.96</v>
      </c>
      <c r="G101">
        <f t="shared" si="2"/>
        <v>2.368772800629567</v>
      </c>
      <c r="H101">
        <f t="shared" si="3"/>
        <v>29.251157678499638</v>
      </c>
    </row>
    <row r="102" spans="6:8" x14ac:dyDescent="0.35">
      <c r="F102">
        <v>1.98</v>
      </c>
      <c r="G102">
        <f t="shared" si="2"/>
        <v>2.3929439516563993</v>
      </c>
      <c r="H102">
        <f t="shared" si="3"/>
        <v>29.325856715142347</v>
      </c>
    </row>
    <row r="103" spans="6:8" x14ac:dyDescent="0.35">
      <c r="F103">
        <v>2</v>
      </c>
      <c r="G103">
        <f t="shared" si="2"/>
        <v>2.4171151026832316</v>
      </c>
      <c r="H103">
        <f t="shared" si="3"/>
        <v>29.396631751785058</v>
      </c>
    </row>
    <row r="104" spans="6:8" x14ac:dyDescent="0.35">
      <c r="F104">
        <v>2.02</v>
      </c>
      <c r="G104">
        <f t="shared" si="2"/>
        <v>2.4412862537100639</v>
      </c>
      <c r="H104">
        <f t="shared" si="3"/>
        <v>29.463482788427768</v>
      </c>
    </row>
    <row r="105" spans="6:8" x14ac:dyDescent="0.35">
      <c r="F105">
        <v>2.04</v>
      </c>
      <c r="G105">
        <f t="shared" si="2"/>
        <v>2.4654574047368962</v>
      </c>
      <c r="H105">
        <f t="shared" si="3"/>
        <v>29.526409825070481</v>
      </c>
    </row>
    <row r="106" spans="6:8" x14ac:dyDescent="0.35">
      <c r="F106">
        <v>2.06</v>
      </c>
      <c r="G106">
        <f t="shared" si="2"/>
        <v>2.4896285557637285</v>
      </c>
      <c r="H106">
        <f t="shared" si="3"/>
        <v>29.585412861713191</v>
      </c>
    </row>
    <row r="107" spans="6:8" x14ac:dyDescent="0.35">
      <c r="F107">
        <v>2.08</v>
      </c>
      <c r="G107">
        <f t="shared" si="2"/>
        <v>2.5137997067905609</v>
      </c>
      <c r="H107">
        <f t="shared" si="3"/>
        <v>29.640491898355894</v>
      </c>
    </row>
    <row r="108" spans="6:8" x14ac:dyDescent="0.35">
      <c r="F108">
        <v>2.1</v>
      </c>
      <c r="G108">
        <f t="shared" si="2"/>
        <v>2.5379708578173932</v>
      </c>
      <c r="H108">
        <f t="shared" si="3"/>
        <v>29.691646934998605</v>
      </c>
    </row>
    <row r="109" spans="6:8" x14ac:dyDescent="0.35">
      <c r="F109">
        <v>2.12</v>
      </c>
      <c r="G109">
        <f t="shared" si="2"/>
        <v>2.5621420088442255</v>
      </c>
      <c r="H109">
        <f t="shared" si="3"/>
        <v>29.738877971641315</v>
      </c>
    </row>
    <row r="110" spans="6:8" x14ac:dyDescent="0.35">
      <c r="F110">
        <v>2.14</v>
      </c>
      <c r="G110">
        <f t="shared" si="2"/>
        <v>2.5863131598710578</v>
      </c>
      <c r="H110">
        <f t="shared" si="3"/>
        <v>29.782185008284028</v>
      </c>
    </row>
    <row r="111" spans="6:8" x14ac:dyDescent="0.35">
      <c r="F111">
        <v>2.16</v>
      </c>
      <c r="G111">
        <f t="shared" si="2"/>
        <v>2.6104843108978901</v>
      </c>
      <c r="H111">
        <f t="shared" si="3"/>
        <v>29.821568044926735</v>
      </c>
    </row>
    <row r="112" spans="6:8" x14ac:dyDescent="0.35">
      <c r="F112">
        <v>2.1800000000000002</v>
      </c>
      <c r="G112">
        <f t="shared" si="2"/>
        <v>2.6346554619247224</v>
      </c>
      <c r="H112">
        <f t="shared" si="3"/>
        <v>29.857027081569445</v>
      </c>
    </row>
    <row r="113" spans="6:8" x14ac:dyDescent="0.35">
      <c r="F113">
        <v>2.2000000000000002</v>
      </c>
      <c r="G113">
        <f t="shared" si="2"/>
        <v>2.6588266129515548</v>
      </c>
      <c r="H113">
        <f t="shared" si="3"/>
        <v>29.88856211821215</v>
      </c>
    </row>
    <row r="114" spans="6:8" x14ac:dyDescent="0.35">
      <c r="F114">
        <v>2.2200000000000002</v>
      </c>
      <c r="G114">
        <f t="shared" si="2"/>
        <v>2.6829977639783875</v>
      </c>
      <c r="H114">
        <f t="shared" si="3"/>
        <v>29.91617315485486</v>
      </c>
    </row>
    <row r="115" spans="6:8" x14ac:dyDescent="0.35">
      <c r="F115">
        <v>2.2400000000000002</v>
      </c>
      <c r="G115">
        <f t="shared" si="2"/>
        <v>2.7071689150052198</v>
      </c>
      <c r="H115">
        <f t="shared" si="3"/>
        <v>29.939860191497573</v>
      </c>
    </row>
    <row r="116" spans="6:8" x14ac:dyDescent="0.35">
      <c r="F116">
        <v>2.2599999999999998</v>
      </c>
      <c r="G116">
        <f t="shared" si="2"/>
        <v>2.7313400660320513</v>
      </c>
      <c r="H116">
        <f t="shared" si="3"/>
        <v>29.959623228140284</v>
      </c>
    </row>
    <row r="117" spans="6:8" x14ac:dyDescent="0.35">
      <c r="F117">
        <v>2.2799999999999998</v>
      </c>
      <c r="G117">
        <f t="shared" si="2"/>
        <v>2.7555112170588836</v>
      </c>
      <c r="H117">
        <f t="shared" si="3"/>
        <v>29.975462264782987</v>
      </c>
    </row>
    <row r="118" spans="6:8" x14ac:dyDescent="0.35">
      <c r="F118">
        <v>2.2999999999999998</v>
      </c>
      <c r="G118">
        <f t="shared" si="2"/>
        <v>2.7796823680857163</v>
      </c>
      <c r="H118">
        <f t="shared" si="3"/>
        <v>29.987377301425699</v>
      </c>
    </row>
    <row r="119" spans="6:8" x14ac:dyDescent="0.35">
      <c r="F119">
        <v>2.3199999999999998</v>
      </c>
      <c r="G119">
        <f t="shared" si="2"/>
        <v>2.8038535191125487</v>
      </c>
      <c r="H119">
        <f t="shared" si="3"/>
        <v>29.995368338068406</v>
      </c>
    </row>
    <row r="120" spans="6:8" x14ac:dyDescent="0.35">
      <c r="F120">
        <v>2.34</v>
      </c>
      <c r="G120">
        <f t="shared" si="2"/>
        <v>2.828024670139381</v>
      </c>
      <c r="H120">
        <f t="shared" si="3"/>
        <v>29.999435374711119</v>
      </c>
    </row>
    <row r="121" spans="6:8" x14ac:dyDescent="0.35">
      <c r="F121">
        <v>2.36</v>
      </c>
      <c r="G121">
        <f t="shared" si="2"/>
        <v>2.8521958211662133</v>
      </c>
      <c r="H121">
        <f t="shared" si="3"/>
        <v>29.999578411353831</v>
      </c>
    </row>
    <row r="122" spans="6:8" x14ac:dyDescent="0.35">
      <c r="F122">
        <v>2.38</v>
      </c>
      <c r="G122">
        <f t="shared" si="2"/>
        <v>2.8763669721930456</v>
      </c>
      <c r="H122">
        <f t="shared" si="3"/>
        <v>29.995797447996541</v>
      </c>
    </row>
    <row r="123" spans="6:8" x14ac:dyDescent="0.35">
      <c r="F123">
        <v>2.4</v>
      </c>
      <c r="G123">
        <f t="shared" si="2"/>
        <v>2.9005381232198779</v>
      </c>
      <c r="H123">
        <f t="shared" si="3"/>
        <v>29.98809248463925</v>
      </c>
    </row>
    <row r="124" spans="6:8" x14ac:dyDescent="0.35">
      <c r="F124">
        <v>2.42</v>
      </c>
      <c r="G124">
        <f t="shared" si="2"/>
        <v>2.9247092742467102</v>
      </c>
      <c r="H124">
        <f t="shared" si="3"/>
        <v>29.976463521281953</v>
      </c>
    </row>
    <row r="125" spans="6:8" x14ac:dyDescent="0.35">
      <c r="F125">
        <v>2.44</v>
      </c>
      <c r="G125">
        <f t="shared" si="2"/>
        <v>2.9488804252735425</v>
      </c>
      <c r="H125">
        <f t="shared" si="3"/>
        <v>29.960910557924663</v>
      </c>
    </row>
    <row r="126" spans="6:8" x14ac:dyDescent="0.35">
      <c r="F126">
        <v>2.46</v>
      </c>
      <c r="G126">
        <f t="shared" si="2"/>
        <v>2.9730515763003749</v>
      </c>
      <c r="H126">
        <f t="shared" si="3"/>
        <v>29.941433594567375</v>
      </c>
    </row>
    <row r="127" spans="6:8" x14ac:dyDescent="0.35">
      <c r="F127">
        <v>2.48</v>
      </c>
      <c r="G127">
        <f t="shared" si="2"/>
        <v>2.9972227273272072</v>
      </c>
      <c r="H127">
        <f t="shared" si="3"/>
        <v>29.918032631210085</v>
      </c>
    </row>
    <row r="128" spans="6:8" x14ac:dyDescent="0.35">
      <c r="F128">
        <v>2.5</v>
      </c>
      <c r="G128">
        <f t="shared" si="2"/>
        <v>3.0213938783540395</v>
      </c>
      <c r="H128">
        <f t="shared" si="3"/>
        <v>29.890707667852798</v>
      </c>
    </row>
    <row r="129" spans="6:8" x14ac:dyDescent="0.35">
      <c r="F129">
        <v>2.52</v>
      </c>
      <c r="G129">
        <f t="shared" si="2"/>
        <v>3.0455650293808718</v>
      </c>
      <c r="H129">
        <f t="shared" si="3"/>
        <v>29.859458704495506</v>
      </c>
    </row>
    <row r="130" spans="6:8" x14ac:dyDescent="0.35">
      <c r="F130">
        <v>2.54</v>
      </c>
      <c r="G130">
        <f t="shared" si="2"/>
        <v>3.0697361804077041</v>
      </c>
      <c r="H130">
        <f t="shared" si="3"/>
        <v>29.824285741138212</v>
      </c>
    </row>
    <row r="131" spans="6:8" x14ac:dyDescent="0.35">
      <c r="F131">
        <v>2.56</v>
      </c>
      <c r="G131">
        <f t="shared" ref="G131:G194" si="4">$B$15*F131</f>
        <v>3.0939073314345364</v>
      </c>
      <c r="H131">
        <f t="shared" ref="H131:H194" si="5">$B$13*F131-($B$8*F131^2)/2+$B$12</f>
        <v>29.78518877778092</v>
      </c>
    </row>
    <row r="132" spans="6:8" x14ac:dyDescent="0.35">
      <c r="F132">
        <v>2.58</v>
      </c>
      <c r="G132">
        <f t="shared" si="4"/>
        <v>3.1180784824613688</v>
      </c>
      <c r="H132">
        <f t="shared" si="5"/>
        <v>29.742167814423627</v>
      </c>
    </row>
    <row r="133" spans="6:8" x14ac:dyDescent="0.35">
      <c r="F133">
        <v>2.6</v>
      </c>
      <c r="G133">
        <f t="shared" si="4"/>
        <v>3.1422496334882011</v>
      </c>
      <c r="H133">
        <f t="shared" si="5"/>
        <v>29.695222851066344</v>
      </c>
    </row>
    <row r="134" spans="6:8" x14ac:dyDescent="0.35">
      <c r="F134">
        <v>2.62</v>
      </c>
      <c r="G134">
        <f t="shared" si="4"/>
        <v>3.1664207845150334</v>
      </c>
      <c r="H134">
        <f t="shared" si="5"/>
        <v>29.644353887709048</v>
      </c>
    </row>
    <row r="135" spans="6:8" x14ac:dyDescent="0.35">
      <c r="F135">
        <v>2.64</v>
      </c>
      <c r="G135">
        <f t="shared" si="4"/>
        <v>3.1905919355418657</v>
      </c>
      <c r="H135">
        <f t="shared" si="5"/>
        <v>29.589560924351762</v>
      </c>
    </row>
    <row r="136" spans="6:8" x14ac:dyDescent="0.35">
      <c r="F136">
        <v>2.66</v>
      </c>
      <c r="G136">
        <f t="shared" si="4"/>
        <v>3.214763086568698</v>
      </c>
      <c r="H136">
        <f t="shared" si="5"/>
        <v>29.530843960994471</v>
      </c>
    </row>
    <row r="137" spans="6:8" x14ac:dyDescent="0.35">
      <c r="F137">
        <v>2.68</v>
      </c>
      <c r="G137">
        <f t="shared" si="4"/>
        <v>3.2389342375955303</v>
      </c>
      <c r="H137">
        <f t="shared" si="5"/>
        <v>29.468202997637174</v>
      </c>
    </row>
    <row r="138" spans="6:8" x14ac:dyDescent="0.35">
      <c r="F138">
        <v>2.7</v>
      </c>
      <c r="G138">
        <f t="shared" si="4"/>
        <v>3.2631053886223627</v>
      </c>
      <c r="H138">
        <f t="shared" si="5"/>
        <v>29.401638034279888</v>
      </c>
    </row>
    <row r="139" spans="6:8" x14ac:dyDescent="0.35">
      <c r="F139">
        <v>2.72</v>
      </c>
      <c r="G139">
        <f t="shared" si="4"/>
        <v>3.2872765396491954</v>
      </c>
      <c r="H139">
        <f t="shared" si="5"/>
        <v>29.331149070922596</v>
      </c>
    </row>
    <row r="140" spans="6:8" x14ac:dyDescent="0.35">
      <c r="F140">
        <v>2.74</v>
      </c>
      <c r="G140">
        <f t="shared" si="4"/>
        <v>3.3114476906760277</v>
      </c>
      <c r="H140">
        <f t="shared" si="5"/>
        <v>29.256736107565306</v>
      </c>
    </row>
    <row r="141" spans="6:8" x14ac:dyDescent="0.35">
      <c r="F141">
        <v>2.76</v>
      </c>
      <c r="G141">
        <f t="shared" si="4"/>
        <v>3.3356188417028592</v>
      </c>
      <c r="H141">
        <f t="shared" si="5"/>
        <v>29.178399144208019</v>
      </c>
    </row>
    <row r="142" spans="6:8" x14ac:dyDescent="0.35">
      <c r="F142">
        <v>2.78</v>
      </c>
      <c r="G142">
        <f t="shared" si="4"/>
        <v>3.3597899927296915</v>
      </c>
      <c r="H142">
        <f t="shared" si="5"/>
        <v>29.096138180850733</v>
      </c>
    </row>
    <row r="143" spans="6:8" x14ac:dyDescent="0.35">
      <c r="F143">
        <v>2.8</v>
      </c>
      <c r="G143">
        <f t="shared" si="4"/>
        <v>3.3839611437565242</v>
      </c>
      <c r="H143">
        <f t="shared" si="5"/>
        <v>29.009953217493436</v>
      </c>
    </row>
    <row r="144" spans="6:8" x14ac:dyDescent="0.35">
      <c r="F144">
        <v>2.82</v>
      </c>
      <c r="G144">
        <f t="shared" si="4"/>
        <v>3.4081322947833566</v>
      </c>
      <c r="H144">
        <f t="shared" si="5"/>
        <v>28.919844254136141</v>
      </c>
    </row>
    <row r="145" spans="6:8" x14ac:dyDescent="0.35">
      <c r="F145">
        <v>2.84</v>
      </c>
      <c r="G145">
        <f t="shared" si="4"/>
        <v>3.4323034458101889</v>
      </c>
      <c r="H145">
        <f t="shared" si="5"/>
        <v>28.825811290778855</v>
      </c>
    </row>
    <row r="146" spans="6:8" x14ac:dyDescent="0.35">
      <c r="F146">
        <v>2.86</v>
      </c>
      <c r="G146">
        <f t="shared" si="4"/>
        <v>3.4564745968370212</v>
      </c>
      <c r="H146">
        <f t="shared" si="5"/>
        <v>28.727854327421564</v>
      </c>
    </row>
    <row r="147" spans="6:8" x14ac:dyDescent="0.35">
      <c r="F147">
        <v>2.88</v>
      </c>
      <c r="G147">
        <f t="shared" si="4"/>
        <v>3.4806457478638535</v>
      </c>
      <c r="H147">
        <f t="shared" si="5"/>
        <v>28.625973364064276</v>
      </c>
    </row>
    <row r="148" spans="6:8" x14ac:dyDescent="0.35">
      <c r="F148">
        <v>2.9</v>
      </c>
      <c r="G148">
        <f t="shared" si="4"/>
        <v>3.5048168988906858</v>
      </c>
      <c r="H148">
        <f t="shared" si="5"/>
        <v>28.520168400706982</v>
      </c>
    </row>
    <row r="149" spans="6:8" x14ac:dyDescent="0.35">
      <c r="F149">
        <v>2.92</v>
      </c>
      <c r="G149">
        <f t="shared" si="4"/>
        <v>3.5289880499175181</v>
      </c>
      <c r="H149">
        <f t="shared" si="5"/>
        <v>28.410439437349705</v>
      </c>
    </row>
    <row r="150" spans="6:8" x14ac:dyDescent="0.35">
      <c r="F150">
        <v>2.94</v>
      </c>
      <c r="G150">
        <f t="shared" si="4"/>
        <v>3.5531592009443504</v>
      </c>
      <c r="H150">
        <f t="shared" si="5"/>
        <v>28.296786473992402</v>
      </c>
    </row>
    <row r="151" spans="6:8" x14ac:dyDescent="0.35">
      <c r="F151">
        <v>2.96</v>
      </c>
      <c r="G151">
        <f t="shared" si="4"/>
        <v>3.5773303519711828</v>
      </c>
      <c r="H151">
        <f t="shared" si="5"/>
        <v>28.179209510635108</v>
      </c>
    </row>
    <row r="152" spans="6:8" x14ac:dyDescent="0.35">
      <c r="F152">
        <v>2.98</v>
      </c>
      <c r="G152">
        <f t="shared" si="4"/>
        <v>3.6015015029980151</v>
      </c>
      <c r="H152">
        <f t="shared" si="5"/>
        <v>28.057708547277823</v>
      </c>
    </row>
    <row r="153" spans="6:8" x14ac:dyDescent="0.35">
      <c r="F153">
        <v>3</v>
      </c>
      <c r="G153">
        <f t="shared" si="4"/>
        <v>3.6256726540248474</v>
      </c>
      <c r="H153">
        <f t="shared" si="5"/>
        <v>27.932283583920526</v>
      </c>
    </row>
    <row r="154" spans="6:8" x14ac:dyDescent="0.35">
      <c r="F154">
        <v>3.02</v>
      </c>
      <c r="G154">
        <f t="shared" si="4"/>
        <v>3.6498438050516797</v>
      </c>
      <c r="H154">
        <f t="shared" si="5"/>
        <v>27.802934620563246</v>
      </c>
    </row>
    <row r="155" spans="6:8" x14ac:dyDescent="0.35">
      <c r="F155">
        <v>3.04</v>
      </c>
      <c r="G155">
        <f t="shared" si="4"/>
        <v>3.674014956078512</v>
      </c>
      <c r="H155">
        <f t="shared" si="5"/>
        <v>27.669661657205946</v>
      </c>
    </row>
    <row r="156" spans="6:8" x14ac:dyDescent="0.35">
      <c r="F156">
        <v>3.06</v>
      </c>
      <c r="G156">
        <f t="shared" si="4"/>
        <v>3.6981861071053443</v>
      </c>
      <c r="H156">
        <f t="shared" si="5"/>
        <v>27.53246469384867</v>
      </c>
    </row>
    <row r="157" spans="6:8" x14ac:dyDescent="0.35">
      <c r="F157">
        <v>3.08</v>
      </c>
      <c r="G157">
        <f t="shared" si="4"/>
        <v>3.7223572581321767</v>
      </c>
      <c r="H157">
        <f t="shared" si="5"/>
        <v>27.391343730491375</v>
      </c>
    </row>
    <row r="158" spans="6:8" x14ac:dyDescent="0.35">
      <c r="F158">
        <v>3.1</v>
      </c>
      <c r="G158">
        <f t="shared" si="4"/>
        <v>3.746528409159009</v>
      </c>
      <c r="H158">
        <f t="shared" si="5"/>
        <v>27.246298767134068</v>
      </c>
    </row>
    <row r="159" spans="6:8" x14ac:dyDescent="0.35">
      <c r="F159">
        <v>3.12</v>
      </c>
      <c r="G159">
        <f t="shared" si="4"/>
        <v>3.7706995601858413</v>
      </c>
      <c r="H159">
        <f t="shared" si="5"/>
        <v>27.097329803776791</v>
      </c>
    </row>
    <row r="160" spans="6:8" x14ac:dyDescent="0.35">
      <c r="F160">
        <v>3.14</v>
      </c>
      <c r="G160">
        <f t="shared" si="4"/>
        <v>3.7948707112126736</v>
      </c>
      <c r="H160">
        <f t="shared" si="5"/>
        <v>26.944436840419495</v>
      </c>
    </row>
    <row r="161" spans="6:8" x14ac:dyDescent="0.35">
      <c r="F161">
        <v>3.16</v>
      </c>
      <c r="G161">
        <f t="shared" si="4"/>
        <v>3.8190418622395059</v>
      </c>
      <c r="H161">
        <f t="shared" si="5"/>
        <v>26.787619877062209</v>
      </c>
    </row>
    <row r="162" spans="6:8" x14ac:dyDescent="0.35">
      <c r="F162">
        <v>3.18</v>
      </c>
      <c r="G162">
        <f t="shared" si="4"/>
        <v>3.8432130132663382</v>
      </c>
      <c r="H162">
        <f t="shared" si="5"/>
        <v>26.62687891370491</v>
      </c>
    </row>
    <row r="163" spans="6:8" x14ac:dyDescent="0.35">
      <c r="F163">
        <v>3.2</v>
      </c>
      <c r="G163">
        <f t="shared" si="4"/>
        <v>3.8673841642931706</v>
      </c>
      <c r="H163">
        <f t="shared" si="5"/>
        <v>26.462213950347614</v>
      </c>
    </row>
    <row r="164" spans="6:8" x14ac:dyDescent="0.35">
      <c r="F164">
        <v>3.22</v>
      </c>
      <c r="G164">
        <f t="shared" si="4"/>
        <v>3.8915553153200033</v>
      </c>
      <c r="H164">
        <f t="shared" si="5"/>
        <v>26.293624986990334</v>
      </c>
    </row>
    <row r="165" spans="6:8" x14ac:dyDescent="0.35">
      <c r="F165">
        <v>3.24</v>
      </c>
      <c r="G165">
        <f t="shared" si="4"/>
        <v>3.9157264663468356</v>
      </c>
      <c r="H165">
        <f t="shared" si="5"/>
        <v>26.121112023633035</v>
      </c>
    </row>
    <row r="166" spans="6:8" x14ac:dyDescent="0.35">
      <c r="F166">
        <v>3.26</v>
      </c>
      <c r="G166">
        <f t="shared" si="4"/>
        <v>3.9398976173736671</v>
      </c>
      <c r="H166">
        <f t="shared" si="5"/>
        <v>25.944675060275753</v>
      </c>
    </row>
    <row r="167" spans="6:8" x14ac:dyDescent="0.35">
      <c r="F167">
        <v>3.28</v>
      </c>
      <c r="G167">
        <f t="shared" si="4"/>
        <v>3.9640687684004994</v>
      </c>
      <c r="H167">
        <f t="shared" si="5"/>
        <v>25.764314096918458</v>
      </c>
    </row>
    <row r="168" spans="6:8" x14ac:dyDescent="0.35">
      <c r="F168">
        <v>3.3</v>
      </c>
      <c r="G168">
        <f t="shared" si="4"/>
        <v>3.9882399194273321</v>
      </c>
      <c r="H168">
        <f t="shared" si="5"/>
        <v>25.580029133561172</v>
      </c>
    </row>
    <row r="169" spans="6:8" x14ac:dyDescent="0.35">
      <c r="F169">
        <v>3.32</v>
      </c>
      <c r="G169">
        <f t="shared" si="4"/>
        <v>4.0124110704541645</v>
      </c>
      <c r="H169">
        <f t="shared" si="5"/>
        <v>25.391820170203875</v>
      </c>
    </row>
    <row r="170" spans="6:8" x14ac:dyDescent="0.35">
      <c r="F170">
        <v>3.34</v>
      </c>
      <c r="G170">
        <f t="shared" si="4"/>
        <v>4.0365822214809963</v>
      </c>
      <c r="H170">
        <f t="shared" si="5"/>
        <v>25.199687206846594</v>
      </c>
    </row>
    <row r="171" spans="6:8" x14ac:dyDescent="0.35">
      <c r="F171">
        <v>3.36</v>
      </c>
      <c r="G171">
        <f t="shared" si="4"/>
        <v>4.0607533725078291</v>
      </c>
      <c r="H171">
        <f t="shared" si="5"/>
        <v>25.003630243489301</v>
      </c>
    </row>
    <row r="172" spans="6:8" x14ac:dyDescent="0.35">
      <c r="F172">
        <v>3.38</v>
      </c>
      <c r="G172">
        <f t="shared" si="4"/>
        <v>4.084924523534661</v>
      </c>
      <c r="H172">
        <f t="shared" si="5"/>
        <v>24.803649280132017</v>
      </c>
    </row>
    <row r="173" spans="6:8" x14ac:dyDescent="0.35">
      <c r="F173">
        <v>3.4</v>
      </c>
      <c r="G173">
        <f t="shared" si="4"/>
        <v>4.1090956745614937</v>
      </c>
      <c r="H173">
        <f t="shared" si="5"/>
        <v>24.599744316774721</v>
      </c>
    </row>
    <row r="174" spans="6:8" x14ac:dyDescent="0.35">
      <c r="F174">
        <v>3.42</v>
      </c>
      <c r="G174">
        <f t="shared" si="4"/>
        <v>4.1332668255883256</v>
      </c>
      <c r="H174">
        <f t="shared" si="5"/>
        <v>24.391915353417428</v>
      </c>
    </row>
    <row r="175" spans="6:8" x14ac:dyDescent="0.35">
      <c r="F175">
        <v>3.44</v>
      </c>
      <c r="G175">
        <f t="shared" si="4"/>
        <v>4.1574379766151583</v>
      </c>
      <c r="H175">
        <f t="shared" si="5"/>
        <v>24.180162390060143</v>
      </c>
    </row>
    <row r="176" spans="6:8" x14ac:dyDescent="0.35">
      <c r="F176">
        <v>3.46</v>
      </c>
      <c r="G176">
        <f t="shared" si="4"/>
        <v>4.1816091276419902</v>
      </c>
      <c r="H176">
        <f t="shared" si="5"/>
        <v>23.96448542670284</v>
      </c>
    </row>
    <row r="177" spans="6:8" x14ac:dyDescent="0.35">
      <c r="F177">
        <v>3.48</v>
      </c>
      <c r="G177">
        <f t="shared" si="4"/>
        <v>4.205780278668823</v>
      </c>
      <c r="H177">
        <f t="shared" si="5"/>
        <v>23.74488446334556</v>
      </c>
    </row>
    <row r="178" spans="6:8" x14ac:dyDescent="0.35">
      <c r="F178">
        <v>3.5</v>
      </c>
      <c r="G178">
        <f t="shared" si="4"/>
        <v>4.2299514296956549</v>
      </c>
      <c r="H178">
        <f t="shared" si="5"/>
        <v>23.521359499988268</v>
      </c>
    </row>
    <row r="179" spans="6:8" x14ac:dyDescent="0.35">
      <c r="F179">
        <v>3.52</v>
      </c>
      <c r="G179">
        <f t="shared" si="4"/>
        <v>4.2541225807224876</v>
      </c>
      <c r="H179">
        <f t="shared" si="5"/>
        <v>23.293910536630985</v>
      </c>
    </row>
    <row r="180" spans="6:8" x14ac:dyDescent="0.35">
      <c r="F180">
        <v>3.54</v>
      </c>
      <c r="G180">
        <f t="shared" si="4"/>
        <v>4.2782937317493204</v>
      </c>
      <c r="H180">
        <f t="shared" si="5"/>
        <v>23.062537573273683</v>
      </c>
    </row>
    <row r="181" spans="6:8" x14ac:dyDescent="0.35">
      <c r="F181">
        <v>3.56</v>
      </c>
      <c r="G181">
        <f t="shared" si="4"/>
        <v>4.3024648827761522</v>
      </c>
      <c r="H181">
        <f t="shared" si="5"/>
        <v>22.827240609916391</v>
      </c>
    </row>
    <row r="182" spans="6:8" x14ac:dyDescent="0.35">
      <c r="F182">
        <v>3.58</v>
      </c>
      <c r="G182">
        <f t="shared" si="4"/>
        <v>4.326636033802985</v>
      </c>
      <c r="H182">
        <f t="shared" si="5"/>
        <v>22.588019646559108</v>
      </c>
    </row>
    <row r="183" spans="6:8" x14ac:dyDescent="0.35">
      <c r="F183">
        <v>3.6</v>
      </c>
      <c r="G183">
        <f t="shared" si="4"/>
        <v>4.3508071848298169</v>
      </c>
      <c r="H183">
        <f t="shared" si="5"/>
        <v>22.344874683201805</v>
      </c>
    </row>
    <row r="184" spans="6:8" x14ac:dyDescent="0.35">
      <c r="F184">
        <v>3.62</v>
      </c>
      <c r="G184">
        <f t="shared" si="4"/>
        <v>4.3749783358566496</v>
      </c>
      <c r="H184">
        <f t="shared" si="5"/>
        <v>22.097805719844526</v>
      </c>
    </row>
    <row r="185" spans="6:8" x14ac:dyDescent="0.35">
      <c r="F185">
        <v>3.64</v>
      </c>
      <c r="G185">
        <f t="shared" si="4"/>
        <v>4.3991494868834815</v>
      </c>
      <c r="H185">
        <f t="shared" si="5"/>
        <v>21.846812756487235</v>
      </c>
    </row>
    <row r="186" spans="6:8" x14ac:dyDescent="0.35">
      <c r="F186">
        <v>3.66</v>
      </c>
      <c r="G186">
        <f t="shared" si="4"/>
        <v>4.4233206379103143</v>
      </c>
      <c r="H186">
        <f t="shared" si="5"/>
        <v>21.591895793129947</v>
      </c>
    </row>
    <row r="187" spans="6:8" x14ac:dyDescent="0.35">
      <c r="F187">
        <v>3.68</v>
      </c>
      <c r="G187">
        <f t="shared" si="4"/>
        <v>4.4474917889371461</v>
      </c>
      <c r="H187">
        <f t="shared" si="5"/>
        <v>21.333054829772646</v>
      </c>
    </row>
    <row r="188" spans="6:8" x14ac:dyDescent="0.35">
      <c r="F188">
        <v>3.7</v>
      </c>
      <c r="G188">
        <f t="shared" si="4"/>
        <v>4.4716629399639789</v>
      </c>
      <c r="H188">
        <f t="shared" si="5"/>
        <v>21.070289866415347</v>
      </c>
    </row>
    <row r="189" spans="6:8" x14ac:dyDescent="0.35">
      <c r="F189">
        <v>3.72</v>
      </c>
      <c r="G189">
        <f t="shared" si="4"/>
        <v>4.4958340909908108</v>
      </c>
      <c r="H189">
        <f t="shared" si="5"/>
        <v>20.803600903058065</v>
      </c>
    </row>
    <row r="190" spans="6:8" x14ac:dyDescent="0.35">
      <c r="F190">
        <v>3.74</v>
      </c>
      <c r="G190">
        <f t="shared" si="4"/>
        <v>4.5200052420176435</v>
      </c>
      <c r="H190">
        <f t="shared" si="5"/>
        <v>20.532987939700771</v>
      </c>
    </row>
    <row r="191" spans="6:8" x14ac:dyDescent="0.35">
      <c r="F191">
        <v>3.76</v>
      </c>
      <c r="G191">
        <f t="shared" si="4"/>
        <v>4.5441763930444754</v>
      </c>
      <c r="H191">
        <f t="shared" si="5"/>
        <v>20.258450976343493</v>
      </c>
    </row>
    <row r="192" spans="6:8" x14ac:dyDescent="0.35">
      <c r="F192">
        <v>3.78</v>
      </c>
      <c r="G192">
        <f t="shared" si="4"/>
        <v>4.5683475440713073</v>
      </c>
      <c r="H192">
        <f t="shared" si="5"/>
        <v>19.979990012986189</v>
      </c>
    </row>
    <row r="193" spans="6:8" x14ac:dyDescent="0.35">
      <c r="F193">
        <v>3.8</v>
      </c>
      <c r="G193">
        <f t="shared" si="4"/>
        <v>4.59251869509814</v>
      </c>
      <c r="H193">
        <f t="shared" si="5"/>
        <v>19.697605049628915</v>
      </c>
    </row>
    <row r="194" spans="6:8" x14ac:dyDescent="0.35">
      <c r="F194">
        <v>3.82</v>
      </c>
      <c r="G194">
        <f t="shared" si="4"/>
        <v>4.6166898461249719</v>
      </c>
      <c r="H194">
        <f t="shared" si="5"/>
        <v>19.411296086271616</v>
      </c>
    </row>
    <row r="195" spans="6:8" x14ac:dyDescent="0.35">
      <c r="F195">
        <v>3.84</v>
      </c>
      <c r="G195">
        <f t="shared" ref="G195:G258" si="6">$B$15*F195</f>
        <v>4.6408609971518047</v>
      </c>
      <c r="H195">
        <f t="shared" ref="H195:H258" si="7">$B$13*F195-($B$8*F195^2)/2+$B$12</f>
        <v>19.121063122914332</v>
      </c>
    </row>
    <row r="196" spans="6:8" x14ac:dyDescent="0.35">
      <c r="F196">
        <v>3.86</v>
      </c>
      <c r="G196">
        <f t="shared" si="6"/>
        <v>4.6650321481786365</v>
      </c>
      <c r="H196">
        <f t="shared" si="7"/>
        <v>18.826906159557037</v>
      </c>
    </row>
    <row r="197" spans="6:8" x14ac:dyDescent="0.35">
      <c r="F197">
        <v>3.88</v>
      </c>
      <c r="G197">
        <f t="shared" si="6"/>
        <v>4.6892032992054693</v>
      </c>
      <c r="H197">
        <f t="shared" si="7"/>
        <v>18.528825196199744</v>
      </c>
    </row>
    <row r="198" spans="6:8" x14ac:dyDescent="0.35">
      <c r="F198">
        <v>3.9</v>
      </c>
      <c r="G198">
        <f t="shared" si="6"/>
        <v>4.7133744502323012</v>
      </c>
      <c r="H198">
        <f t="shared" si="7"/>
        <v>18.226820232842453</v>
      </c>
    </row>
    <row r="199" spans="6:8" x14ac:dyDescent="0.35">
      <c r="F199">
        <v>3.92</v>
      </c>
      <c r="G199">
        <f t="shared" si="6"/>
        <v>4.7375456012591339</v>
      </c>
      <c r="H199">
        <f t="shared" si="7"/>
        <v>17.920891269485164</v>
      </c>
    </row>
    <row r="200" spans="6:8" x14ac:dyDescent="0.35">
      <c r="F200">
        <v>3.94</v>
      </c>
      <c r="G200">
        <f t="shared" si="6"/>
        <v>4.7617167522859658</v>
      </c>
      <c r="H200">
        <f t="shared" si="7"/>
        <v>17.611038306127877</v>
      </c>
    </row>
    <row r="201" spans="6:8" x14ac:dyDescent="0.35">
      <c r="F201">
        <v>3.96</v>
      </c>
      <c r="G201">
        <f t="shared" si="6"/>
        <v>4.7858879033127986</v>
      </c>
      <c r="H201">
        <f t="shared" si="7"/>
        <v>17.297261342770579</v>
      </c>
    </row>
    <row r="202" spans="6:8" x14ac:dyDescent="0.35">
      <c r="F202">
        <v>3.98</v>
      </c>
      <c r="G202">
        <f t="shared" si="6"/>
        <v>4.8100590543396304</v>
      </c>
      <c r="H202">
        <f t="shared" si="7"/>
        <v>16.979560379413297</v>
      </c>
    </row>
    <row r="203" spans="6:8" x14ac:dyDescent="0.35">
      <c r="F203">
        <v>4</v>
      </c>
      <c r="G203">
        <f t="shared" si="6"/>
        <v>4.8342302053664632</v>
      </c>
      <c r="H203">
        <f t="shared" si="7"/>
        <v>16.657935416056002</v>
      </c>
    </row>
    <row r="204" spans="6:8" x14ac:dyDescent="0.35">
      <c r="F204">
        <v>4.0199999999999996</v>
      </c>
      <c r="G204">
        <f t="shared" si="6"/>
        <v>4.8584013563932951</v>
      </c>
      <c r="H204">
        <f t="shared" si="7"/>
        <v>16.332386452698724</v>
      </c>
    </row>
    <row r="205" spans="6:8" x14ac:dyDescent="0.35">
      <c r="F205">
        <v>4.04</v>
      </c>
      <c r="G205">
        <f t="shared" si="6"/>
        <v>4.8825725074201278</v>
      </c>
      <c r="H205">
        <f t="shared" si="7"/>
        <v>16.00291348934142</v>
      </c>
    </row>
    <row r="206" spans="6:8" x14ac:dyDescent="0.35">
      <c r="F206">
        <v>4.0599999999999996</v>
      </c>
      <c r="G206">
        <f t="shared" si="6"/>
        <v>4.9067436584469597</v>
      </c>
      <c r="H206">
        <f t="shared" si="7"/>
        <v>15.669516525984147</v>
      </c>
    </row>
    <row r="207" spans="6:8" x14ac:dyDescent="0.35">
      <c r="F207">
        <v>4.08</v>
      </c>
      <c r="G207">
        <f t="shared" si="6"/>
        <v>4.9309148094737925</v>
      </c>
      <c r="H207">
        <f t="shared" si="7"/>
        <v>15.332195562626847</v>
      </c>
    </row>
    <row r="208" spans="6:8" x14ac:dyDescent="0.35">
      <c r="F208">
        <v>4.0999999999999996</v>
      </c>
      <c r="G208">
        <f t="shared" si="6"/>
        <v>4.9550859605006243</v>
      </c>
      <c r="H208">
        <f t="shared" si="7"/>
        <v>14.990950599269535</v>
      </c>
    </row>
    <row r="209" spans="6:8" x14ac:dyDescent="0.35">
      <c r="F209">
        <v>4.12</v>
      </c>
      <c r="G209">
        <f t="shared" si="6"/>
        <v>4.9792571115274571</v>
      </c>
      <c r="H209">
        <f t="shared" si="7"/>
        <v>14.645781635912268</v>
      </c>
    </row>
    <row r="210" spans="6:8" x14ac:dyDescent="0.35">
      <c r="F210">
        <v>4.1399999999999997</v>
      </c>
      <c r="G210">
        <f t="shared" si="6"/>
        <v>5.003428262554289</v>
      </c>
      <c r="H210">
        <f t="shared" si="7"/>
        <v>14.296688672554961</v>
      </c>
    </row>
    <row r="211" spans="6:8" x14ac:dyDescent="0.35">
      <c r="F211">
        <v>4.16</v>
      </c>
      <c r="G211">
        <f t="shared" si="6"/>
        <v>5.0275994135811217</v>
      </c>
      <c r="H211">
        <f t="shared" si="7"/>
        <v>13.94367170919767</v>
      </c>
    </row>
    <row r="212" spans="6:8" x14ac:dyDescent="0.35">
      <c r="F212">
        <v>4.18</v>
      </c>
      <c r="G212">
        <f t="shared" si="6"/>
        <v>5.0517705646079536</v>
      </c>
      <c r="H212">
        <f t="shared" si="7"/>
        <v>13.586730745840395</v>
      </c>
    </row>
    <row r="213" spans="6:8" x14ac:dyDescent="0.35">
      <c r="F213">
        <v>4.2</v>
      </c>
      <c r="G213">
        <f t="shared" si="6"/>
        <v>5.0759417156347864</v>
      </c>
      <c r="H213">
        <f t="shared" si="7"/>
        <v>13.225865782483094</v>
      </c>
    </row>
    <row r="214" spans="6:8" x14ac:dyDescent="0.35">
      <c r="F214">
        <v>4.22</v>
      </c>
      <c r="G214">
        <f t="shared" si="6"/>
        <v>5.1001128666616182</v>
      </c>
      <c r="H214">
        <f t="shared" si="7"/>
        <v>12.86107681912581</v>
      </c>
    </row>
    <row r="215" spans="6:8" x14ac:dyDescent="0.35">
      <c r="F215">
        <v>4.24</v>
      </c>
      <c r="G215">
        <f t="shared" si="6"/>
        <v>5.124284017688451</v>
      </c>
      <c r="H215">
        <f t="shared" si="7"/>
        <v>12.492363855768513</v>
      </c>
    </row>
    <row r="216" spans="6:8" x14ac:dyDescent="0.35">
      <c r="F216">
        <v>4.26</v>
      </c>
      <c r="G216">
        <f t="shared" si="6"/>
        <v>5.1484551687152829</v>
      </c>
      <c r="H216">
        <f t="shared" si="7"/>
        <v>12.119726892411233</v>
      </c>
    </row>
    <row r="217" spans="6:8" x14ac:dyDescent="0.35">
      <c r="F217">
        <v>4.28</v>
      </c>
      <c r="G217">
        <f t="shared" si="6"/>
        <v>5.1726263197421156</v>
      </c>
      <c r="H217">
        <f t="shared" si="7"/>
        <v>11.743165929053941</v>
      </c>
    </row>
    <row r="218" spans="6:8" x14ac:dyDescent="0.35">
      <c r="F218">
        <v>4.3</v>
      </c>
      <c r="G218">
        <f t="shared" si="6"/>
        <v>5.1967974707689475</v>
      </c>
      <c r="H218">
        <f t="shared" si="7"/>
        <v>11.362680965696651</v>
      </c>
    </row>
    <row r="219" spans="6:8" x14ac:dyDescent="0.35">
      <c r="F219">
        <v>4.32</v>
      </c>
      <c r="G219">
        <f t="shared" si="6"/>
        <v>5.2209686217957803</v>
      </c>
      <c r="H219">
        <f t="shared" si="7"/>
        <v>10.978272002339349</v>
      </c>
    </row>
    <row r="220" spans="6:8" x14ac:dyDescent="0.35">
      <c r="F220">
        <v>4.34</v>
      </c>
      <c r="G220">
        <f t="shared" si="6"/>
        <v>5.2451397728226121</v>
      </c>
      <c r="H220">
        <f t="shared" si="7"/>
        <v>10.589939038982049</v>
      </c>
    </row>
    <row r="221" spans="6:8" x14ac:dyDescent="0.35">
      <c r="F221">
        <v>4.3600000000000003</v>
      </c>
      <c r="G221">
        <f t="shared" si="6"/>
        <v>5.2693109238494449</v>
      </c>
      <c r="H221">
        <f t="shared" si="7"/>
        <v>10.197682075624765</v>
      </c>
    </row>
    <row r="222" spans="6:8" x14ac:dyDescent="0.35">
      <c r="F222">
        <v>4.38</v>
      </c>
      <c r="G222">
        <f t="shared" si="6"/>
        <v>5.2934820748762768</v>
      </c>
      <c r="H222">
        <f t="shared" si="7"/>
        <v>9.80150111226747</v>
      </c>
    </row>
    <row r="223" spans="6:8" x14ac:dyDescent="0.35">
      <c r="F223">
        <v>4.4000000000000004</v>
      </c>
      <c r="G223">
        <f t="shared" si="6"/>
        <v>5.3176532259031095</v>
      </c>
      <c r="H223">
        <f t="shared" si="7"/>
        <v>9.4013961489101767</v>
      </c>
    </row>
    <row r="224" spans="6:8" x14ac:dyDescent="0.35">
      <c r="F224">
        <v>4.42</v>
      </c>
      <c r="G224">
        <f t="shared" si="6"/>
        <v>5.3418243769299414</v>
      </c>
      <c r="H224">
        <f t="shared" si="7"/>
        <v>8.9973671855528998</v>
      </c>
    </row>
    <row r="225" spans="6:8" x14ac:dyDescent="0.35">
      <c r="F225">
        <v>4.4400000000000004</v>
      </c>
      <c r="G225">
        <f t="shared" si="6"/>
        <v>5.365995527956775</v>
      </c>
      <c r="H225">
        <f t="shared" si="7"/>
        <v>8.5894142221955967</v>
      </c>
    </row>
    <row r="226" spans="6:8" x14ac:dyDescent="0.35">
      <c r="F226">
        <v>4.46</v>
      </c>
      <c r="G226">
        <f t="shared" si="6"/>
        <v>5.390166678983606</v>
      </c>
      <c r="H226">
        <f t="shared" si="7"/>
        <v>8.17753725883831</v>
      </c>
    </row>
    <row r="227" spans="6:8" x14ac:dyDescent="0.35">
      <c r="F227">
        <v>4.4800000000000004</v>
      </c>
      <c r="G227">
        <f t="shared" si="6"/>
        <v>5.4143378300104397</v>
      </c>
      <c r="H227">
        <f t="shared" si="7"/>
        <v>7.7617362954810254</v>
      </c>
    </row>
    <row r="228" spans="6:8" x14ac:dyDescent="0.35">
      <c r="F228">
        <v>4.5</v>
      </c>
      <c r="G228">
        <f t="shared" si="6"/>
        <v>5.4385089810372715</v>
      </c>
      <c r="H228">
        <f t="shared" si="7"/>
        <v>7.342011332123743</v>
      </c>
    </row>
    <row r="229" spans="6:8" x14ac:dyDescent="0.35">
      <c r="F229">
        <v>4.5199999999999996</v>
      </c>
      <c r="G229">
        <f t="shared" si="6"/>
        <v>5.4626801320641025</v>
      </c>
      <c r="H229">
        <f t="shared" si="7"/>
        <v>6.9183623687664628</v>
      </c>
    </row>
    <row r="230" spans="6:8" x14ac:dyDescent="0.35">
      <c r="F230">
        <v>4.54</v>
      </c>
      <c r="G230">
        <f t="shared" si="6"/>
        <v>5.4868512830909362</v>
      </c>
      <c r="H230">
        <f t="shared" si="7"/>
        <v>6.4907894054091706</v>
      </c>
    </row>
    <row r="231" spans="6:8" x14ac:dyDescent="0.35">
      <c r="F231">
        <v>4.5599999999999996</v>
      </c>
      <c r="G231">
        <f t="shared" si="6"/>
        <v>5.5110224341177672</v>
      </c>
      <c r="H231">
        <f t="shared" si="7"/>
        <v>6.0592924420518663</v>
      </c>
    </row>
    <row r="232" spans="6:8" x14ac:dyDescent="0.35">
      <c r="F232">
        <v>4.58</v>
      </c>
      <c r="G232">
        <f t="shared" si="6"/>
        <v>5.5351935851446008</v>
      </c>
      <c r="H232">
        <f t="shared" si="7"/>
        <v>5.6238714786945785</v>
      </c>
    </row>
    <row r="233" spans="6:8" x14ac:dyDescent="0.35">
      <c r="F233">
        <v>4.5999999999999996</v>
      </c>
      <c r="G233">
        <f t="shared" si="6"/>
        <v>5.5593647361714327</v>
      </c>
      <c r="H233">
        <f t="shared" si="7"/>
        <v>5.1845265153372928</v>
      </c>
    </row>
    <row r="234" spans="6:8" x14ac:dyDescent="0.35">
      <c r="F234">
        <v>4.62</v>
      </c>
      <c r="G234">
        <f t="shared" si="6"/>
        <v>5.5835358871982654</v>
      </c>
      <c r="H234">
        <f t="shared" si="7"/>
        <v>4.7412575519799951</v>
      </c>
    </row>
    <row r="235" spans="6:8" x14ac:dyDescent="0.35">
      <c r="F235">
        <v>4.6399999999999997</v>
      </c>
      <c r="G235">
        <f t="shared" si="6"/>
        <v>5.6077070382250973</v>
      </c>
      <c r="H235">
        <f t="shared" si="7"/>
        <v>4.2940645886226996</v>
      </c>
    </row>
    <row r="236" spans="6:8" x14ac:dyDescent="0.35">
      <c r="F236">
        <v>4.66</v>
      </c>
      <c r="G236">
        <f t="shared" si="6"/>
        <v>5.6318781892519301</v>
      </c>
      <c r="H236">
        <f t="shared" si="7"/>
        <v>3.8429476252654062</v>
      </c>
    </row>
    <row r="237" spans="6:8" x14ac:dyDescent="0.35">
      <c r="F237">
        <v>4.68</v>
      </c>
      <c r="G237">
        <f t="shared" si="6"/>
        <v>5.6560493402787619</v>
      </c>
      <c r="H237">
        <f t="shared" si="7"/>
        <v>3.3879066619081293</v>
      </c>
    </row>
    <row r="238" spans="6:8" x14ac:dyDescent="0.35">
      <c r="F238">
        <v>4.7</v>
      </c>
      <c r="G238">
        <f t="shared" si="6"/>
        <v>5.6802204913055947</v>
      </c>
      <c r="H238">
        <f t="shared" si="7"/>
        <v>2.9289416985508119</v>
      </c>
    </row>
    <row r="239" spans="6:8" x14ac:dyDescent="0.35">
      <c r="F239">
        <v>4.72</v>
      </c>
      <c r="G239">
        <f t="shared" si="6"/>
        <v>5.7043916423324266</v>
      </c>
      <c r="H239">
        <f t="shared" si="7"/>
        <v>2.4660527351935535</v>
      </c>
    </row>
    <row r="240" spans="6:8" x14ac:dyDescent="0.35">
      <c r="F240">
        <v>4.74</v>
      </c>
      <c r="G240">
        <f t="shared" si="6"/>
        <v>5.7285627933592593</v>
      </c>
      <c r="H240">
        <f t="shared" si="7"/>
        <v>1.9992397718362547</v>
      </c>
    </row>
    <row r="241" spans="6:8" x14ac:dyDescent="0.35">
      <c r="F241">
        <v>4.76</v>
      </c>
      <c r="G241">
        <f t="shared" si="6"/>
        <v>5.7527339443860912</v>
      </c>
      <c r="H241">
        <f t="shared" si="7"/>
        <v>1.5285028084789722</v>
      </c>
    </row>
    <row r="242" spans="6:8" x14ac:dyDescent="0.35">
      <c r="F242">
        <v>4.78</v>
      </c>
      <c r="G242">
        <f t="shared" si="6"/>
        <v>5.776905095412924</v>
      </c>
      <c r="H242">
        <f t="shared" si="7"/>
        <v>1.0538418451216636</v>
      </c>
    </row>
    <row r="243" spans="6:8" x14ac:dyDescent="0.35">
      <c r="F243">
        <v>4.8</v>
      </c>
      <c r="G243">
        <f t="shared" si="6"/>
        <v>5.8010762464397558</v>
      </c>
      <c r="H243">
        <f t="shared" si="7"/>
        <v>0.5752568817643855</v>
      </c>
    </row>
    <row r="244" spans="6:8" x14ac:dyDescent="0.35">
      <c r="F244">
        <v>4.82</v>
      </c>
      <c r="G244">
        <f t="shared" si="6"/>
        <v>5.8252473974665886</v>
      </c>
      <c r="H244">
        <f t="shared" si="7"/>
        <v>9.2747918407095398E-2</v>
      </c>
    </row>
    <row r="245" spans="6:8" x14ac:dyDescent="0.35">
      <c r="F245">
        <v>4.84</v>
      </c>
      <c r="G245">
        <f t="shared" si="6"/>
        <v>5.8494185484934205</v>
      </c>
      <c r="H245">
        <f t="shared" si="7"/>
        <v>-0.39368504495020673</v>
      </c>
    </row>
    <row r="246" spans="6:8" x14ac:dyDescent="0.35">
      <c r="F246">
        <v>4.8600000000000003</v>
      </c>
      <c r="G246">
        <f t="shared" si="6"/>
        <v>5.8735896995202532</v>
      </c>
      <c r="H246">
        <f t="shared" si="7"/>
        <v>-0.88404200830749247</v>
      </c>
    </row>
    <row r="247" spans="6:8" x14ac:dyDescent="0.35">
      <c r="F247">
        <v>4.88</v>
      </c>
      <c r="G247">
        <f t="shared" si="6"/>
        <v>5.8977608505470851</v>
      </c>
      <c r="H247">
        <f t="shared" si="7"/>
        <v>-1.3783229716647902</v>
      </c>
    </row>
    <row r="248" spans="6:8" x14ac:dyDescent="0.35">
      <c r="F248">
        <v>4.9000000000000004</v>
      </c>
      <c r="G248">
        <f t="shared" si="6"/>
        <v>5.9219320015739179</v>
      </c>
      <c r="H248">
        <f t="shared" si="7"/>
        <v>-1.8765279350221</v>
      </c>
    </row>
    <row r="249" spans="6:8" x14ac:dyDescent="0.35">
      <c r="F249">
        <v>4.92</v>
      </c>
      <c r="G249">
        <f t="shared" si="6"/>
        <v>5.9461031526007497</v>
      </c>
      <c r="H249">
        <f t="shared" si="7"/>
        <v>-2.378656898379365</v>
      </c>
    </row>
    <row r="250" spans="6:8" x14ac:dyDescent="0.35">
      <c r="F250">
        <v>4.9400000000000004</v>
      </c>
      <c r="G250">
        <f t="shared" si="6"/>
        <v>5.9702743036275825</v>
      </c>
      <c r="H250">
        <f t="shared" si="7"/>
        <v>-2.8847098617366704</v>
      </c>
    </row>
    <row r="251" spans="6:8" x14ac:dyDescent="0.35">
      <c r="F251">
        <v>4.96</v>
      </c>
      <c r="G251">
        <f t="shared" si="6"/>
        <v>5.9944454546544144</v>
      </c>
      <c r="H251">
        <f t="shared" si="7"/>
        <v>-3.3946868250939453</v>
      </c>
    </row>
    <row r="252" spans="6:8" x14ac:dyDescent="0.35">
      <c r="F252">
        <v>4.9800000000000004</v>
      </c>
      <c r="G252">
        <f t="shared" si="6"/>
        <v>6.0186166056812471</v>
      </c>
      <c r="H252">
        <f t="shared" si="7"/>
        <v>-3.9085877884512463</v>
      </c>
    </row>
    <row r="253" spans="6:8" x14ac:dyDescent="0.35">
      <c r="F253">
        <v>5</v>
      </c>
      <c r="G253">
        <f t="shared" si="6"/>
        <v>6.042787756708079</v>
      </c>
      <c r="H253">
        <f t="shared" si="7"/>
        <v>-4.4264127518085168</v>
      </c>
    </row>
    <row r="254" spans="6:8" x14ac:dyDescent="0.35">
      <c r="F254">
        <v>5.0199999999999996</v>
      </c>
      <c r="G254">
        <f t="shared" si="6"/>
        <v>6.0669589077349109</v>
      </c>
      <c r="H254">
        <f t="shared" si="7"/>
        <v>-4.9481617151658135</v>
      </c>
    </row>
    <row r="255" spans="6:8" x14ac:dyDescent="0.35">
      <c r="F255">
        <v>5.04</v>
      </c>
      <c r="G255">
        <f t="shared" si="6"/>
        <v>6.0911300587617436</v>
      </c>
      <c r="H255">
        <f t="shared" si="7"/>
        <v>-5.473834678523108</v>
      </c>
    </row>
    <row r="256" spans="6:8" x14ac:dyDescent="0.35">
      <c r="F256">
        <v>5.0599999999999996</v>
      </c>
      <c r="G256">
        <f t="shared" si="6"/>
        <v>6.1153012097885755</v>
      </c>
      <c r="H256">
        <f t="shared" si="7"/>
        <v>-6.0034316418804003</v>
      </c>
    </row>
    <row r="257" spans="6:8" x14ac:dyDescent="0.35">
      <c r="F257">
        <v>5.08</v>
      </c>
      <c r="G257">
        <f t="shared" si="6"/>
        <v>6.1394723608154083</v>
      </c>
      <c r="H257">
        <f t="shared" si="7"/>
        <v>-6.5369526052376905</v>
      </c>
    </row>
    <row r="258" spans="6:8" x14ac:dyDescent="0.35">
      <c r="F258">
        <v>5.0999999999999996</v>
      </c>
      <c r="G258">
        <f t="shared" si="6"/>
        <v>6.1636435118422401</v>
      </c>
      <c r="H258">
        <f t="shared" si="7"/>
        <v>-7.0743975685949785</v>
      </c>
    </row>
    <row r="259" spans="6:8" x14ac:dyDescent="0.35">
      <c r="F259">
        <v>5.12</v>
      </c>
      <c r="G259">
        <f t="shared" ref="G259:G322" si="8">$B$15*F259</f>
        <v>6.1878146628690729</v>
      </c>
      <c r="H259">
        <f t="shared" ref="H259:H322" si="9">$B$13*F259-($B$8*F259^2)/2+$B$12</f>
        <v>-7.6157665319522785</v>
      </c>
    </row>
    <row r="260" spans="6:8" x14ac:dyDescent="0.35">
      <c r="F260">
        <v>5.14</v>
      </c>
      <c r="G260">
        <f t="shared" si="8"/>
        <v>6.2119858138959048</v>
      </c>
      <c r="H260">
        <f t="shared" si="9"/>
        <v>-8.1610594953095479</v>
      </c>
    </row>
    <row r="261" spans="6:8" x14ac:dyDescent="0.35">
      <c r="F261">
        <v>5.16</v>
      </c>
      <c r="G261">
        <f t="shared" si="8"/>
        <v>6.2361569649227375</v>
      </c>
      <c r="H261">
        <f t="shared" si="9"/>
        <v>-8.7102764586668719</v>
      </c>
    </row>
    <row r="262" spans="6:8" x14ac:dyDescent="0.35">
      <c r="F262">
        <v>5.18</v>
      </c>
      <c r="G262">
        <f t="shared" si="8"/>
        <v>6.2603281159495694</v>
      </c>
      <c r="H262">
        <f t="shared" si="9"/>
        <v>-9.263417422024137</v>
      </c>
    </row>
    <row r="263" spans="6:8" x14ac:dyDescent="0.35">
      <c r="F263">
        <v>5.2</v>
      </c>
      <c r="G263">
        <f t="shared" si="8"/>
        <v>6.2844992669764022</v>
      </c>
      <c r="H263">
        <f t="shared" si="9"/>
        <v>-9.8204823853814283</v>
      </c>
    </row>
    <row r="264" spans="6:8" x14ac:dyDescent="0.35">
      <c r="F264">
        <v>5.22</v>
      </c>
      <c r="G264">
        <f t="shared" si="8"/>
        <v>6.308670418003234</v>
      </c>
      <c r="H264">
        <f t="shared" si="9"/>
        <v>-10.381471348738717</v>
      </c>
    </row>
    <row r="265" spans="6:8" x14ac:dyDescent="0.35">
      <c r="F265">
        <v>5.24</v>
      </c>
      <c r="G265">
        <f t="shared" si="8"/>
        <v>6.3328415690300668</v>
      </c>
      <c r="H265">
        <f t="shared" si="9"/>
        <v>-10.946384312096033</v>
      </c>
    </row>
    <row r="266" spans="6:8" x14ac:dyDescent="0.35">
      <c r="F266">
        <v>5.26</v>
      </c>
      <c r="G266">
        <f t="shared" si="8"/>
        <v>6.3570127200568987</v>
      </c>
      <c r="H266">
        <f t="shared" si="9"/>
        <v>-11.515221275453289</v>
      </c>
    </row>
    <row r="267" spans="6:8" x14ac:dyDescent="0.35">
      <c r="F267">
        <v>5.28</v>
      </c>
      <c r="G267">
        <f t="shared" si="8"/>
        <v>6.3811838710837314</v>
      </c>
      <c r="H267">
        <f t="shared" si="9"/>
        <v>-12.0879822388106</v>
      </c>
    </row>
    <row r="268" spans="6:8" x14ac:dyDescent="0.35">
      <c r="F268">
        <v>5.3</v>
      </c>
      <c r="G268">
        <f t="shared" si="8"/>
        <v>6.4053550221105633</v>
      </c>
      <c r="H268">
        <f t="shared" si="9"/>
        <v>-12.664667202167895</v>
      </c>
    </row>
    <row r="269" spans="6:8" x14ac:dyDescent="0.35">
      <c r="F269">
        <v>5.32</v>
      </c>
      <c r="G269">
        <f t="shared" si="8"/>
        <v>6.4295261731373961</v>
      </c>
      <c r="H269">
        <f t="shared" si="9"/>
        <v>-13.245276165525187</v>
      </c>
    </row>
    <row r="270" spans="6:8" x14ac:dyDescent="0.35">
      <c r="F270">
        <v>5.34</v>
      </c>
      <c r="G270">
        <f t="shared" si="8"/>
        <v>6.4536973241642279</v>
      </c>
      <c r="H270">
        <f t="shared" si="9"/>
        <v>-13.829809128882477</v>
      </c>
    </row>
    <row r="271" spans="6:8" x14ac:dyDescent="0.35">
      <c r="F271">
        <v>5.36</v>
      </c>
      <c r="G271">
        <f t="shared" si="8"/>
        <v>6.4778684751910607</v>
      </c>
      <c r="H271">
        <f t="shared" si="9"/>
        <v>-14.418266092239779</v>
      </c>
    </row>
    <row r="272" spans="6:8" x14ac:dyDescent="0.35">
      <c r="F272">
        <v>5.38</v>
      </c>
      <c r="G272">
        <f t="shared" si="8"/>
        <v>6.5020396262178926</v>
      </c>
      <c r="H272">
        <f t="shared" si="9"/>
        <v>-15.010647055597051</v>
      </c>
    </row>
    <row r="273" spans="6:8" x14ac:dyDescent="0.35">
      <c r="F273">
        <v>5.4</v>
      </c>
      <c r="G273">
        <f t="shared" si="8"/>
        <v>6.5262107772447253</v>
      </c>
      <c r="H273">
        <f t="shared" si="9"/>
        <v>-15.606952018954349</v>
      </c>
    </row>
    <row r="274" spans="6:8" x14ac:dyDescent="0.35">
      <c r="F274">
        <v>5.42</v>
      </c>
      <c r="G274">
        <f t="shared" si="8"/>
        <v>6.5503819282715572</v>
      </c>
      <c r="H274">
        <f t="shared" si="9"/>
        <v>-16.207180982311645</v>
      </c>
    </row>
    <row r="275" spans="6:8" x14ac:dyDescent="0.35">
      <c r="F275">
        <v>5.44</v>
      </c>
      <c r="G275">
        <f t="shared" si="8"/>
        <v>6.5745530792983908</v>
      </c>
      <c r="H275">
        <f t="shared" si="9"/>
        <v>-16.811333945668938</v>
      </c>
    </row>
    <row r="276" spans="6:8" x14ac:dyDescent="0.35">
      <c r="F276">
        <v>5.46</v>
      </c>
      <c r="G276">
        <f t="shared" si="8"/>
        <v>6.5987242303252218</v>
      </c>
      <c r="H276">
        <f t="shared" si="9"/>
        <v>-17.419410909026201</v>
      </c>
    </row>
    <row r="277" spans="6:8" x14ac:dyDescent="0.35">
      <c r="F277">
        <v>5.48</v>
      </c>
      <c r="G277">
        <f t="shared" si="8"/>
        <v>6.6228953813520555</v>
      </c>
      <c r="H277">
        <f t="shared" si="9"/>
        <v>-18.031411872383519</v>
      </c>
    </row>
    <row r="278" spans="6:8" x14ac:dyDescent="0.35">
      <c r="F278">
        <v>5.5</v>
      </c>
      <c r="G278">
        <f t="shared" si="8"/>
        <v>6.6470665323788864</v>
      </c>
      <c r="H278">
        <f t="shared" si="9"/>
        <v>-18.647336835740777</v>
      </c>
    </row>
    <row r="279" spans="6:8" x14ac:dyDescent="0.35">
      <c r="F279">
        <v>5.52</v>
      </c>
      <c r="G279">
        <f t="shared" si="8"/>
        <v>6.6712376834057183</v>
      </c>
      <c r="H279">
        <f t="shared" si="9"/>
        <v>-19.267185799098062</v>
      </c>
    </row>
    <row r="280" spans="6:8" x14ac:dyDescent="0.35">
      <c r="F280">
        <v>5.54</v>
      </c>
      <c r="G280">
        <f t="shared" si="8"/>
        <v>6.695408834432552</v>
      </c>
      <c r="H280">
        <f t="shared" si="9"/>
        <v>-19.890958762455387</v>
      </c>
    </row>
    <row r="281" spans="6:8" x14ac:dyDescent="0.35">
      <c r="F281">
        <v>5.56</v>
      </c>
      <c r="G281">
        <f t="shared" si="8"/>
        <v>6.719579985459383</v>
      </c>
      <c r="H281">
        <f t="shared" si="9"/>
        <v>-20.518655725812639</v>
      </c>
    </row>
    <row r="282" spans="6:8" x14ac:dyDescent="0.35">
      <c r="F282">
        <v>5.58</v>
      </c>
      <c r="G282">
        <f t="shared" si="8"/>
        <v>6.7437511364862166</v>
      </c>
      <c r="H282">
        <f t="shared" si="9"/>
        <v>-21.150276689169974</v>
      </c>
    </row>
    <row r="283" spans="6:8" x14ac:dyDescent="0.35">
      <c r="F283">
        <v>5.6</v>
      </c>
      <c r="G283">
        <f t="shared" si="8"/>
        <v>6.7679222875130485</v>
      </c>
      <c r="H283">
        <f t="shared" si="9"/>
        <v>-21.785821652527236</v>
      </c>
    </row>
    <row r="284" spans="6:8" x14ac:dyDescent="0.35">
      <c r="F284">
        <v>5.62</v>
      </c>
      <c r="G284">
        <f t="shared" si="8"/>
        <v>6.7920934385398812</v>
      </c>
      <c r="H284">
        <f t="shared" si="9"/>
        <v>-22.425290615884538</v>
      </c>
    </row>
    <row r="285" spans="6:8" x14ac:dyDescent="0.35">
      <c r="F285">
        <v>5.64</v>
      </c>
      <c r="G285">
        <f t="shared" si="8"/>
        <v>6.8162645895667131</v>
      </c>
      <c r="H285">
        <f t="shared" si="9"/>
        <v>-23.068683579241824</v>
      </c>
    </row>
    <row r="286" spans="6:8" x14ac:dyDescent="0.35">
      <c r="F286">
        <v>5.66</v>
      </c>
      <c r="G286">
        <f t="shared" si="8"/>
        <v>6.8404357405935459</v>
      </c>
      <c r="H286">
        <f t="shared" si="9"/>
        <v>-23.716000542599122</v>
      </c>
    </row>
    <row r="287" spans="6:8" x14ac:dyDescent="0.35">
      <c r="F287">
        <v>5.68</v>
      </c>
      <c r="G287">
        <f t="shared" si="8"/>
        <v>6.8646068916203777</v>
      </c>
      <c r="H287">
        <f t="shared" si="9"/>
        <v>-24.367241505956404</v>
      </c>
    </row>
    <row r="288" spans="6:8" x14ac:dyDescent="0.35">
      <c r="F288">
        <v>5.7</v>
      </c>
      <c r="G288">
        <f t="shared" si="8"/>
        <v>6.8887780426472105</v>
      </c>
      <c r="H288">
        <f t="shared" si="9"/>
        <v>-25.022406469313726</v>
      </c>
    </row>
    <row r="289" spans="6:8" x14ac:dyDescent="0.35">
      <c r="F289">
        <v>5.72</v>
      </c>
      <c r="G289">
        <f t="shared" si="8"/>
        <v>6.9129491936740424</v>
      </c>
      <c r="H289">
        <f t="shared" si="9"/>
        <v>-25.681495432670975</v>
      </c>
    </row>
    <row r="290" spans="6:8" x14ac:dyDescent="0.35">
      <c r="F290">
        <v>5.74</v>
      </c>
      <c r="G290">
        <f t="shared" si="8"/>
        <v>6.9371203447008751</v>
      </c>
      <c r="H290">
        <f t="shared" si="9"/>
        <v>-26.344508396028264</v>
      </c>
    </row>
    <row r="291" spans="6:8" x14ac:dyDescent="0.35">
      <c r="F291">
        <v>5.76</v>
      </c>
      <c r="G291">
        <f t="shared" si="8"/>
        <v>6.961291495727707</v>
      </c>
      <c r="H291">
        <f t="shared" si="9"/>
        <v>-27.011445359385565</v>
      </c>
    </row>
    <row r="292" spans="6:8" x14ac:dyDescent="0.35">
      <c r="F292">
        <v>5.78</v>
      </c>
      <c r="G292">
        <f t="shared" si="8"/>
        <v>6.9854626467545398</v>
      </c>
      <c r="H292">
        <f t="shared" si="9"/>
        <v>-27.68230632274285</v>
      </c>
    </row>
    <row r="293" spans="6:8" x14ac:dyDescent="0.35">
      <c r="F293">
        <v>5.8</v>
      </c>
      <c r="G293">
        <f t="shared" si="8"/>
        <v>7.0096337977813716</v>
      </c>
      <c r="H293">
        <f t="shared" si="9"/>
        <v>-28.357091286100147</v>
      </c>
    </row>
    <row r="294" spans="6:8" x14ac:dyDescent="0.35">
      <c r="F294">
        <v>5.82</v>
      </c>
      <c r="G294">
        <f t="shared" si="8"/>
        <v>7.0338049488082044</v>
      </c>
      <c r="H294">
        <f t="shared" si="9"/>
        <v>-29.035800249457456</v>
      </c>
    </row>
    <row r="295" spans="6:8" x14ac:dyDescent="0.35">
      <c r="F295">
        <v>5.84</v>
      </c>
      <c r="G295">
        <f t="shared" si="8"/>
        <v>7.0579760998350363</v>
      </c>
      <c r="H295">
        <f t="shared" si="9"/>
        <v>-29.718433212814691</v>
      </c>
    </row>
    <row r="296" spans="6:8" x14ac:dyDescent="0.35">
      <c r="F296">
        <v>5.86</v>
      </c>
      <c r="G296">
        <f t="shared" si="8"/>
        <v>7.082147250861869</v>
      </c>
      <c r="H296">
        <f t="shared" si="9"/>
        <v>-30.404990176172053</v>
      </c>
    </row>
    <row r="297" spans="6:8" x14ac:dyDescent="0.35">
      <c r="F297">
        <v>5.88</v>
      </c>
      <c r="G297">
        <f t="shared" si="8"/>
        <v>7.1063184018887009</v>
      </c>
      <c r="H297">
        <f t="shared" si="9"/>
        <v>-31.095471139529312</v>
      </c>
    </row>
    <row r="298" spans="6:8" x14ac:dyDescent="0.35">
      <c r="F298">
        <v>5.9</v>
      </c>
      <c r="G298">
        <f t="shared" si="8"/>
        <v>7.1304895529155337</v>
      </c>
      <c r="H298">
        <f t="shared" si="9"/>
        <v>-31.789876102886584</v>
      </c>
    </row>
    <row r="299" spans="6:8" x14ac:dyDescent="0.35">
      <c r="F299">
        <v>5.92</v>
      </c>
      <c r="G299">
        <f t="shared" si="8"/>
        <v>7.1546607039423655</v>
      </c>
      <c r="H299">
        <f t="shared" si="9"/>
        <v>-32.488205066243893</v>
      </c>
    </row>
    <row r="300" spans="6:8" x14ac:dyDescent="0.35">
      <c r="F300">
        <v>5.94</v>
      </c>
      <c r="G300">
        <f t="shared" si="8"/>
        <v>7.1788318549691983</v>
      </c>
      <c r="H300">
        <f t="shared" si="9"/>
        <v>-33.190458029601217</v>
      </c>
    </row>
    <row r="301" spans="6:8" x14ac:dyDescent="0.35">
      <c r="F301">
        <v>5.96</v>
      </c>
      <c r="G301">
        <f t="shared" si="8"/>
        <v>7.2030030059960302</v>
      </c>
      <c r="H301">
        <f t="shared" si="9"/>
        <v>-33.896634992958468</v>
      </c>
    </row>
    <row r="302" spans="6:8" x14ac:dyDescent="0.35">
      <c r="F302">
        <v>5.98</v>
      </c>
      <c r="G302">
        <f t="shared" si="8"/>
        <v>7.2271741570228629</v>
      </c>
      <c r="H302">
        <f t="shared" si="9"/>
        <v>-34.606735956315788</v>
      </c>
    </row>
    <row r="303" spans="6:8" x14ac:dyDescent="0.35">
      <c r="F303">
        <v>6</v>
      </c>
      <c r="G303">
        <f t="shared" si="8"/>
        <v>7.2513453080496948</v>
      </c>
      <c r="H303">
        <f t="shared" si="9"/>
        <v>-35.320760919673063</v>
      </c>
    </row>
    <row r="304" spans="6:8" x14ac:dyDescent="0.35">
      <c r="F304">
        <v>6.02</v>
      </c>
      <c r="G304">
        <f t="shared" si="8"/>
        <v>7.2755164590765267</v>
      </c>
      <c r="H304">
        <f t="shared" si="9"/>
        <v>-36.038709883030322</v>
      </c>
    </row>
    <row r="305" spans="6:8" x14ac:dyDescent="0.35">
      <c r="F305">
        <v>6.04</v>
      </c>
      <c r="G305">
        <f t="shared" si="8"/>
        <v>7.2996876101033594</v>
      </c>
      <c r="H305">
        <f t="shared" si="9"/>
        <v>-36.760582846387621</v>
      </c>
    </row>
    <row r="306" spans="6:8" x14ac:dyDescent="0.35">
      <c r="F306">
        <v>6.06</v>
      </c>
      <c r="G306">
        <f t="shared" si="8"/>
        <v>7.3238587611301913</v>
      </c>
      <c r="H306">
        <f t="shared" si="9"/>
        <v>-37.486379809744903</v>
      </c>
    </row>
    <row r="307" spans="6:8" x14ac:dyDescent="0.35">
      <c r="F307">
        <v>6.08</v>
      </c>
      <c r="G307">
        <f t="shared" si="8"/>
        <v>7.3480299121570241</v>
      </c>
      <c r="H307">
        <f t="shared" si="9"/>
        <v>-38.216100773102227</v>
      </c>
    </row>
    <row r="308" spans="6:8" x14ac:dyDescent="0.35">
      <c r="F308">
        <v>6.1</v>
      </c>
      <c r="G308">
        <f t="shared" si="8"/>
        <v>7.3722010631838559</v>
      </c>
      <c r="H308">
        <f t="shared" si="9"/>
        <v>-38.949745736459477</v>
      </c>
    </row>
    <row r="309" spans="6:8" x14ac:dyDescent="0.35">
      <c r="F309">
        <v>6.12</v>
      </c>
      <c r="G309">
        <f t="shared" si="8"/>
        <v>7.3963722142106887</v>
      </c>
      <c r="H309">
        <f t="shared" si="9"/>
        <v>-39.687314699816767</v>
      </c>
    </row>
    <row r="310" spans="6:8" x14ac:dyDescent="0.35">
      <c r="F310">
        <v>6.14</v>
      </c>
      <c r="G310">
        <f t="shared" si="8"/>
        <v>7.4205433652375206</v>
      </c>
      <c r="H310">
        <f t="shared" si="9"/>
        <v>-40.428807663174098</v>
      </c>
    </row>
    <row r="311" spans="6:8" x14ac:dyDescent="0.35">
      <c r="F311">
        <v>6.16</v>
      </c>
      <c r="G311">
        <f t="shared" si="8"/>
        <v>7.4447145162643533</v>
      </c>
      <c r="H311">
        <f t="shared" si="9"/>
        <v>-41.174224626531355</v>
      </c>
    </row>
    <row r="312" spans="6:8" x14ac:dyDescent="0.35">
      <c r="F312">
        <v>6.18</v>
      </c>
      <c r="G312">
        <f t="shared" si="8"/>
        <v>7.4688856672911852</v>
      </c>
      <c r="H312">
        <f t="shared" si="9"/>
        <v>-41.923565589888653</v>
      </c>
    </row>
    <row r="313" spans="6:8" x14ac:dyDescent="0.35">
      <c r="F313">
        <v>6.2</v>
      </c>
      <c r="G313">
        <f t="shared" si="8"/>
        <v>7.493056818318018</v>
      </c>
      <c r="H313">
        <f t="shared" si="9"/>
        <v>-42.676830553245992</v>
      </c>
    </row>
    <row r="314" spans="6:8" x14ac:dyDescent="0.35">
      <c r="F314">
        <v>6.22</v>
      </c>
      <c r="G314">
        <f t="shared" si="8"/>
        <v>7.5172279693448498</v>
      </c>
      <c r="H314">
        <f t="shared" si="9"/>
        <v>-43.434019516603229</v>
      </c>
    </row>
    <row r="315" spans="6:8" x14ac:dyDescent="0.35">
      <c r="F315">
        <v>6.24</v>
      </c>
      <c r="G315">
        <f t="shared" si="8"/>
        <v>7.5413991203716826</v>
      </c>
      <c r="H315">
        <f t="shared" si="9"/>
        <v>-44.195132479960535</v>
      </c>
    </row>
    <row r="316" spans="6:8" x14ac:dyDescent="0.35">
      <c r="F316">
        <v>6.26</v>
      </c>
      <c r="G316">
        <f t="shared" si="8"/>
        <v>7.5655702713985145</v>
      </c>
      <c r="H316">
        <f t="shared" si="9"/>
        <v>-44.960169443317795</v>
      </c>
    </row>
    <row r="317" spans="6:8" x14ac:dyDescent="0.35">
      <c r="F317">
        <v>6.28</v>
      </c>
      <c r="G317">
        <f t="shared" si="8"/>
        <v>7.5897414224253472</v>
      </c>
      <c r="H317">
        <f t="shared" si="9"/>
        <v>-45.729130406675125</v>
      </c>
    </row>
    <row r="318" spans="6:8" x14ac:dyDescent="0.35">
      <c r="F318">
        <v>6.3</v>
      </c>
      <c r="G318">
        <f t="shared" si="8"/>
        <v>7.6139125734521791</v>
      </c>
      <c r="H318">
        <f t="shared" si="9"/>
        <v>-46.50201537003241</v>
      </c>
    </row>
    <row r="319" spans="6:8" x14ac:dyDescent="0.35">
      <c r="F319">
        <v>6.32</v>
      </c>
      <c r="G319">
        <f t="shared" si="8"/>
        <v>7.6380837244790118</v>
      </c>
      <c r="H319">
        <f t="shared" si="9"/>
        <v>-47.278824333389707</v>
      </c>
    </row>
    <row r="320" spans="6:8" x14ac:dyDescent="0.35">
      <c r="F320">
        <v>6.34</v>
      </c>
      <c r="G320">
        <f t="shared" si="8"/>
        <v>7.6622548755058437</v>
      </c>
      <c r="H320">
        <f t="shared" si="9"/>
        <v>-48.059557296747016</v>
      </c>
    </row>
    <row r="321" spans="6:8" x14ac:dyDescent="0.35">
      <c r="F321">
        <v>6.36</v>
      </c>
      <c r="G321">
        <f t="shared" si="8"/>
        <v>7.6864260265326765</v>
      </c>
      <c r="H321">
        <f t="shared" si="9"/>
        <v>-48.844214260104309</v>
      </c>
    </row>
    <row r="322" spans="6:8" x14ac:dyDescent="0.35">
      <c r="F322">
        <v>6.38</v>
      </c>
      <c r="G322">
        <f t="shared" si="8"/>
        <v>7.7105971775595084</v>
      </c>
      <c r="H322">
        <f t="shared" si="9"/>
        <v>-49.632795223461585</v>
      </c>
    </row>
    <row r="323" spans="6:8" x14ac:dyDescent="0.35">
      <c r="F323">
        <v>6.4</v>
      </c>
      <c r="G323">
        <f t="shared" ref="G323:G386" si="10">$B$15*F323</f>
        <v>7.7347683285863411</v>
      </c>
      <c r="H323">
        <f t="shared" ref="H323:H386" si="11">$B$13*F323-($B$8*F323^2)/2+$B$12</f>
        <v>-50.425300186818902</v>
      </c>
    </row>
    <row r="324" spans="6:8" x14ac:dyDescent="0.35">
      <c r="F324">
        <v>6.42</v>
      </c>
      <c r="G324">
        <f t="shared" si="10"/>
        <v>7.758939479613173</v>
      </c>
      <c r="H324">
        <f t="shared" si="11"/>
        <v>-51.221729150176174</v>
      </c>
    </row>
    <row r="325" spans="6:8" x14ac:dyDescent="0.35">
      <c r="F325">
        <v>6.44</v>
      </c>
      <c r="G325">
        <f t="shared" si="10"/>
        <v>7.7831106306400066</v>
      </c>
      <c r="H325">
        <f t="shared" si="11"/>
        <v>-52.022082113533457</v>
      </c>
    </row>
    <row r="326" spans="6:8" x14ac:dyDescent="0.35">
      <c r="F326">
        <v>6.46</v>
      </c>
      <c r="G326">
        <f t="shared" si="10"/>
        <v>7.8072817816668376</v>
      </c>
      <c r="H326">
        <f t="shared" si="11"/>
        <v>-52.826359076890725</v>
      </c>
    </row>
    <row r="327" spans="6:8" x14ac:dyDescent="0.35">
      <c r="F327">
        <v>6.48</v>
      </c>
      <c r="G327">
        <f t="shared" si="10"/>
        <v>7.8314529326936713</v>
      </c>
      <c r="H327">
        <f t="shared" si="11"/>
        <v>-53.634560040248061</v>
      </c>
    </row>
    <row r="328" spans="6:8" x14ac:dyDescent="0.35">
      <c r="F328">
        <v>6.5</v>
      </c>
      <c r="G328">
        <f t="shared" si="10"/>
        <v>7.8556240837205031</v>
      </c>
      <c r="H328">
        <f t="shared" si="11"/>
        <v>-54.446685003605324</v>
      </c>
    </row>
    <row r="329" spans="6:8" x14ac:dyDescent="0.35">
      <c r="F329">
        <v>6.52</v>
      </c>
      <c r="G329">
        <f t="shared" si="10"/>
        <v>7.8797952347473341</v>
      </c>
      <c r="H329">
        <f t="shared" si="11"/>
        <v>-55.2627339669626</v>
      </c>
    </row>
    <row r="330" spans="6:8" x14ac:dyDescent="0.35">
      <c r="F330">
        <v>6.5400000000000098</v>
      </c>
      <c r="G330">
        <f t="shared" si="10"/>
        <v>7.9039663857741793</v>
      </c>
      <c r="H330">
        <f t="shared" si="11"/>
        <v>-56.082706930320285</v>
      </c>
    </row>
    <row r="331" spans="6:8" x14ac:dyDescent="0.35">
      <c r="F331">
        <v>6.5600000000000103</v>
      </c>
      <c r="G331">
        <f t="shared" si="10"/>
        <v>7.9281375368010121</v>
      </c>
      <c r="H331">
        <f t="shared" si="11"/>
        <v>-56.906603893677612</v>
      </c>
    </row>
    <row r="332" spans="6:8" x14ac:dyDescent="0.35">
      <c r="F332">
        <v>6.5800000000000098</v>
      </c>
      <c r="G332">
        <f t="shared" si="10"/>
        <v>7.9523086878278439</v>
      </c>
      <c r="H332">
        <f t="shared" si="11"/>
        <v>-57.734424857034867</v>
      </c>
    </row>
    <row r="333" spans="6:8" x14ac:dyDescent="0.35">
      <c r="F333">
        <v>6.6000000000000103</v>
      </c>
      <c r="G333">
        <f t="shared" si="10"/>
        <v>7.9764798388546767</v>
      </c>
      <c r="H333">
        <f t="shared" si="11"/>
        <v>-58.56616982039219</v>
      </c>
    </row>
    <row r="334" spans="6:8" x14ac:dyDescent="0.35">
      <c r="F334">
        <v>6.6200000000000099</v>
      </c>
      <c r="G334">
        <f t="shared" si="10"/>
        <v>8.0006509898815086</v>
      </c>
      <c r="H334">
        <f t="shared" si="11"/>
        <v>-59.401838783749497</v>
      </c>
    </row>
    <row r="335" spans="6:8" x14ac:dyDescent="0.35">
      <c r="F335">
        <v>6.6400000000000103</v>
      </c>
      <c r="G335">
        <f t="shared" si="10"/>
        <v>8.0248221409083413</v>
      </c>
      <c r="H335">
        <f t="shared" si="11"/>
        <v>-60.241431747106787</v>
      </c>
    </row>
    <row r="336" spans="6:8" x14ac:dyDescent="0.35">
      <c r="F336">
        <v>6.6600000000000099</v>
      </c>
      <c r="G336">
        <f t="shared" si="10"/>
        <v>8.0489932919351723</v>
      </c>
      <c r="H336">
        <f t="shared" si="11"/>
        <v>-61.084948710464062</v>
      </c>
    </row>
    <row r="337" spans="6:8" x14ac:dyDescent="0.35">
      <c r="F337">
        <v>6.6800000000000104</v>
      </c>
      <c r="G337">
        <f t="shared" si="10"/>
        <v>8.0731644429620069</v>
      </c>
      <c r="H337">
        <f t="shared" si="11"/>
        <v>-61.932389673821405</v>
      </c>
    </row>
    <row r="338" spans="6:8" x14ac:dyDescent="0.35">
      <c r="F338">
        <v>6.7000000000000099</v>
      </c>
      <c r="G338">
        <f t="shared" si="10"/>
        <v>8.0973355939888378</v>
      </c>
      <c r="H338">
        <f t="shared" si="11"/>
        <v>-62.783754637178674</v>
      </c>
    </row>
    <row r="339" spans="6:8" x14ac:dyDescent="0.35">
      <c r="F339">
        <v>6.7200000000000104</v>
      </c>
      <c r="G339">
        <f t="shared" si="10"/>
        <v>8.1215067450156706</v>
      </c>
      <c r="H339">
        <f t="shared" si="11"/>
        <v>-63.639043600535956</v>
      </c>
    </row>
    <row r="340" spans="6:8" x14ac:dyDescent="0.35">
      <c r="F340">
        <v>6.74000000000001</v>
      </c>
      <c r="G340">
        <f t="shared" si="10"/>
        <v>8.1456778960425034</v>
      </c>
      <c r="H340">
        <f t="shared" si="11"/>
        <v>-64.498256563893221</v>
      </c>
    </row>
    <row r="341" spans="6:8" x14ac:dyDescent="0.35">
      <c r="F341">
        <v>6.7600000000000096</v>
      </c>
      <c r="G341">
        <f t="shared" si="10"/>
        <v>8.1698490470693343</v>
      </c>
      <c r="H341">
        <f t="shared" si="11"/>
        <v>-65.361393527250499</v>
      </c>
    </row>
    <row r="342" spans="6:8" x14ac:dyDescent="0.35">
      <c r="F342">
        <v>6.78000000000001</v>
      </c>
      <c r="G342">
        <f t="shared" si="10"/>
        <v>8.1940201980961671</v>
      </c>
      <c r="H342">
        <f t="shared" si="11"/>
        <v>-66.228454490607845</v>
      </c>
    </row>
    <row r="343" spans="6:8" x14ac:dyDescent="0.35">
      <c r="F343">
        <v>6.8000000000000096</v>
      </c>
      <c r="G343">
        <f t="shared" si="10"/>
        <v>8.2181913491229999</v>
      </c>
      <c r="H343">
        <f t="shared" si="11"/>
        <v>-67.09943945396509</v>
      </c>
    </row>
    <row r="344" spans="6:8" x14ac:dyDescent="0.35">
      <c r="F344">
        <v>6.8200000000000101</v>
      </c>
      <c r="G344">
        <f t="shared" si="10"/>
        <v>8.2423625001498326</v>
      </c>
      <c r="H344">
        <f t="shared" si="11"/>
        <v>-67.974348417322375</v>
      </c>
    </row>
    <row r="345" spans="6:8" x14ac:dyDescent="0.35">
      <c r="F345">
        <v>6.8400000000000096</v>
      </c>
      <c r="G345">
        <f t="shared" si="10"/>
        <v>8.2665336511766636</v>
      </c>
      <c r="H345">
        <f t="shared" si="11"/>
        <v>-68.853181380679672</v>
      </c>
    </row>
    <row r="346" spans="6:8" x14ac:dyDescent="0.35">
      <c r="F346">
        <v>6.8600000000000101</v>
      </c>
      <c r="G346">
        <f t="shared" si="10"/>
        <v>8.2907048022034964</v>
      </c>
      <c r="H346">
        <f t="shared" si="11"/>
        <v>-69.735938344036981</v>
      </c>
    </row>
    <row r="347" spans="6:8" x14ac:dyDescent="0.35">
      <c r="F347">
        <v>6.8800000000000097</v>
      </c>
      <c r="G347">
        <f t="shared" si="10"/>
        <v>8.3148759532303291</v>
      </c>
      <c r="H347">
        <f t="shared" si="11"/>
        <v>-70.622619307394245</v>
      </c>
    </row>
    <row r="348" spans="6:8" x14ac:dyDescent="0.35">
      <c r="F348">
        <v>6.9000000000000101</v>
      </c>
      <c r="G348">
        <f t="shared" si="10"/>
        <v>8.3390471042571619</v>
      </c>
      <c r="H348">
        <f t="shared" si="11"/>
        <v>-71.513224270751607</v>
      </c>
    </row>
    <row r="349" spans="6:8" x14ac:dyDescent="0.35">
      <c r="F349">
        <v>6.9200000000000097</v>
      </c>
      <c r="G349">
        <f t="shared" si="10"/>
        <v>8.3632182552839929</v>
      </c>
      <c r="H349">
        <f t="shared" si="11"/>
        <v>-72.407753234108867</v>
      </c>
    </row>
    <row r="350" spans="6:8" x14ac:dyDescent="0.35">
      <c r="F350">
        <v>6.9400000000000102</v>
      </c>
      <c r="G350">
        <f t="shared" si="10"/>
        <v>8.3873894063108256</v>
      </c>
      <c r="H350">
        <f t="shared" si="11"/>
        <v>-73.306206197466167</v>
      </c>
    </row>
    <row r="351" spans="6:8" x14ac:dyDescent="0.35">
      <c r="F351">
        <v>6.9600000000000204</v>
      </c>
      <c r="G351">
        <f t="shared" si="10"/>
        <v>8.4115605573376708</v>
      </c>
      <c r="H351">
        <f t="shared" si="11"/>
        <v>-74.208583160823935</v>
      </c>
    </row>
    <row r="352" spans="6:8" x14ac:dyDescent="0.35">
      <c r="F352">
        <v>6.98000000000002</v>
      </c>
      <c r="G352">
        <f t="shared" si="10"/>
        <v>8.4357317083645018</v>
      </c>
      <c r="H352">
        <f t="shared" si="11"/>
        <v>-75.114884124181231</v>
      </c>
    </row>
    <row r="353" spans="6:8" x14ac:dyDescent="0.35">
      <c r="F353">
        <v>7.0000000000000204</v>
      </c>
      <c r="G353">
        <f t="shared" si="10"/>
        <v>8.4599028593913346</v>
      </c>
      <c r="H353">
        <f t="shared" si="11"/>
        <v>-76.02510908753851</v>
      </c>
    </row>
    <row r="354" spans="6:8" x14ac:dyDescent="0.35">
      <c r="F354">
        <v>7.02000000000002</v>
      </c>
      <c r="G354">
        <f t="shared" si="10"/>
        <v>8.4840740104181673</v>
      </c>
      <c r="H354">
        <f t="shared" si="11"/>
        <v>-76.939258050895745</v>
      </c>
    </row>
    <row r="355" spans="6:8" x14ac:dyDescent="0.35">
      <c r="F355">
        <v>7.0400000000000196</v>
      </c>
      <c r="G355">
        <f t="shared" si="10"/>
        <v>8.5082451614449983</v>
      </c>
      <c r="H355">
        <f t="shared" si="11"/>
        <v>-77.857331014253077</v>
      </c>
    </row>
    <row r="356" spans="6:8" x14ac:dyDescent="0.35">
      <c r="F356">
        <v>7.06000000000002</v>
      </c>
      <c r="G356">
        <f t="shared" si="10"/>
        <v>8.5324163124718311</v>
      </c>
      <c r="H356">
        <f t="shared" si="11"/>
        <v>-78.779327977610393</v>
      </c>
    </row>
    <row r="357" spans="6:8" x14ac:dyDescent="0.35">
      <c r="F357">
        <v>7.0800000000000196</v>
      </c>
      <c r="G357">
        <f t="shared" si="10"/>
        <v>8.5565874634986638</v>
      </c>
      <c r="H357">
        <f t="shared" si="11"/>
        <v>-79.705248940967664</v>
      </c>
    </row>
    <row r="358" spans="6:8" x14ac:dyDescent="0.35">
      <c r="F358">
        <v>7.1000000000000201</v>
      </c>
      <c r="G358">
        <f t="shared" si="10"/>
        <v>8.5807586145254966</v>
      </c>
      <c r="H358">
        <f t="shared" si="11"/>
        <v>-80.635093904325004</v>
      </c>
    </row>
    <row r="359" spans="6:8" x14ac:dyDescent="0.35">
      <c r="F359">
        <v>7.1200000000000196</v>
      </c>
      <c r="G359">
        <f t="shared" si="10"/>
        <v>8.6049297655523276</v>
      </c>
      <c r="H359">
        <f t="shared" si="11"/>
        <v>-81.568862867682242</v>
      </c>
    </row>
    <row r="360" spans="6:8" x14ac:dyDescent="0.35">
      <c r="F360">
        <v>7.1400000000000201</v>
      </c>
      <c r="G360">
        <f t="shared" si="10"/>
        <v>8.6291009165791603</v>
      </c>
      <c r="H360">
        <f t="shared" si="11"/>
        <v>-82.506555831039577</v>
      </c>
    </row>
    <row r="361" spans="6:8" x14ac:dyDescent="0.35">
      <c r="F361">
        <v>7.1600000000000197</v>
      </c>
      <c r="G361">
        <f t="shared" si="10"/>
        <v>8.6532720676059931</v>
      </c>
      <c r="H361">
        <f t="shared" si="11"/>
        <v>-83.448172794396839</v>
      </c>
    </row>
    <row r="362" spans="6:8" x14ac:dyDescent="0.35">
      <c r="F362">
        <v>7.1800000000000201</v>
      </c>
      <c r="G362">
        <f t="shared" si="10"/>
        <v>8.6774432186328259</v>
      </c>
      <c r="H362">
        <f t="shared" si="11"/>
        <v>-84.393713757754171</v>
      </c>
    </row>
    <row r="363" spans="6:8" x14ac:dyDescent="0.35">
      <c r="F363">
        <v>7.2000000000000197</v>
      </c>
      <c r="G363">
        <f t="shared" si="10"/>
        <v>8.7016143696596568</v>
      </c>
      <c r="H363">
        <f t="shared" si="11"/>
        <v>-85.3431787211114</v>
      </c>
    </row>
    <row r="364" spans="6:8" x14ac:dyDescent="0.35">
      <c r="F364">
        <v>7.2200000000000202</v>
      </c>
      <c r="G364">
        <f t="shared" si="10"/>
        <v>8.7257855206864896</v>
      </c>
      <c r="H364">
        <f t="shared" si="11"/>
        <v>-86.296567684468727</v>
      </c>
    </row>
    <row r="365" spans="6:8" x14ac:dyDescent="0.35">
      <c r="F365">
        <v>7.2400000000000198</v>
      </c>
      <c r="G365">
        <f t="shared" si="10"/>
        <v>8.7499566717133224</v>
      </c>
      <c r="H365">
        <f t="shared" si="11"/>
        <v>-87.25388064782598</v>
      </c>
    </row>
    <row r="366" spans="6:8" x14ac:dyDescent="0.35">
      <c r="F366">
        <v>7.2600000000000202</v>
      </c>
      <c r="G366">
        <f t="shared" si="10"/>
        <v>8.7741278227401551</v>
      </c>
      <c r="H366">
        <f t="shared" si="11"/>
        <v>-88.215117611183302</v>
      </c>
    </row>
    <row r="367" spans="6:8" x14ac:dyDescent="0.35">
      <c r="F367">
        <v>7.2800000000000198</v>
      </c>
      <c r="G367">
        <f t="shared" si="10"/>
        <v>8.7982989737669861</v>
      </c>
      <c r="H367">
        <f t="shared" si="11"/>
        <v>-89.180278574540608</v>
      </c>
    </row>
    <row r="368" spans="6:8" x14ac:dyDescent="0.35">
      <c r="F368">
        <v>7.3000000000000203</v>
      </c>
      <c r="G368">
        <f t="shared" si="10"/>
        <v>8.8224701247938206</v>
      </c>
      <c r="H368">
        <f t="shared" si="11"/>
        <v>-90.149363537897926</v>
      </c>
    </row>
    <row r="369" spans="6:8" x14ac:dyDescent="0.35">
      <c r="F369">
        <v>7.3200000000000198</v>
      </c>
      <c r="G369">
        <f t="shared" si="10"/>
        <v>8.8466412758206516</v>
      </c>
      <c r="H369">
        <f t="shared" si="11"/>
        <v>-91.122372501255228</v>
      </c>
    </row>
    <row r="370" spans="6:8" x14ac:dyDescent="0.35">
      <c r="F370">
        <v>7.3400000000000203</v>
      </c>
      <c r="G370">
        <f t="shared" si="10"/>
        <v>8.8708124268474844</v>
      </c>
      <c r="H370">
        <f t="shared" si="11"/>
        <v>-92.099305464612513</v>
      </c>
    </row>
    <row r="371" spans="6:8" x14ac:dyDescent="0.35">
      <c r="F371">
        <v>7.3600000000000199</v>
      </c>
      <c r="G371">
        <f t="shared" si="10"/>
        <v>8.8949835778743171</v>
      </c>
      <c r="H371">
        <f t="shared" si="11"/>
        <v>-93.08016242796981</v>
      </c>
    </row>
    <row r="372" spans="6:8" x14ac:dyDescent="0.35">
      <c r="F372">
        <v>7.3800000000000203</v>
      </c>
      <c r="G372">
        <f t="shared" si="10"/>
        <v>8.9191547289011499</v>
      </c>
      <c r="H372">
        <f t="shared" si="11"/>
        <v>-94.064943391327148</v>
      </c>
    </row>
    <row r="373" spans="6:8" x14ac:dyDescent="0.35">
      <c r="F373">
        <v>7.4000000000000297</v>
      </c>
      <c r="G373">
        <f t="shared" si="10"/>
        <v>8.9433258799279933</v>
      </c>
      <c r="H373">
        <f t="shared" si="11"/>
        <v>-95.053648354684867</v>
      </c>
    </row>
    <row r="374" spans="6:8" x14ac:dyDescent="0.35">
      <c r="F374">
        <v>7.4200000000000301</v>
      </c>
      <c r="G374">
        <f t="shared" si="10"/>
        <v>8.9674970309548261</v>
      </c>
      <c r="H374">
        <f t="shared" si="11"/>
        <v>-96.046277318042144</v>
      </c>
    </row>
    <row r="375" spans="6:8" x14ac:dyDescent="0.35">
      <c r="F375">
        <v>7.4400000000000297</v>
      </c>
      <c r="G375">
        <f t="shared" si="10"/>
        <v>8.9916681819816571</v>
      </c>
      <c r="H375">
        <f t="shared" si="11"/>
        <v>-97.042830281399432</v>
      </c>
    </row>
    <row r="376" spans="6:8" x14ac:dyDescent="0.35">
      <c r="F376">
        <v>7.4600000000000302</v>
      </c>
      <c r="G376">
        <f t="shared" si="10"/>
        <v>9.0158393330084898</v>
      </c>
      <c r="H376">
        <f t="shared" si="11"/>
        <v>-98.043307244756761</v>
      </c>
    </row>
    <row r="377" spans="6:8" x14ac:dyDescent="0.35">
      <c r="F377">
        <v>7.4800000000000297</v>
      </c>
      <c r="G377">
        <f t="shared" si="10"/>
        <v>9.0400104840353226</v>
      </c>
      <c r="H377">
        <f t="shared" si="11"/>
        <v>-99.047708208114017</v>
      </c>
    </row>
    <row r="378" spans="6:8" x14ac:dyDescent="0.35">
      <c r="F378">
        <v>7.5000000000000302</v>
      </c>
      <c r="G378">
        <f t="shared" si="10"/>
        <v>9.0641816350621554</v>
      </c>
      <c r="H378">
        <f t="shared" si="11"/>
        <v>-100.05603317147134</v>
      </c>
    </row>
    <row r="379" spans="6:8" x14ac:dyDescent="0.35">
      <c r="F379">
        <v>7.5200000000000298</v>
      </c>
      <c r="G379">
        <f t="shared" si="10"/>
        <v>9.0883527860889863</v>
      </c>
      <c r="H379">
        <f t="shared" si="11"/>
        <v>-101.06828213482865</v>
      </c>
    </row>
    <row r="380" spans="6:8" x14ac:dyDescent="0.35">
      <c r="F380">
        <v>7.5400000000000302</v>
      </c>
      <c r="G380">
        <f t="shared" si="10"/>
        <v>9.1125239371158191</v>
      </c>
      <c r="H380">
        <f t="shared" si="11"/>
        <v>-102.08445509818594</v>
      </c>
    </row>
    <row r="381" spans="6:8" x14ac:dyDescent="0.35">
      <c r="F381">
        <v>7.5600000000000298</v>
      </c>
      <c r="G381">
        <f t="shared" si="10"/>
        <v>9.1366950881426519</v>
      </c>
      <c r="H381">
        <f t="shared" si="11"/>
        <v>-103.10455206154325</v>
      </c>
    </row>
    <row r="382" spans="6:8" x14ac:dyDescent="0.35">
      <c r="F382">
        <v>7.5800000000000303</v>
      </c>
      <c r="G382">
        <f t="shared" si="10"/>
        <v>9.1608662391694846</v>
      </c>
      <c r="H382">
        <f t="shared" si="11"/>
        <v>-104.12857302490059</v>
      </c>
    </row>
    <row r="383" spans="6:8" x14ac:dyDescent="0.35">
      <c r="F383">
        <v>7.6000000000000298</v>
      </c>
      <c r="G383">
        <f t="shared" si="10"/>
        <v>9.1850373901963156</v>
      </c>
      <c r="H383">
        <f t="shared" si="11"/>
        <v>-105.15651798825786</v>
      </c>
    </row>
    <row r="384" spans="6:8" x14ac:dyDescent="0.35">
      <c r="F384">
        <v>7.6200000000000303</v>
      </c>
      <c r="G384">
        <f t="shared" si="10"/>
        <v>9.2092085412231484</v>
      </c>
      <c r="H384">
        <f t="shared" si="11"/>
        <v>-106.18838695161514</v>
      </c>
    </row>
    <row r="385" spans="6:8" x14ac:dyDescent="0.35">
      <c r="F385">
        <v>7.6400000000000299</v>
      </c>
      <c r="G385">
        <f t="shared" si="10"/>
        <v>9.2333796922499811</v>
      </c>
      <c r="H385">
        <f t="shared" si="11"/>
        <v>-107.22417991497238</v>
      </c>
    </row>
    <row r="386" spans="6:8" x14ac:dyDescent="0.35">
      <c r="F386">
        <v>7.6600000000000303</v>
      </c>
      <c r="G386">
        <f t="shared" si="10"/>
        <v>9.2575508432768139</v>
      </c>
      <c r="H386">
        <f t="shared" si="11"/>
        <v>-108.26389687832977</v>
      </c>
    </row>
    <row r="387" spans="6:8" x14ac:dyDescent="0.35">
      <c r="F387">
        <v>7.6800000000000299</v>
      </c>
      <c r="G387">
        <f t="shared" ref="G387:G450" si="12">$B$15*F387</f>
        <v>9.2817219943036449</v>
      </c>
      <c r="H387">
        <f t="shared" ref="H387:H450" si="13">$B$13*F387-($B$8*F387^2)/2+$B$12</f>
        <v>-109.30753784168704</v>
      </c>
    </row>
    <row r="388" spans="6:8" x14ac:dyDescent="0.35">
      <c r="F388">
        <v>7.7000000000000304</v>
      </c>
      <c r="G388">
        <f t="shared" si="12"/>
        <v>9.3058931453304776</v>
      </c>
      <c r="H388">
        <f t="shared" si="13"/>
        <v>-110.35510280504437</v>
      </c>
    </row>
    <row r="389" spans="6:8" x14ac:dyDescent="0.35">
      <c r="F389">
        <v>7.7200000000000299</v>
      </c>
      <c r="G389">
        <f t="shared" si="12"/>
        <v>9.3300642963573104</v>
      </c>
      <c r="H389">
        <f t="shared" si="13"/>
        <v>-111.4065917684016</v>
      </c>
    </row>
    <row r="390" spans="6:8" x14ac:dyDescent="0.35">
      <c r="F390">
        <v>7.7400000000000304</v>
      </c>
      <c r="G390">
        <f t="shared" si="12"/>
        <v>9.3542354473841431</v>
      </c>
      <c r="H390">
        <f t="shared" si="13"/>
        <v>-112.46200473175892</v>
      </c>
    </row>
    <row r="391" spans="6:8" x14ac:dyDescent="0.35">
      <c r="F391">
        <v>7.76000000000003</v>
      </c>
      <c r="G391">
        <f t="shared" si="12"/>
        <v>9.3784065984109741</v>
      </c>
      <c r="H391">
        <f t="shared" si="13"/>
        <v>-113.52134169511623</v>
      </c>
    </row>
    <row r="392" spans="6:8" x14ac:dyDescent="0.35">
      <c r="F392">
        <v>7.7800000000000296</v>
      </c>
      <c r="G392">
        <f t="shared" si="12"/>
        <v>9.4025777494378069</v>
      </c>
      <c r="H392">
        <f t="shared" si="13"/>
        <v>-114.58460265847347</v>
      </c>
    </row>
    <row r="393" spans="6:8" x14ac:dyDescent="0.35">
      <c r="F393">
        <v>7.80000000000003</v>
      </c>
      <c r="G393">
        <f t="shared" si="12"/>
        <v>9.4267489004646396</v>
      </c>
      <c r="H393">
        <f t="shared" si="13"/>
        <v>-115.65178762183081</v>
      </c>
    </row>
    <row r="394" spans="6:8" x14ac:dyDescent="0.35">
      <c r="F394">
        <v>7.8200000000000403</v>
      </c>
      <c r="G394">
        <f t="shared" si="12"/>
        <v>9.4509200514914848</v>
      </c>
      <c r="H394">
        <f t="shared" si="13"/>
        <v>-116.72289658518866</v>
      </c>
    </row>
    <row r="395" spans="6:8" x14ac:dyDescent="0.35">
      <c r="F395">
        <v>7.8400000000000398</v>
      </c>
      <c r="G395">
        <f t="shared" si="12"/>
        <v>9.4750912025183158</v>
      </c>
      <c r="H395">
        <f t="shared" si="13"/>
        <v>-117.79792954854597</v>
      </c>
    </row>
    <row r="396" spans="6:8" x14ac:dyDescent="0.35">
      <c r="F396">
        <v>7.8600000000000403</v>
      </c>
      <c r="G396">
        <f t="shared" si="12"/>
        <v>9.4992623535451486</v>
      </c>
      <c r="H396">
        <f t="shared" si="13"/>
        <v>-118.87688651190325</v>
      </c>
    </row>
    <row r="397" spans="6:8" x14ac:dyDescent="0.35">
      <c r="F397">
        <v>7.8800000000000399</v>
      </c>
      <c r="G397">
        <f t="shared" si="12"/>
        <v>9.5234335045719813</v>
      </c>
      <c r="H397">
        <f t="shared" si="13"/>
        <v>-119.95976747526052</v>
      </c>
    </row>
    <row r="398" spans="6:8" x14ac:dyDescent="0.35">
      <c r="F398">
        <v>7.9000000000000403</v>
      </c>
      <c r="G398">
        <f t="shared" si="12"/>
        <v>9.5476046555988141</v>
      </c>
      <c r="H398">
        <f t="shared" si="13"/>
        <v>-121.04657243861786</v>
      </c>
    </row>
    <row r="399" spans="6:8" x14ac:dyDescent="0.35">
      <c r="F399">
        <v>7.9200000000000399</v>
      </c>
      <c r="G399">
        <f t="shared" si="12"/>
        <v>9.5717758066256451</v>
      </c>
      <c r="H399">
        <f t="shared" si="13"/>
        <v>-122.13730140197509</v>
      </c>
    </row>
    <row r="400" spans="6:8" x14ac:dyDescent="0.35">
      <c r="F400">
        <v>7.9400000000000404</v>
      </c>
      <c r="G400">
        <f t="shared" si="12"/>
        <v>9.5959469576524778</v>
      </c>
      <c r="H400">
        <f t="shared" si="13"/>
        <v>-123.23195436533243</v>
      </c>
    </row>
    <row r="401" spans="6:8" x14ac:dyDescent="0.35">
      <c r="F401">
        <v>7.9600000000000399</v>
      </c>
      <c r="G401">
        <f t="shared" si="12"/>
        <v>9.6201181086793106</v>
      </c>
      <c r="H401">
        <f t="shared" si="13"/>
        <v>-124.33053132868974</v>
      </c>
    </row>
    <row r="402" spans="6:8" x14ac:dyDescent="0.35">
      <c r="F402">
        <v>7.9800000000000404</v>
      </c>
      <c r="G402">
        <f t="shared" si="12"/>
        <v>9.6442892597061434</v>
      </c>
      <c r="H402">
        <f t="shared" si="13"/>
        <v>-125.43303229204702</v>
      </c>
    </row>
    <row r="403" spans="6:8" x14ac:dyDescent="0.35">
      <c r="F403">
        <v>8.0000000000000409</v>
      </c>
      <c r="G403">
        <f t="shared" si="12"/>
        <v>9.6684604107329761</v>
      </c>
      <c r="H403">
        <f t="shared" si="13"/>
        <v>-126.53945725540436</v>
      </c>
    </row>
    <row r="404" spans="6:8" x14ac:dyDescent="0.35">
      <c r="F404">
        <v>8.0200000000000404</v>
      </c>
      <c r="G404">
        <f t="shared" si="12"/>
        <v>9.6926315617598071</v>
      </c>
      <c r="H404">
        <f t="shared" si="13"/>
        <v>-127.64980621876163</v>
      </c>
    </row>
    <row r="405" spans="6:8" x14ac:dyDescent="0.35">
      <c r="F405">
        <v>8.04000000000004</v>
      </c>
      <c r="G405">
        <f t="shared" si="12"/>
        <v>9.7168027127866399</v>
      </c>
      <c r="H405">
        <f t="shared" si="13"/>
        <v>-128.76407918211888</v>
      </c>
    </row>
    <row r="406" spans="6:8" x14ac:dyDescent="0.35">
      <c r="F406">
        <v>8.0600000000000396</v>
      </c>
      <c r="G406">
        <f t="shared" si="12"/>
        <v>9.7409738638134709</v>
      </c>
      <c r="H406">
        <f t="shared" si="13"/>
        <v>-129.88227614547623</v>
      </c>
    </row>
    <row r="407" spans="6:8" x14ac:dyDescent="0.35">
      <c r="F407">
        <v>8.0800000000000392</v>
      </c>
      <c r="G407">
        <f t="shared" si="12"/>
        <v>9.7651450148403036</v>
      </c>
      <c r="H407">
        <f t="shared" si="13"/>
        <v>-131.00439710883344</v>
      </c>
    </row>
    <row r="408" spans="6:8" x14ac:dyDescent="0.35">
      <c r="F408">
        <v>8.1000000000000405</v>
      </c>
      <c r="G408">
        <f t="shared" si="12"/>
        <v>9.7893161658671364</v>
      </c>
      <c r="H408">
        <f t="shared" si="13"/>
        <v>-132.13044207219085</v>
      </c>
    </row>
    <row r="409" spans="6:8" x14ac:dyDescent="0.35">
      <c r="F409">
        <v>8.1200000000000401</v>
      </c>
      <c r="G409">
        <f t="shared" si="12"/>
        <v>9.8134873168939691</v>
      </c>
      <c r="H409">
        <f t="shared" si="13"/>
        <v>-133.26041103554809</v>
      </c>
    </row>
    <row r="410" spans="6:8" x14ac:dyDescent="0.35">
      <c r="F410">
        <v>8.1400000000000396</v>
      </c>
      <c r="G410">
        <f t="shared" si="12"/>
        <v>9.8376584679208001</v>
      </c>
      <c r="H410">
        <f t="shared" si="13"/>
        <v>-134.39430399890537</v>
      </c>
    </row>
    <row r="411" spans="6:8" x14ac:dyDescent="0.35">
      <c r="F411">
        <v>8.1600000000000392</v>
      </c>
      <c r="G411">
        <f t="shared" si="12"/>
        <v>9.8618296189476329</v>
      </c>
      <c r="H411">
        <f t="shared" si="13"/>
        <v>-135.53212096226267</v>
      </c>
    </row>
    <row r="412" spans="6:8" x14ac:dyDescent="0.35">
      <c r="F412">
        <v>8.1800000000000406</v>
      </c>
      <c r="G412">
        <f t="shared" si="12"/>
        <v>9.8860007699744656</v>
      </c>
      <c r="H412">
        <f t="shared" si="13"/>
        <v>-136.67386192562003</v>
      </c>
    </row>
    <row r="413" spans="6:8" x14ac:dyDescent="0.35">
      <c r="F413">
        <v>8.2000000000000401</v>
      </c>
      <c r="G413">
        <f t="shared" si="12"/>
        <v>9.9101719210012984</v>
      </c>
      <c r="H413">
        <f t="shared" si="13"/>
        <v>-137.81952688897732</v>
      </c>
    </row>
    <row r="414" spans="6:8" x14ac:dyDescent="0.35">
      <c r="F414">
        <v>8.2200000000000397</v>
      </c>
      <c r="G414">
        <f t="shared" si="12"/>
        <v>9.9343430720281294</v>
      </c>
      <c r="H414">
        <f t="shared" si="13"/>
        <v>-138.96911585233457</v>
      </c>
    </row>
    <row r="415" spans="6:8" x14ac:dyDescent="0.35">
      <c r="F415">
        <v>8.2400000000000393</v>
      </c>
      <c r="G415">
        <f t="shared" si="12"/>
        <v>9.9585142230549621</v>
      </c>
      <c r="H415">
        <f t="shared" si="13"/>
        <v>-140.12262881569188</v>
      </c>
    </row>
    <row r="416" spans="6:8" x14ac:dyDescent="0.35">
      <c r="F416">
        <v>8.2600000000000495</v>
      </c>
      <c r="G416">
        <f t="shared" si="12"/>
        <v>9.9826853740818056</v>
      </c>
      <c r="H416">
        <f t="shared" si="13"/>
        <v>-141.28006577904978</v>
      </c>
    </row>
    <row r="417" spans="6:8" x14ac:dyDescent="0.35">
      <c r="F417">
        <v>8.2800000000000509</v>
      </c>
      <c r="G417">
        <f t="shared" si="12"/>
        <v>10.00685652510864</v>
      </c>
      <c r="H417">
        <f t="shared" si="13"/>
        <v>-142.44142674240715</v>
      </c>
    </row>
    <row r="418" spans="6:8" x14ac:dyDescent="0.35">
      <c r="F418">
        <v>8.3000000000000504</v>
      </c>
      <c r="G418">
        <f t="shared" si="12"/>
        <v>10.031027676135473</v>
      </c>
      <c r="H418">
        <f t="shared" si="13"/>
        <v>-143.60671170576441</v>
      </c>
    </row>
    <row r="419" spans="6:8" x14ac:dyDescent="0.35">
      <c r="F419">
        <v>8.32000000000005</v>
      </c>
      <c r="G419">
        <f t="shared" si="12"/>
        <v>10.055198827162304</v>
      </c>
      <c r="H419">
        <f t="shared" si="13"/>
        <v>-144.77592066912166</v>
      </c>
    </row>
    <row r="420" spans="6:8" x14ac:dyDescent="0.35">
      <c r="F420">
        <v>8.3400000000000496</v>
      </c>
      <c r="G420">
        <f t="shared" si="12"/>
        <v>10.079369978189135</v>
      </c>
      <c r="H420">
        <f t="shared" si="13"/>
        <v>-145.94905363247895</v>
      </c>
    </row>
    <row r="421" spans="6:8" x14ac:dyDescent="0.35">
      <c r="F421">
        <v>8.3600000000000492</v>
      </c>
      <c r="G421">
        <f t="shared" si="12"/>
        <v>10.103541129215968</v>
      </c>
      <c r="H421">
        <f t="shared" si="13"/>
        <v>-147.12611059583625</v>
      </c>
    </row>
    <row r="422" spans="6:8" x14ac:dyDescent="0.35">
      <c r="F422">
        <v>8.3800000000000505</v>
      </c>
      <c r="G422">
        <f t="shared" si="12"/>
        <v>10.127712280242802</v>
      </c>
      <c r="H422">
        <f t="shared" si="13"/>
        <v>-148.30709155919357</v>
      </c>
    </row>
    <row r="423" spans="6:8" x14ac:dyDescent="0.35">
      <c r="F423">
        <v>8.4000000000000501</v>
      </c>
      <c r="G423">
        <f t="shared" si="12"/>
        <v>10.151883431269633</v>
      </c>
      <c r="H423">
        <f t="shared" si="13"/>
        <v>-149.49199652255086</v>
      </c>
    </row>
    <row r="424" spans="6:8" x14ac:dyDescent="0.35">
      <c r="F424">
        <v>8.4200000000000497</v>
      </c>
      <c r="G424">
        <f t="shared" si="12"/>
        <v>10.176054582296466</v>
      </c>
      <c r="H424">
        <f t="shared" si="13"/>
        <v>-150.68082548590817</v>
      </c>
    </row>
    <row r="425" spans="6:8" x14ac:dyDescent="0.35">
      <c r="F425">
        <v>8.4400000000000492</v>
      </c>
      <c r="G425">
        <f t="shared" si="12"/>
        <v>10.200225733323297</v>
      </c>
      <c r="H425">
        <f t="shared" si="13"/>
        <v>-151.87357844926549</v>
      </c>
    </row>
    <row r="426" spans="6:8" x14ac:dyDescent="0.35">
      <c r="F426">
        <v>8.4600000000000506</v>
      </c>
      <c r="G426">
        <f t="shared" si="12"/>
        <v>10.224396884350131</v>
      </c>
      <c r="H426">
        <f t="shared" si="13"/>
        <v>-153.0702554126228</v>
      </c>
    </row>
    <row r="427" spans="6:8" x14ac:dyDescent="0.35">
      <c r="F427">
        <v>8.4800000000000502</v>
      </c>
      <c r="G427">
        <f t="shared" si="12"/>
        <v>10.248568035376962</v>
      </c>
      <c r="H427">
        <f t="shared" si="13"/>
        <v>-154.27085637598012</v>
      </c>
    </row>
    <row r="428" spans="6:8" x14ac:dyDescent="0.35">
      <c r="F428">
        <v>8.5000000000000497</v>
      </c>
      <c r="G428">
        <f t="shared" si="12"/>
        <v>10.272739186403795</v>
      </c>
      <c r="H428">
        <f t="shared" si="13"/>
        <v>-155.47538133933745</v>
      </c>
    </row>
    <row r="429" spans="6:8" x14ac:dyDescent="0.35">
      <c r="F429">
        <v>8.5200000000000493</v>
      </c>
      <c r="G429">
        <f t="shared" si="12"/>
        <v>10.296910337430626</v>
      </c>
      <c r="H429">
        <f t="shared" si="13"/>
        <v>-156.68383030269464</v>
      </c>
    </row>
    <row r="430" spans="6:8" x14ac:dyDescent="0.35">
      <c r="F430">
        <v>8.5400000000000507</v>
      </c>
      <c r="G430">
        <f t="shared" si="12"/>
        <v>10.321081488457461</v>
      </c>
      <c r="H430">
        <f t="shared" si="13"/>
        <v>-157.89620326605208</v>
      </c>
    </row>
    <row r="431" spans="6:8" x14ac:dyDescent="0.35">
      <c r="F431">
        <v>8.5600000000000502</v>
      </c>
      <c r="G431">
        <f t="shared" si="12"/>
        <v>10.345252639484292</v>
      </c>
      <c r="H431">
        <f t="shared" si="13"/>
        <v>-159.11250022940931</v>
      </c>
    </row>
    <row r="432" spans="6:8" x14ac:dyDescent="0.35">
      <c r="F432">
        <v>8.5800000000000498</v>
      </c>
      <c r="G432">
        <f t="shared" si="12"/>
        <v>10.369423790511124</v>
      </c>
      <c r="H432">
        <f t="shared" si="13"/>
        <v>-160.33272119276657</v>
      </c>
    </row>
    <row r="433" spans="6:8" x14ac:dyDescent="0.35">
      <c r="F433">
        <v>8.6000000000000494</v>
      </c>
      <c r="G433">
        <f t="shared" si="12"/>
        <v>10.393594941537955</v>
      </c>
      <c r="H433">
        <f t="shared" si="13"/>
        <v>-161.55686615612382</v>
      </c>
    </row>
    <row r="434" spans="6:8" x14ac:dyDescent="0.35">
      <c r="F434">
        <v>8.6200000000000507</v>
      </c>
      <c r="G434">
        <f t="shared" si="12"/>
        <v>10.41776609256479</v>
      </c>
      <c r="H434">
        <f t="shared" si="13"/>
        <v>-162.78493511948119</v>
      </c>
    </row>
    <row r="435" spans="6:8" x14ac:dyDescent="0.35">
      <c r="F435">
        <v>8.6400000000000503</v>
      </c>
      <c r="G435">
        <f t="shared" si="12"/>
        <v>10.441937243591621</v>
      </c>
      <c r="H435">
        <f t="shared" si="13"/>
        <v>-164.01692808283852</v>
      </c>
    </row>
    <row r="436" spans="6:8" x14ac:dyDescent="0.35">
      <c r="F436">
        <v>8.6600000000000499</v>
      </c>
      <c r="G436">
        <f t="shared" si="12"/>
        <v>10.466108394618454</v>
      </c>
      <c r="H436">
        <f t="shared" si="13"/>
        <v>-165.25284504619577</v>
      </c>
    </row>
    <row r="437" spans="6:8" x14ac:dyDescent="0.35">
      <c r="F437">
        <v>8.6800000000000495</v>
      </c>
      <c r="G437">
        <f t="shared" si="12"/>
        <v>10.490279545645285</v>
      </c>
      <c r="H437">
        <f t="shared" si="13"/>
        <v>-166.49268600955307</v>
      </c>
    </row>
    <row r="438" spans="6:8" x14ac:dyDescent="0.35">
      <c r="F438">
        <v>8.7000000000000597</v>
      </c>
      <c r="G438">
        <f t="shared" si="12"/>
        <v>10.51445069667213</v>
      </c>
      <c r="H438">
        <f t="shared" si="13"/>
        <v>-167.73645097291097</v>
      </c>
    </row>
    <row r="439" spans="6:8" x14ac:dyDescent="0.35">
      <c r="F439">
        <v>8.7200000000000593</v>
      </c>
      <c r="G439">
        <f t="shared" si="12"/>
        <v>10.538621847698961</v>
      </c>
      <c r="H439">
        <f t="shared" si="13"/>
        <v>-168.98413993626829</v>
      </c>
    </row>
    <row r="440" spans="6:8" x14ac:dyDescent="0.35">
      <c r="F440">
        <v>8.7400000000000606</v>
      </c>
      <c r="G440">
        <f t="shared" si="12"/>
        <v>10.562792998725795</v>
      </c>
      <c r="H440">
        <f t="shared" si="13"/>
        <v>-170.23575289962568</v>
      </c>
    </row>
    <row r="441" spans="6:8" x14ac:dyDescent="0.35">
      <c r="F441">
        <v>8.7600000000000602</v>
      </c>
      <c r="G441">
        <f t="shared" si="12"/>
        <v>10.586964149752626</v>
      </c>
      <c r="H441">
        <f t="shared" si="13"/>
        <v>-171.49128986298291</v>
      </c>
    </row>
    <row r="442" spans="6:8" x14ac:dyDescent="0.35">
      <c r="F442">
        <v>8.7800000000000598</v>
      </c>
      <c r="G442">
        <f t="shared" si="12"/>
        <v>10.611135300779459</v>
      </c>
      <c r="H442">
        <f t="shared" si="13"/>
        <v>-172.75075082634018</v>
      </c>
    </row>
    <row r="443" spans="6:8" x14ac:dyDescent="0.35">
      <c r="F443">
        <v>8.8000000000000593</v>
      </c>
      <c r="G443">
        <f t="shared" si="12"/>
        <v>10.63530645180629</v>
      </c>
      <c r="H443">
        <f t="shared" si="13"/>
        <v>-174.01413578969749</v>
      </c>
    </row>
    <row r="444" spans="6:8" x14ac:dyDescent="0.35">
      <c r="F444">
        <v>8.8200000000000607</v>
      </c>
      <c r="G444">
        <f t="shared" si="12"/>
        <v>10.659477602833125</v>
      </c>
      <c r="H444">
        <f t="shared" si="13"/>
        <v>-175.28144475305487</v>
      </c>
    </row>
    <row r="445" spans="6:8" x14ac:dyDescent="0.35">
      <c r="F445">
        <v>8.8400000000000603</v>
      </c>
      <c r="G445">
        <f t="shared" si="12"/>
        <v>10.683648753859956</v>
      </c>
      <c r="H445">
        <f t="shared" si="13"/>
        <v>-176.55267771641215</v>
      </c>
    </row>
    <row r="446" spans="6:8" x14ac:dyDescent="0.35">
      <c r="F446">
        <v>8.8600000000000598</v>
      </c>
      <c r="G446">
        <f t="shared" si="12"/>
        <v>10.707819904886788</v>
      </c>
      <c r="H446">
        <f t="shared" si="13"/>
        <v>-177.82783467976947</v>
      </c>
    </row>
    <row r="447" spans="6:8" x14ac:dyDescent="0.35">
      <c r="F447">
        <v>8.8800000000000594</v>
      </c>
      <c r="G447">
        <f t="shared" si="12"/>
        <v>10.731991055913619</v>
      </c>
      <c r="H447">
        <f t="shared" si="13"/>
        <v>-179.10691564312665</v>
      </c>
    </row>
    <row r="448" spans="6:8" x14ac:dyDescent="0.35">
      <c r="F448">
        <v>8.9000000000000608</v>
      </c>
      <c r="G448">
        <f t="shared" si="12"/>
        <v>10.756162206940454</v>
      </c>
      <c r="H448">
        <f t="shared" si="13"/>
        <v>-180.38992060648414</v>
      </c>
    </row>
    <row r="449" spans="6:8" x14ac:dyDescent="0.35">
      <c r="F449">
        <v>8.9200000000000603</v>
      </c>
      <c r="G449">
        <f t="shared" si="12"/>
        <v>10.780333357967287</v>
      </c>
      <c r="H449">
        <f t="shared" si="13"/>
        <v>-181.67684956984141</v>
      </c>
    </row>
    <row r="450" spans="6:8" x14ac:dyDescent="0.35">
      <c r="F450">
        <v>8.9400000000000599</v>
      </c>
      <c r="G450">
        <f t="shared" si="12"/>
        <v>10.804504508994118</v>
      </c>
      <c r="H450">
        <f t="shared" si="13"/>
        <v>-182.96770253319866</v>
      </c>
    </row>
    <row r="451" spans="6:8" x14ac:dyDescent="0.35">
      <c r="F451">
        <v>8.9600000000000595</v>
      </c>
      <c r="G451">
        <f t="shared" ref="G451:G514" si="14">$B$15*F451</f>
        <v>10.828675660020949</v>
      </c>
      <c r="H451">
        <f t="shared" ref="H451:H514" si="15">$B$13*F451-($B$8*F451^2)/2+$B$12</f>
        <v>-184.2624794965559</v>
      </c>
    </row>
    <row r="452" spans="6:8" x14ac:dyDescent="0.35">
      <c r="F452">
        <v>8.9800000000000608</v>
      </c>
      <c r="G452">
        <f t="shared" si="14"/>
        <v>10.852846811047783</v>
      </c>
      <c r="H452">
        <f t="shared" si="15"/>
        <v>-185.56118045991332</v>
      </c>
    </row>
    <row r="453" spans="6:8" x14ac:dyDescent="0.35">
      <c r="F453">
        <v>9.0000000000000604</v>
      </c>
      <c r="G453">
        <f t="shared" si="14"/>
        <v>10.877017962074616</v>
      </c>
      <c r="H453">
        <f t="shared" si="15"/>
        <v>-186.86380542327052</v>
      </c>
    </row>
    <row r="454" spans="6:8" x14ac:dyDescent="0.35">
      <c r="F454">
        <v>9.02000000000006</v>
      </c>
      <c r="G454">
        <f t="shared" si="14"/>
        <v>10.901189113101447</v>
      </c>
      <c r="H454">
        <f t="shared" si="15"/>
        <v>-188.17035438662782</v>
      </c>
    </row>
    <row r="455" spans="6:8" x14ac:dyDescent="0.35">
      <c r="F455">
        <v>9.0400000000000595</v>
      </c>
      <c r="G455">
        <f t="shared" si="14"/>
        <v>10.92536026412828</v>
      </c>
      <c r="H455">
        <f t="shared" si="15"/>
        <v>-189.48082734998511</v>
      </c>
    </row>
    <row r="456" spans="6:8" x14ac:dyDescent="0.35">
      <c r="F456">
        <v>9.0600000000000591</v>
      </c>
      <c r="G456">
        <f t="shared" si="14"/>
        <v>10.949531415155111</v>
      </c>
      <c r="H456">
        <f t="shared" si="15"/>
        <v>-190.7952243133424</v>
      </c>
    </row>
    <row r="457" spans="6:8" x14ac:dyDescent="0.35">
      <c r="F457">
        <v>9.0800000000000605</v>
      </c>
      <c r="G457">
        <f t="shared" si="14"/>
        <v>10.973702566181945</v>
      </c>
      <c r="H457">
        <f t="shared" si="15"/>
        <v>-192.11354527669977</v>
      </c>
    </row>
    <row r="458" spans="6:8" x14ac:dyDescent="0.35">
      <c r="F458">
        <v>9.10000000000006</v>
      </c>
      <c r="G458">
        <f t="shared" si="14"/>
        <v>10.997873717208776</v>
      </c>
      <c r="H458">
        <f t="shared" si="15"/>
        <v>-193.43579024005706</v>
      </c>
    </row>
    <row r="459" spans="6:8" x14ac:dyDescent="0.35">
      <c r="F459">
        <v>9.1200000000000703</v>
      </c>
      <c r="G459">
        <f t="shared" si="14"/>
        <v>11.022044868235621</v>
      </c>
      <c r="H459">
        <f t="shared" si="15"/>
        <v>-194.76195920341507</v>
      </c>
    </row>
    <row r="460" spans="6:8" x14ac:dyDescent="0.35">
      <c r="F460">
        <v>9.1400000000000698</v>
      </c>
      <c r="G460">
        <f t="shared" si="14"/>
        <v>11.046216019262452</v>
      </c>
      <c r="H460">
        <f t="shared" si="15"/>
        <v>-196.09205216677228</v>
      </c>
    </row>
    <row r="461" spans="6:8" x14ac:dyDescent="0.35">
      <c r="F461">
        <v>9.1600000000000694</v>
      </c>
      <c r="G461">
        <f t="shared" si="14"/>
        <v>11.070387170289285</v>
      </c>
      <c r="H461">
        <f t="shared" si="15"/>
        <v>-197.42606913012958</v>
      </c>
    </row>
    <row r="462" spans="6:8" x14ac:dyDescent="0.35">
      <c r="F462">
        <v>9.1800000000000708</v>
      </c>
      <c r="G462">
        <f t="shared" si="14"/>
        <v>11.094558321316118</v>
      </c>
      <c r="H462">
        <f t="shared" si="15"/>
        <v>-198.764010093487</v>
      </c>
    </row>
    <row r="463" spans="6:8" x14ac:dyDescent="0.35">
      <c r="F463">
        <v>9.2000000000000703</v>
      </c>
      <c r="G463">
        <f t="shared" si="14"/>
        <v>11.118729472342951</v>
      </c>
      <c r="H463">
        <f t="shared" si="15"/>
        <v>-200.10587505684427</v>
      </c>
    </row>
    <row r="464" spans="6:8" x14ac:dyDescent="0.35">
      <c r="F464">
        <v>9.2200000000000699</v>
      </c>
      <c r="G464">
        <f t="shared" si="14"/>
        <v>11.142900623369782</v>
      </c>
      <c r="H464">
        <f t="shared" si="15"/>
        <v>-201.45166402020152</v>
      </c>
    </row>
    <row r="465" spans="6:8" x14ac:dyDescent="0.35">
      <c r="F465">
        <v>9.2400000000000695</v>
      </c>
      <c r="G465">
        <f t="shared" si="14"/>
        <v>11.167071774396614</v>
      </c>
      <c r="H465">
        <f t="shared" si="15"/>
        <v>-202.80137698355881</v>
      </c>
    </row>
    <row r="466" spans="6:8" x14ac:dyDescent="0.35">
      <c r="F466">
        <v>9.2600000000000708</v>
      </c>
      <c r="G466">
        <f t="shared" si="14"/>
        <v>11.191242925423447</v>
      </c>
      <c r="H466">
        <f t="shared" si="15"/>
        <v>-204.15501394691623</v>
      </c>
    </row>
    <row r="467" spans="6:8" x14ac:dyDescent="0.35">
      <c r="F467">
        <v>9.2800000000000704</v>
      </c>
      <c r="G467">
        <f t="shared" si="14"/>
        <v>11.21541407645028</v>
      </c>
      <c r="H467">
        <f t="shared" si="15"/>
        <v>-205.51257491027349</v>
      </c>
    </row>
    <row r="468" spans="6:8" x14ac:dyDescent="0.35">
      <c r="F468">
        <v>9.30000000000007</v>
      </c>
      <c r="G468">
        <f t="shared" si="14"/>
        <v>11.239585227477111</v>
      </c>
      <c r="H468">
        <f t="shared" si="15"/>
        <v>-206.87405987363078</v>
      </c>
    </row>
    <row r="469" spans="6:8" x14ac:dyDescent="0.35">
      <c r="F469">
        <v>9.3200000000000696</v>
      </c>
      <c r="G469">
        <f t="shared" si="14"/>
        <v>11.263756378503944</v>
      </c>
      <c r="H469">
        <f t="shared" si="15"/>
        <v>-208.2394688369881</v>
      </c>
    </row>
    <row r="470" spans="6:8" x14ac:dyDescent="0.35">
      <c r="F470">
        <v>9.3400000000000691</v>
      </c>
      <c r="G470">
        <f t="shared" si="14"/>
        <v>11.287927529530775</v>
      </c>
      <c r="H470">
        <f t="shared" si="15"/>
        <v>-209.60880180034536</v>
      </c>
    </row>
    <row r="471" spans="6:8" x14ac:dyDescent="0.35">
      <c r="F471">
        <v>9.3600000000000705</v>
      </c>
      <c r="G471">
        <f t="shared" si="14"/>
        <v>11.312098680557609</v>
      </c>
      <c r="H471">
        <f t="shared" si="15"/>
        <v>-210.98205876370272</v>
      </c>
    </row>
    <row r="472" spans="6:8" x14ac:dyDescent="0.35">
      <c r="F472">
        <v>9.3800000000000701</v>
      </c>
      <c r="G472">
        <f t="shared" si="14"/>
        <v>11.33626983158444</v>
      </c>
      <c r="H472">
        <f t="shared" si="15"/>
        <v>-212.35923972706004</v>
      </c>
    </row>
    <row r="473" spans="6:8" x14ac:dyDescent="0.35">
      <c r="F473">
        <v>9.4000000000000696</v>
      </c>
      <c r="G473">
        <f t="shared" si="14"/>
        <v>11.360440982611273</v>
      </c>
      <c r="H473">
        <f t="shared" si="15"/>
        <v>-213.74034469041726</v>
      </c>
    </row>
    <row r="474" spans="6:8" x14ac:dyDescent="0.35">
      <c r="F474">
        <v>9.4200000000000692</v>
      </c>
      <c r="G474">
        <f t="shared" si="14"/>
        <v>11.384612133638104</v>
      </c>
      <c r="H474">
        <f t="shared" si="15"/>
        <v>-215.12537365377457</v>
      </c>
    </row>
    <row r="475" spans="6:8" x14ac:dyDescent="0.35">
      <c r="F475">
        <v>9.4400000000000706</v>
      </c>
      <c r="G475">
        <f t="shared" si="14"/>
        <v>11.408783284664938</v>
      </c>
      <c r="H475">
        <f t="shared" si="15"/>
        <v>-216.51432661713196</v>
      </c>
    </row>
    <row r="476" spans="6:8" x14ac:dyDescent="0.35">
      <c r="F476">
        <v>9.4600000000000701</v>
      </c>
      <c r="G476">
        <f t="shared" si="14"/>
        <v>11.432954435691769</v>
      </c>
      <c r="H476">
        <f t="shared" si="15"/>
        <v>-217.90720358048924</v>
      </c>
    </row>
    <row r="477" spans="6:8" x14ac:dyDescent="0.35">
      <c r="F477">
        <v>9.4800000000000697</v>
      </c>
      <c r="G477">
        <f t="shared" si="14"/>
        <v>11.457125586718602</v>
      </c>
      <c r="H477">
        <f t="shared" si="15"/>
        <v>-219.3040045438465</v>
      </c>
    </row>
    <row r="478" spans="6:8" x14ac:dyDescent="0.35">
      <c r="F478">
        <v>9.5000000000000693</v>
      </c>
      <c r="G478">
        <f t="shared" si="14"/>
        <v>11.481296737745433</v>
      </c>
      <c r="H478">
        <f t="shared" si="15"/>
        <v>-220.70472950720381</v>
      </c>
    </row>
    <row r="479" spans="6:8" x14ac:dyDescent="0.35">
      <c r="F479">
        <v>9.5200000000000706</v>
      </c>
      <c r="G479">
        <f t="shared" si="14"/>
        <v>11.505467888772268</v>
      </c>
      <c r="H479">
        <f t="shared" si="15"/>
        <v>-222.10937847056118</v>
      </c>
    </row>
    <row r="480" spans="6:8" x14ac:dyDescent="0.35">
      <c r="F480">
        <v>9.5400000000000702</v>
      </c>
      <c r="G480">
        <f t="shared" si="14"/>
        <v>11.5296390397991</v>
      </c>
      <c r="H480">
        <f t="shared" si="15"/>
        <v>-223.51795143391845</v>
      </c>
    </row>
    <row r="481" spans="6:8" x14ac:dyDescent="0.35">
      <c r="F481">
        <v>9.5600000000000804</v>
      </c>
      <c r="G481">
        <f t="shared" si="14"/>
        <v>11.553810190825944</v>
      </c>
      <c r="H481">
        <f t="shared" si="15"/>
        <v>-224.93044839727648</v>
      </c>
    </row>
    <row r="482" spans="6:8" x14ac:dyDescent="0.35">
      <c r="F482">
        <v>9.58000000000008</v>
      </c>
      <c r="G482">
        <f t="shared" si="14"/>
        <v>11.577981341852777</v>
      </c>
      <c r="H482">
        <f t="shared" si="15"/>
        <v>-226.34686936063372</v>
      </c>
    </row>
    <row r="483" spans="6:8" x14ac:dyDescent="0.35">
      <c r="F483">
        <v>9.6000000000000796</v>
      </c>
      <c r="G483">
        <f t="shared" si="14"/>
        <v>11.602152492879608</v>
      </c>
      <c r="H483">
        <f t="shared" si="15"/>
        <v>-227.76721432399103</v>
      </c>
    </row>
    <row r="484" spans="6:8" x14ac:dyDescent="0.35">
      <c r="F484">
        <v>9.6200000000000792</v>
      </c>
      <c r="G484">
        <f t="shared" si="14"/>
        <v>11.62632364390644</v>
      </c>
      <c r="H484">
        <f t="shared" si="15"/>
        <v>-229.19148328734829</v>
      </c>
    </row>
    <row r="485" spans="6:8" x14ac:dyDescent="0.35">
      <c r="F485">
        <v>9.6400000000000805</v>
      </c>
      <c r="G485">
        <f t="shared" si="14"/>
        <v>11.650494794933273</v>
      </c>
      <c r="H485">
        <f t="shared" si="15"/>
        <v>-230.61967625070571</v>
      </c>
    </row>
    <row r="486" spans="6:8" x14ac:dyDescent="0.35">
      <c r="F486">
        <v>9.6600000000000801</v>
      </c>
      <c r="G486">
        <f t="shared" si="14"/>
        <v>11.674665945960106</v>
      </c>
      <c r="H486">
        <f t="shared" si="15"/>
        <v>-232.05179321406303</v>
      </c>
    </row>
    <row r="487" spans="6:8" x14ac:dyDescent="0.35">
      <c r="F487">
        <v>9.6800000000000797</v>
      </c>
      <c r="G487">
        <f t="shared" si="14"/>
        <v>11.698837096986937</v>
      </c>
      <c r="H487">
        <f t="shared" si="15"/>
        <v>-233.4878341774203</v>
      </c>
    </row>
    <row r="488" spans="6:8" x14ac:dyDescent="0.35">
      <c r="F488">
        <v>9.7000000000000792</v>
      </c>
      <c r="G488">
        <f t="shared" si="14"/>
        <v>11.72300824801377</v>
      </c>
      <c r="H488">
        <f t="shared" si="15"/>
        <v>-234.92779914077755</v>
      </c>
    </row>
    <row r="489" spans="6:8" x14ac:dyDescent="0.35">
      <c r="F489">
        <v>9.7200000000000806</v>
      </c>
      <c r="G489">
        <f t="shared" si="14"/>
        <v>11.747179399040602</v>
      </c>
      <c r="H489">
        <f t="shared" si="15"/>
        <v>-236.37168810413499</v>
      </c>
    </row>
    <row r="490" spans="6:8" x14ac:dyDescent="0.35">
      <c r="F490">
        <v>9.7400000000000801</v>
      </c>
      <c r="G490">
        <f t="shared" si="14"/>
        <v>11.771350550067435</v>
      </c>
      <c r="H490">
        <f t="shared" si="15"/>
        <v>-237.81950106749221</v>
      </c>
    </row>
    <row r="491" spans="6:8" x14ac:dyDescent="0.35">
      <c r="F491">
        <v>9.7600000000000797</v>
      </c>
      <c r="G491">
        <f t="shared" si="14"/>
        <v>11.795521701094266</v>
      </c>
      <c r="H491">
        <f t="shared" si="15"/>
        <v>-239.27123803084947</v>
      </c>
    </row>
    <row r="492" spans="6:8" x14ac:dyDescent="0.35">
      <c r="F492">
        <v>9.7800000000000793</v>
      </c>
      <c r="G492">
        <f t="shared" si="14"/>
        <v>11.819692852121099</v>
      </c>
      <c r="H492">
        <f t="shared" si="15"/>
        <v>-240.72689899420672</v>
      </c>
    </row>
    <row r="493" spans="6:8" x14ac:dyDescent="0.35">
      <c r="F493">
        <v>9.8000000000000806</v>
      </c>
      <c r="G493">
        <f t="shared" si="14"/>
        <v>11.843864003147932</v>
      </c>
      <c r="H493">
        <f t="shared" si="15"/>
        <v>-242.18648395756421</v>
      </c>
    </row>
    <row r="494" spans="6:8" x14ac:dyDescent="0.35">
      <c r="F494">
        <v>9.8200000000000802</v>
      </c>
      <c r="G494">
        <f t="shared" si="14"/>
        <v>11.868035154174764</v>
      </c>
      <c r="H494">
        <f t="shared" si="15"/>
        <v>-243.64999292092148</v>
      </c>
    </row>
    <row r="495" spans="6:8" x14ac:dyDescent="0.35">
      <c r="F495">
        <v>9.8400000000000798</v>
      </c>
      <c r="G495">
        <f t="shared" si="14"/>
        <v>11.892206305201595</v>
      </c>
      <c r="H495">
        <f t="shared" si="15"/>
        <v>-245.11742588427873</v>
      </c>
    </row>
    <row r="496" spans="6:8" x14ac:dyDescent="0.35">
      <c r="F496">
        <v>9.8600000000000794</v>
      </c>
      <c r="G496">
        <f t="shared" si="14"/>
        <v>11.916377456228428</v>
      </c>
      <c r="H496">
        <f t="shared" si="15"/>
        <v>-246.58878284763597</v>
      </c>
    </row>
    <row r="497" spans="6:8" x14ac:dyDescent="0.35">
      <c r="F497">
        <v>9.8800000000000807</v>
      </c>
      <c r="G497">
        <f t="shared" si="14"/>
        <v>11.940548607255261</v>
      </c>
      <c r="H497">
        <f t="shared" si="15"/>
        <v>-248.06406381099339</v>
      </c>
    </row>
    <row r="498" spans="6:8" x14ac:dyDescent="0.35">
      <c r="F498">
        <v>9.9000000000000803</v>
      </c>
      <c r="G498">
        <f t="shared" si="14"/>
        <v>11.964719758282094</v>
      </c>
      <c r="H498">
        <f t="shared" si="15"/>
        <v>-249.54326877435071</v>
      </c>
    </row>
    <row r="499" spans="6:8" x14ac:dyDescent="0.35">
      <c r="F499">
        <v>9.9200000000000799</v>
      </c>
      <c r="G499">
        <f t="shared" si="14"/>
        <v>11.988890909308925</v>
      </c>
      <c r="H499">
        <f t="shared" si="15"/>
        <v>-251.02639773770795</v>
      </c>
    </row>
    <row r="500" spans="6:8" x14ac:dyDescent="0.35">
      <c r="F500">
        <v>9.9400000000000794</v>
      </c>
      <c r="G500">
        <f t="shared" si="14"/>
        <v>12.013062060335757</v>
      </c>
      <c r="H500">
        <f t="shared" si="15"/>
        <v>-252.51345070106524</v>
      </c>
    </row>
    <row r="501" spans="6:8" x14ac:dyDescent="0.35">
      <c r="F501">
        <v>9.9600000000000808</v>
      </c>
      <c r="G501">
        <f t="shared" si="14"/>
        <v>12.03723321136259</v>
      </c>
      <c r="H501">
        <f t="shared" si="15"/>
        <v>-254.00442766442259</v>
      </c>
    </row>
    <row r="502" spans="6:8" x14ac:dyDescent="0.35">
      <c r="F502">
        <v>9.9800000000000804</v>
      </c>
      <c r="G502">
        <f t="shared" si="14"/>
        <v>12.061404362389423</v>
      </c>
      <c r="H502">
        <f t="shared" si="15"/>
        <v>-255.49932862777987</v>
      </c>
    </row>
    <row r="503" spans="6:8" x14ac:dyDescent="0.35">
      <c r="F503">
        <v>10.000000000000099</v>
      </c>
      <c r="G503">
        <f t="shared" si="14"/>
        <v>12.085575513416279</v>
      </c>
      <c r="H503">
        <f t="shared" si="15"/>
        <v>-256.99815359113865</v>
      </c>
    </row>
    <row r="504" spans="6:8" x14ac:dyDescent="0.35">
      <c r="F504">
        <v>10.020000000000101</v>
      </c>
      <c r="G504">
        <f t="shared" si="14"/>
        <v>12.109746664443112</v>
      </c>
      <c r="H504">
        <f t="shared" si="15"/>
        <v>-258.50090255449607</v>
      </c>
    </row>
    <row r="505" spans="6:8" x14ac:dyDescent="0.35">
      <c r="F505">
        <v>10.0400000000001</v>
      </c>
      <c r="G505">
        <f t="shared" si="14"/>
        <v>12.133917815469944</v>
      </c>
      <c r="H505">
        <f t="shared" si="15"/>
        <v>-260.00757551785335</v>
      </c>
    </row>
    <row r="506" spans="6:8" x14ac:dyDescent="0.35">
      <c r="F506">
        <v>10.0600000000001</v>
      </c>
      <c r="G506">
        <f t="shared" si="14"/>
        <v>12.158088966496775</v>
      </c>
      <c r="H506">
        <f t="shared" si="15"/>
        <v>-261.51817248121068</v>
      </c>
    </row>
    <row r="507" spans="6:8" x14ac:dyDescent="0.35">
      <c r="F507">
        <v>10.0800000000001</v>
      </c>
      <c r="G507">
        <f t="shared" si="14"/>
        <v>12.182260117523608</v>
      </c>
      <c r="H507">
        <f t="shared" si="15"/>
        <v>-263.03269344456794</v>
      </c>
    </row>
    <row r="508" spans="6:8" x14ac:dyDescent="0.35">
      <c r="F508">
        <v>10.100000000000099</v>
      </c>
      <c r="G508">
        <f t="shared" si="14"/>
        <v>12.206431268550439</v>
      </c>
      <c r="H508">
        <f t="shared" si="15"/>
        <v>-264.55113840792518</v>
      </c>
    </row>
    <row r="509" spans="6:8" x14ac:dyDescent="0.35">
      <c r="F509">
        <v>10.1200000000001</v>
      </c>
      <c r="G509">
        <f t="shared" si="14"/>
        <v>12.230602419577274</v>
      </c>
      <c r="H509">
        <f t="shared" si="15"/>
        <v>-266.07350737128257</v>
      </c>
    </row>
    <row r="510" spans="6:8" x14ac:dyDescent="0.35">
      <c r="F510">
        <v>10.1400000000001</v>
      </c>
      <c r="G510">
        <f t="shared" si="14"/>
        <v>12.254773570604105</v>
      </c>
      <c r="H510">
        <f t="shared" si="15"/>
        <v>-267.59980033463989</v>
      </c>
    </row>
    <row r="511" spans="6:8" x14ac:dyDescent="0.35">
      <c r="F511">
        <v>10.1600000000001</v>
      </c>
      <c r="G511">
        <f t="shared" si="14"/>
        <v>12.278944721630937</v>
      </c>
      <c r="H511">
        <f t="shared" si="15"/>
        <v>-269.13001729799709</v>
      </c>
    </row>
    <row r="512" spans="6:8" x14ac:dyDescent="0.35">
      <c r="F512">
        <v>10.180000000000099</v>
      </c>
      <c r="G512">
        <f t="shared" si="14"/>
        <v>12.303115872657768</v>
      </c>
      <c r="H512">
        <f t="shared" si="15"/>
        <v>-270.66415826135443</v>
      </c>
    </row>
    <row r="513" spans="6:8" x14ac:dyDescent="0.35">
      <c r="F513">
        <v>10.200000000000101</v>
      </c>
      <c r="G513">
        <f t="shared" si="14"/>
        <v>12.327287023684603</v>
      </c>
      <c r="H513">
        <f t="shared" si="15"/>
        <v>-272.20222322471187</v>
      </c>
    </row>
    <row r="514" spans="6:8" x14ac:dyDescent="0.35">
      <c r="F514">
        <v>10.2200000000001</v>
      </c>
      <c r="G514">
        <f t="shared" si="14"/>
        <v>12.351458174711434</v>
      </c>
      <c r="H514">
        <f t="shared" si="15"/>
        <v>-273.74421218806918</v>
      </c>
    </row>
    <row r="515" spans="6:8" x14ac:dyDescent="0.35">
      <c r="F515">
        <v>10.2400000000001</v>
      </c>
      <c r="G515">
        <f t="shared" ref="G515:G578" si="16">$B$15*F515</f>
        <v>12.375629325738267</v>
      </c>
      <c r="H515">
        <f t="shared" ref="H515:H578" si="17">$B$13*F515-($B$8*F515^2)/2+$B$12</f>
        <v>-275.29012515142642</v>
      </c>
    </row>
    <row r="516" spans="6:8" x14ac:dyDescent="0.35">
      <c r="F516">
        <v>10.260000000000099</v>
      </c>
      <c r="G516">
        <f t="shared" si="16"/>
        <v>12.399800476765098</v>
      </c>
      <c r="H516">
        <f t="shared" si="17"/>
        <v>-276.83996211478365</v>
      </c>
    </row>
    <row r="517" spans="6:8" x14ac:dyDescent="0.35">
      <c r="F517">
        <v>10.280000000000101</v>
      </c>
      <c r="G517">
        <f t="shared" si="16"/>
        <v>12.423971627791932</v>
      </c>
      <c r="H517">
        <f t="shared" si="17"/>
        <v>-278.39372307814114</v>
      </c>
    </row>
    <row r="518" spans="6:8" x14ac:dyDescent="0.35">
      <c r="F518">
        <v>10.3000000000001</v>
      </c>
      <c r="G518">
        <f t="shared" si="16"/>
        <v>12.448142778818763</v>
      </c>
      <c r="H518">
        <f t="shared" si="17"/>
        <v>-279.95140804149833</v>
      </c>
    </row>
    <row r="519" spans="6:8" x14ac:dyDescent="0.35">
      <c r="F519">
        <v>10.3200000000001</v>
      </c>
      <c r="G519">
        <f t="shared" si="16"/>
        <v>12.472313929845596</v>
      </c>
      <c r="H519">
        <f t="shared" si="17"/>
        <v>-281.51301700485561</v>
      </c>
    </row>
    <row r="520" spans="6:8" x14ac:dyDescent="0.35">
      <c r="F520">
        <v>10.340000000000099</v>
      </c>
      <c r="G520">
        <f t="shared" si="16"/>
        <v>12.496485080872427</v>
      </c>
      <c r="H520">
        <f t="shared" si="17"/>
        <v>-283.07854996821294</v>
      </c>
    </row>
    <row r="521" spans="6:8" x14ac:dyDescent="0.35">
      <c r="F521">
        <v>10.360000000000101</v>
      </c>
      <c r="G521">
        <f t="shared" si="16"/>
        <v>12.520656231899261</v>
      </c>
      <c r="H521">
        <f t="shared" si="17"/>
        <v>-284.64800693157031</v>
      </c>
    </row>
    <row r="522" spans="6:8" x14ac:dyDescent="0.35">
      <c r="F522">
        <v>10.3800000000001</v>
      </c>
      <c r="G522">
        <f t="shared" si="16"/>
        <v>12.544827382926092</v>
      </c>
      <c r="H522">
        <f t="shared" si="17"/>
        <v>-286.22138789492766</v>
      </c>
    </row>
    <row r="523" spans="6:8" x14ac:dyDescent="0.35">
      <c r="F523">
        <v>10.4000000000001</v>
      </c>
      <c r="G523">
        <f t="shared" si="16"/>
        <v>12.568998533952925</v>
      </c>
      <c r="H523">
        <f t="shared" si="17"/>
        <v>-287.79869285828482</v>
      </c>
    </row>
    <row r="524" spans="6:8" x14ac:dyDescent="0.35">
      <c r="F524">
        <v>10.420000000000099</v>
      </c>
      <c r="G524">
        <f t="shared" si="16"/>
        <v>12.593169684979756</v>
      </c>
      <c r="H524">
        <f t="shared" si="17"/>
        <v>-289.3799218216422</v>
      </c>
    </row>
    <row r="525" spans="6:8" x14ac:dyDescent="0.35">
      <c r="F525">
        <v>10.440000000000101</v>
      </c>
      <c r="G525">
        <f t="shared" si="16"/>
        <v>12.617340836006591</v>
      </c>
      <c r="H525">
        <f t="shared" si="17"/>
        <v>-290.96507478499956</v>
      </c>
    </row>
    <row r="526" spans="6:8" x14ac:dyDescent="0.35">
      <c r="F526">
        <v>10.4600000000001</v>
      </c>
      <c r="G526">
        <f t="shared" si="16"/>
        <v>12.641511987033423</v>
      </c>
      <c r="H526">
        <f t="shared" si="17"/>
        <v>-292.5541517483569</v>
      </c>
    </row>
    <row r="527" spans="6:8" x14ac:dyDescent="0.35">
      <c r="F527">
        <v>10.4800000000001</v>
      </c>
      <c r="G527">
        <f t="shared" si="16"/>
        <v>12.665683138060254</v>
      </c>
      <c r="H527">
        <f t="shared" si="17"/>
        <v>-294.14715271171423</v>
      </c>
    </row>
    <row r="528" spans="6:8" x14ac:dyDescent="0.35">
      <c r="F528">
        <v>10.500000000000099</v>
      </c>
      <c r="G528">
        <f t="shared" si="16"/>
        <v>12.689854289087085</v>
      </c>
      <c r="H528">
        <f t="shared" si="17"/>
        <v>-295.74407767507142</v>
      </c>
    </row>
    <row r="529" spans="6:8" x14ac:dyDescent="0.35">
      <c r="F529">
        <v>10.520000000000101</v>
      </c>
      <c r="G529">
        <f t="shared" si="16"/>
        <v>12.71402544011392</v>
      </c>
      <c r="H529">
        <f t="shared" si="17"/>
        <v>-297.34492663842883</v>
      </c>
    </row>
    <row r="530" spans="6:8" x14ac:dyDescent="0.35">
      <c r="F530">
        <v>10.5400000000001</v>
      </c>
      <c r="G530">
        <f t="shared" si="16"/>
        <v>12.738196591140753</v>
      </c>
      <c r="H530">
        <f t="shared" si="17"/>
        <v>-298.94969960178611</v>
      </c>
    </row>
    <row r="531" spans="6:8" x14ac:dyDescent="0.35">
      <c r="F531">
        <v>10.5600000000001</v>
      </c>
      <c r="G531">
        <f t="shared" si="16"/>
        <v>12.762367742167584</v>
      </c>
      <c r="H531">
        <f t="shared" si="17"/>
        <v>-300.55839656514348</v>
      </c>
    </row>
    <row r="532" spans="6:8" x14ac:dyDescent="0.35">
      <c r="F532">
        <v>10.5800000000001</v>
      </c>
      <c r="G532">
        <f t="shared" si="16"/>
        <v>12.786538893194415</v>
      </c>
      <c r="H532">
        <f t="shared" si="17"/>
        <v>-302.17101752850067</v>
      </c>
    </row>
    <row r="533" spans="6:8" x14ac:dyDescent="0.35">
      <c r="F533">
        <v>10.600000000000099</v>
      </c>
      <c r="G533">
        <f t="shared" si="16"/>
        <v>12.810710044221247</v>
      </c>
      <c r="H533">
        <f t="shared" si="17"/>
        <v>-303.78756249185795</v>
      </c>
    </row>
    <row r="534" spans="6:8" x14ac:dyDescent="0.35">
      <c r="F534">
        <v>10.6200000000001</v>
      </c>
      <c r="G534">
        <f t="shared" si="16"/>
        <v>12.834881195248082</v>
      </c>
      <c r="H534">
        <f t="shared" si="17"/>
        <v>-305.40803145521539</v>
      </c>
    </row>
    <row r="535" spans="6:8" x14ac:dyDescent="0.35">
      <c r="F535">
        <v>10.6400000000001</v>
      </c>
      <c r="G535">
        <f t="shared" si="16"/>
        <v>12.859052346274913</v>
      </c>
      <c r="H535">
        <f t="shared" si="17"/>
        <v>-307.03242441857265</v>
      </c>
    </row>
    <row r="536" spans="6:8" x14ac:dyDescent="0.35">
      <c r="F536">
        <v>10.6600000000001</v>
      </c>
      <c r="G536">
        <f t="shared" si="16"/>
        <v>12.883223497301746</v>
      </c>
      <c r="H536">
        <f t="shared" si="17"/>
        <v>-308.66074138192988</v>
      </c>
    </row>
    <row r="537" spans="6:8" x14ac:dyDescent="0.35">
      <c r="F537">
        <v>10.680000000000099</v>
      </c>
      <c r="G537">
        <f t="shared" si="16"/>
        <v>12.907394648328577</v>
      </c>
      <c r="H537">
        <f t="shared" si="17"/>
        <v>-310.29298234528716</v>
      </c>
    </row>
    <row r="538" spans="6:8" x14ac:dyDescent="0.35">
      <c r="F538">
        <v>10.700000000000101</v>
      </c>
      <c r="G538">
        <f t="shared" si="16"/>
        <v>12.931565799355411</v>
      </c>
      <c r="H538">
        <f t="shared" si="17"/>
        <v>-311.92914730864459</v>
      </c>
    </row>
    <row r="539" spans="6:8" x14ac:dyDescent="0.35">
      <c r="F539">
        <v>10.7200000000001</v>
      </c>
      <c r="G539">
        <f t="shared" si="16"/>
        <v>12.955736950382242</v>
      </c>
      <c r="H539">
        <f t="shared" si="17"/>
        <v>-313.56923627200189</v>
      </c>
    </row>
    <row r="540" spans="6:8" x14ac:dyDescent="0.35">
      <c r="F540">
        <v>10.7400000000001</v>
      </c>
      <c r="G540">
        <f t="shared" si="16"/>
        <v>12.979908101409075</v>
      </c>
      <c r="H540">
        <f t="shared" si="17"/>
        <v>-315.21324923535923</v>
      </c>
    </row>
    <row r="541" spans="6:8" x14ac:dyDescent="0.35">
      <c r="F541">
        <v>10.760000000000099</v>
      </c>
      <c r="G541">
        <f t="shared" si="16"/>
        <v>13.004079252435906</v>
      </c>
      <c r="H541">
        <f t="shared" si="17"/>
        <v>-316.86118619871644</v>
      </c>
    </row>
    <row r="542" spans="6:8" x14ac:dyDescent="0.35">
      <c r="F542">
        <v>10.780000000000101</v>
      </c>
      <c r="G542">
        <f t="shared" si="16"/>
        <v>13.02825040346274</v>
      </c>
      <c r="H542">
        <f t="shared" si="17"/>
        <v>-318.51304716207386</v>
      </c>
    </row>
    <row r="543" spans="6:8" x14ac:dyDescent="0.35">
      <c r="F543">
        <v>10.8000000000001</v>
      </c>
      <c r="G543">
        <f t="shared" si="16"/>
        <v>13.052421554489571</v>
      </c>
      <c r="H543">
        <f t="shared" si="17"/>
        <v>-320.16883212543115</v>
      </c>
    </row>
    <row r="544" spans="6:8" x14ac:dyDescent="0.35">
      <c r="F544">
        <v>10.8200000000001</v>
      </c>
      <c r="G544">
        <f t="shared" si="16"/>
        <v>13.076592705516404</v>
      </c>
      <c r="H544">
        <f t="shared" si="17"/>
        <v>-321.82854108878843</v>
      </c>
    </row>
    <row r="545" spans="6:8" x14ac:dyDescent="0.35">
      <c r="F545">
        <v>10.840000000000099</v>
      </c>
      <c r="G545">
        <f t="shared" si="16"/>
        <v>13.100763856543235</v>
      </c>
      <c r="H545">
        <f t="shared" si="17"/>
        <v>-323.49217405214563</v>
      </c>
    </row>
    <row r="546" spans="6:8" x14ac:dyDescent="0.35">
      <c r="F546">
        <v>10.860000000000101</v>
      </c>
      <c r="G546">
        <f t="shared" si="16"/>
        <v>13.12493500757007</v>
      </c>
      <c r="H546">
        <f t="shared" si="17"/>
        <v>-325.15973101550316</v>
      </c>
    </row>
    <row r="547" spans="6:8" x14ac:dyDescent="0.35">
      <c r="F547">
        <v>10.8800000000001</v>
      </c>
      <c r="G547">
        <f t="shared" si="16"/>
        <v>13.149106158596901</v>
      </c>
      <c r="H547">
        <f t="shared" si="17"/>
        <v>-326.83121197886038</v>
      </c>
    </row>
    <row r="548" spans="6:8" x14ac:dyDescent="0.35">
      <c r="F548">
        <v>10.9000000000001</v>
      </c>
      <c r="G548">
        <f t="shared" si="16"/>
        <v>13.173277309623733</v>
      </c>
      <c r="H548">
        <f t="shared" si="17"/>
        <v>-328.50661694221765</v>
      </c>
    </row>
    <row r="549" spans="6:8" x14ac:dyDescent="0.35">
      <c r="F549">
        <v>10.920000000000099</v>
      </c>
      <c r="G549">
        <f t="shared" si="16"/>
        <v>13.197448460650564</v>
      </c>
      <c r="H549">
        <f t="shared" si="17"/>
        <v>-330.18594590557495</v>
      </c>
    </row>
    <row r="550" spans="6:8" x14ac:dyDescent="0.35">
      <c r="F550">
        <v>10.940000000000101</v>
      </c>
      <c r="G550">
        <f t="shared" si="16"/>
        <v>13.221619611677399</v>
      </c>
      <c r="H550">
        <f t="shared" si="17"/>
        <v>-331.86919886893241</v>
      </c>
    </row>
    <row r="551" spans="6:8" x14ac:dyDescent="0.35">
      <c r="F551">
        <v>10.9600000000001</v>
      </c>
      <c r="G551">
        <f t="shared" si="16"/>
        <v>13.24579076270423</v>
      </c>
      <c r="H551">
        <f t="shared" si="17"/>
        <v>-333.55637583228963</v>
      </c>
    </row>
    <row r="552" spans="6:8" x14ac:dyDescent="0.35">
      <c r="F552">
        <v>10.9800000000001</v>
      </c>
      <c r="G552">
        <f t="shared" si="16"/>
        <v>13.269961913731063</v>
      </c>
      <c r="H552">
        <f t="shared" si="17"/>
        <v>-335.24747679564689</v>
      </c>
    </row>
    <row r="553" spans="6:8" x14ac:dyDescent="0.35">
      <c r="F553">
        <v>11.000000000000099</v>
      </c>
      <c r="G553">
        <f t="shared" si="16"/>
        <v>13.294133064757894</v>
      </c>
      <c r="H553">
        <f t="shared" si="17"/>
        <v>-336.94250175900419</v>
      </c>
    </row>
    <row r="554" spans="6:8" x14ac:dyDescent="0.35">
      <c r="F554">
        <v>11.020000000000101</v>
      </c>
      <c r="G554">
        <f t="shared" si="16"/>
        <v>13.318304215784728</v>
      </c>
      <c r="H554">
        <f t="shared" si="17"/>
        <v>-338.64145072236158</v>
      </c>
    </row>
    <row r="555" spans="6:8" x14ac:dyDescent="0.35">
      <c r="F555">
        <v>11.0400000000001</v>
      </c>
      <c r="G555">
        <f t="shared" si="16"/>
        <v>13.342475366811559</v>
      </c>
      <c r="H555">
        <f t="shared" si="17"/>
        <v>-340.3443236857189</v>
      </c>
    </row>
    <row r="556" spans="6:8" x14ac:dyDescent="0.35">
      <c r="F556">
        <v>11.0600000000001</v>
      </c>
      <c r="G556">
        <f t="shared" si="16"/>
        <v>13.366646517838392</v>
      </c>
      <c r="H556">
        <f t="shared" si="17"/>
        <v>-342.05112064907615</v>
      </c>
    </row>
    <row r="557" spans="6:8" x14ac:dyDescent="0.35">
      <c r="F557">
        <v>11.0800000000001</v>
      </c>
      <c r="G557">
        <f t="shared" si="16"/>
        <v>13.390817668865223</v>
      </c>
      <c r="H557">
        <f t="shared" si="17"/>
        <v>-343.76184161243344</v>
      </c>
    </row>
    <row r="558" spans="6:8" x14ac:dyDescent="0.35">
      <c r="F558">
        <v>11.100000000000099</v>
      </c>
      <c r="G558">
        <f t="shared" si="16"/>
        <v>13.414988819892056</v>
      </c>
      <c r="H558">
        <f t="shared" si="17"/>
        <v>-345.47648657579072</v>
      </c>
    </row>
    <row r="559" spans="6:8" x14ac:dyDescent="0.35">
      <c r="F559">
        <v>11.1200000000001</v>
      </c>
      <c r="G559">
        <f t="shared" si="16"/>
        <v>13.439159970918888</v>
      </c>
      <c r="H559">
        <f t="shared" si="17"/>
        <v>-347.19505553914809</v>
      </c>
    </row>
    <row r="560" spans="6:8" x14ac:dyDescent="0.35">
      <c r="F560">
        <v>11.1400000000001</v>
      </c>
      <c r="G560">
        <f t="shared" si="16"/>
        <v>13.463331121945721</v>
      </c>
      <c r="H560">
        <f t="shared" si="17"/>
        <v>-348.91754850250544</v>
      </c>
    </row>
    <row r="561" spans="6:8" x14ac:dyDescent="0.35">
      <c r="F561">
        <v>11.1600000000001</v>
      </c>
      <c r="G561">
        <f t="shared" si="16"/>
        <v>13.487502272972552</v>
      </c>
      <c r="H561">
        <f t="shared" si="17"/>
        <v>-350.64396546586261</v>
      </c>
    </row>
    <row r="562" spans="6:8" x14ac:dyDescent="0.35">
      <c r="F562">
        <v>11.180000000000099</v>
      </c>
      <c r="G562">
        <f t="shared" si="16"/>
        <v>13.511673423999385</v>
      </c>
      <c r="H562">
        <f t="shared" si="17"/>
        <v>-352.37430642921993</v>
      </c>
    </row>
    <row r="563" spans="6:8" x14ac:dyDescent="0.35">
      <c r="F563">
        <v>11.200000000000101</v>
      </c>
      <c r="G563">
        <f t="shared" si="16"/>
        <v>13.535844575026218</v>
      </c>
      <c r="H563">
        <f t="shared" si="17"/>
        <v>-354.1085713925774</v>
      </c>
    </row>
    <row r="564" spans="6:8" x14ac:dyDescent="0.35">
      <c r="F564">
        <v>11.2200000000001</v>
      </c>
      <c r="G564">
        <f t="shared" si="16"/>
        <v>13.56001572605305</v>
      </c>
      <c r="H564">
        <f t="shared" si="17"/>
        <v>-355.84676035593463</v>
      </c>
    </row>
    <row r="565" spans="6:8" x14ac:dyDescent="0.35">
      <c r="F565">
        <v>11.2400000000001</v>
      </c>
      <c r="G565">
        <f t="shared" si="16"/>
        <v>13.584186877079881</v>
      </c>
      <c r="H565">
        <f t="shared" si="17"/>
        <v>-357.58887331929191</v>
      </c>
    </row>
    <row r="566" spans="6:8" x14ac:dyDescent="0.35">
      <c r="F566">
        <v>11.260000000000099</v>
      </c>
      <c r="G566">
        <f t="shared" si="16"/>
        <v>13.608358028106714</v>
      </c>
      <c r="H566">
        <f t="shared" si="17"/>
        <v>-359.33491028264916</v>
      </c>
    </row>
    <row r="567" spans="6:8" x14ac:dyDescent="0.35">
      <c r="F567">
        <v>11.280000000000101</v>
      </c>
      <c r="G567">
        <f t="shared" si="16"/>
        <v>13.632529179133547</v>
      </c>
      <c r="H567">
        <f t="shared" si="17"/>
        <v>-361.08487124600663</v>
      </c>
    </row>
    <row r="568" spans="6:8" x14ac:dyDescent="0.35">
      <c r="F568">
        <v>11.3000000000001</v>
      </c>
      <c r="G568">
        <f t="shared" si="16"/>
        <v>13.65670033016038</v>
      </c>
      <c r="H568">
        <f t="shared" si="17"/>
        <v>-362.83875620936385</v>
      </c>
    </row>
    <row r="569" spans="6:8" x14ac:dyDescent="0.35">
      <c r="F569">
        <v>11.3200000000001</v>
      </c>
      <c r="G569">
        <f t="shared" si="16"/>
        <v>13.680871481187211</v>
      </c>
      <c r="H569">
        <f t="shared" si="17"/>
        <v>-364.59656517272117</v>
      </c>
    </row>
    <row r="570" spans="6:8" x14ac:dyDescent="0.35">
      <c r="F570">
        <v>11.340000000000099</v>
      </c>
      <c r="G570">
        <f t="shared" si="16"/>
        <v>13.705042632214044</v>
      </c>
      <c r="H570">
        <f t="shared" si="17"/>
        <v>-366.35829813607853</v>
      </c>
    </row>
    <row r="571" spans="6:8" x14ac:dyDescent="0.35">
      <c r="F571">
        <v>11.360000000000101</v>
      </c>
      <c r="G571">
        <f t="shared" si="16"/>
        <v>13.729213783240878</v>
      </c>
      <c r="H571">
        <f t="shared" si="17"/>
        <v>-368.12395509943588</v>
      </c>
    </row>
    <row r="572" spans="6:8" x14ac:dyDescent="0.35">
      <c r="F572">
        <v>11.3800000000001</v>
      </c>
      <c r="G572">
        <f t="shared" si="16"/>
        <v>13.753384934267709</v>
      </c>
      <c r="H572">
        <f t="shared" si="17"/>
        <v>-369.89353606279315</v>
      </c>
    </row>
    <row r="573" spans="6:8" x14ac:dyDescent="0.35">
      <c r="F573">
        <v>11.4000000000001</v>
      </c>
      <c r="G573">
        <f t="shared" si="16"/>
        <v>13.77755608529454</v>
      </c>
      <c r="H573">
        <f t="shared" si="17"/>
        <v>-371.66704102615046</v>
      </c>
    </row>
    <row r="574" spans="6:8" x14ac:dyDescent="0.35">
      <c r="F574">
        <v>11.420000000000099</v>
      </c>
      <c r="G574">
        <f t="shared" si="16"/>
        <v>13.801727236321373</v>
      </c>
      <c r="H574">
        <f t="shared" si="17"/>
        <v>-373.44446998950781</v>
      </c>
    </row>
    <row r="575" spans="6:8" x14ac:dyDescent="0.35">
      <c r="F575">
        <v>11.440000000000101</v>
      </c>
      <c r="G575">
        <f t="shared" si="16"/>
        <v>13.825898387348207</v>
      </c>
      <c r="H575">
        <f t="shared" si="17"/>
        <v>-375.2258229528652</v>
      </c>
    </row>
    <row r="576" spans="6:8" x14ac:dyDescent="0.35">
      <c r="F576">
        <v>11.4600000000001</v>
      </c>
      <c r="G576">
        <f t="shared" si="16"/>
        <v>13.850069538375038</v>
      </c>
      <c r="H576">
        <f t="shared" si="17"/>
        <v>-377.01109991622246</v>
      </c>
    </row>
    <row r="577" spans="6:8" x14ac:dyDescent="0.35">
      <c r="F577">
        <v>11.4800000000001</v>
      </c>
      <c r="G577">
        <f t="shared" si="16"/>
        <v>13.874240689401869</v>
      </c>
      <c r="H577">
        <f t="shared" si="17"/>
        <v>-378.80030087957977</v>
      </c>
    </row>
    <row r="578" spans="6:8" x14ac:dyDescent="0.35">
      <c r="F578">
        <v>11.500000000000099</v>
      </c>
      <c r="G578">
        <f t="shared" si="16"/>
        <v>13.898411840428702</v>
      </c>
      <c r="H578">
        <f t="shared" si="17"/>
        <v>-380.59342584293688</v>
      </c>
    </row>
    <row r="579" spans="6:8" x14ac:dyDescent="0.35">
      <c r="F579">
        <v>11.520000000000101</v>
      </c>
      <c r="G579">
        <f t="shared" ref="G579:G642" si="18">$B$15*F579</f>
        <v>13.922582991455537</v>
      </c>
      <c r="H579">
        <f t="shared" ref="H579:H642" si="19">$B$13*F579-($B$8*F579^2)/2+$B$12</f>
        <v>-382.39047480629432</v>
      </c>
    </row>
    <row r="580" spans="6:8" x14ac:dyDescent="0.35">
      <c r="F580">
        <v>11.5400000000001</v>
      </c>
      <c r="G580">
        <f t="shared" si="18"/>
        <v>13.946754142482368</v>
      </c>
      <c r="H580">
        <f t="shared" si="19"/>
        <v>-384.19144776965157</v>
      </c>
    </row>
    <row r="581" spans="6:8" x14ac:dyDescent="0.35">
      <c r="F581">
        <v>11.5600000000001</v>
      </c>
      <c r="G581">
        <f t="shared" si="18"/>
        <v>13.9709252935092</v>
      </c>
      <c r="H581">
        <f t="shared" si="19"/>
        <v>-385.99634473300887</v>
      </c>
    </row>
    <row r="582" spans="6:8" x14ac:dyDescent="0.35">
      <c r="F582">
        <v>11.5800000000001</v>
      </c>
      <c r="G582">
        <f t="shared" si="18"/>
        <v>13.995096444536031</v>
      </c>
      <c r="H582">
        <f t="shared" si="19"/>
        <v>-387.8051656963662</v>
      </c>
    </row>
    <row r="583" spans="6:8" x14ac:dyDescent="0.35">
      <c r="F583">
        <v>11.600000000000099</v>
      </c>
      <c r="G583">
        <f t="shared" si="18"/>
        <v>14.019267595562862</v>
      </c>
      <c r="H583">
        <f t="shared" si="19"/>
        <v>-389.61791065972352</v>
      </c>
    </row>
    <row r="584" spans="6:8" x14ac:dyDescent="0.35">
      <c r="F584">
        <v>11.6200000000001</v>
      </c>
      <c r="G584">
        <f t="shared" si="18"/>
        <v>14.043438746589697</v>
      </c>
      <c r="H584">
        <f t="shared" si="19"/>
        <v>-391.43457962308094</v>
      </c>
    </row>
    <row r="585" spans="6:8" x14ac:dyDescent="0.35">
      <c r="F585">
        <v>11.6400000000001</v>
      </c>
      <c r="G585">
        <f t="shared" si="18"/>
        <v>14.06760989761653</v>
      </c>
      <c r="H585">
        <f t="shared" si="19"/>
        <v>-393.25517258643811</v>
      </c>
    </row>
    <row r="586" spans="6:8" x14ac:dyDescent="0.35">
      <c r="F586">
        <v>11.6600000000001</v>
      </c>
      <c r="G586">
        <f t="shared" si="18"/>
        <v>14.091781048643361</v>
      </c>
      <c r="H586">
        <f t="shared" si="19"/>
        <v>-395.07968954979549</v>
      </c>
    </row>
    <row r="587" spans="6:8" x14ac:dyDescent="0.35">
      <c r="F587">
        <v>11.680000000000099</v>
      </c>
      <c r="G587">
        <f t="shared" si="18"/>
        <v>14.115952199670192</v>
      </c>
      <c r="H587">
        <f t="shared" si="19"/>
        <v>-396.90813051315268</v>
      </c>
    </row>
    <row r="588" spans="6:8" x14ac:dyDescent="0.35">
      <c r="F588">
        <v>11.700000000000101</v>
      </c>
      <c r="G588">
        <f t="shared" si="18"/>
        <v>14.140123350697026</v>
      </c>
      <c r="H588">
        <f t="shared" si="19"/>
        <v>-398.74049547651009</v>
      </c>
    </row>
    <row r="589" spans="6:8" x14ac:dyDescent="0.35">
      <c r="F589">
        <v>11.7200000000001</v>
      </c>
      <c r="G589">
        <f t="shared" si="18"/>
        <v>14.164294501723859</v>
      </c>
      <c r="H589">
        <f t="shared" si="19"/>
        <v>-400.57678443986742</v>
      </c>
    </row>
    <row r="590" spans="6:8" x14ac:dyDescent="0.35">
      <c r="F590">
        <v>11.7400000000001</v>
      </c>
      <c r="G590">
        <f t="shared" si="18"/>
        <v>14.18846565275069</v>
      </c>
      <c r="H590">
        <f t="shared" si="19"/>
        <v>-402.41699740322468</v>
      </c>
    </row>
    <row r="591" spans="6:8" x14ac:dyDescent="0.35">
      <c r="F591">
        <v>11.760000000000099</v>
      </c>
      <c r="G591">
        <f t="shared" si="18"/>
        <v>14.212636803777523</v>
      </c>
      <c r="H591">
        <f t="shared" si="19"/>
        <v>-404.26113436658198</v>
      </c>
    </row>
    <row r="592" spans="6:8" x14ac:dyDescent="0.35">
      <c r="F592">
        <v>11.780000000000101</v>
      </c>
      <c r="G592">
        <f t="shared" si="18"/>
        <v>14.236807954804355</v>
      </c>
      <c r="H592">
        <f t="shared" si="19"/>
        <v>-406.10919532993944</v>
      </c>
    </row>
    <row r="593" spans="6:8" x14ac:dyDescent="0.35">
      <c r="F593">
        <v>11.8000000000001</v>
      </c>
      <c r="G593">
        <f t="shared" si="18"/>
        <v>14.260979105831188</v>
      </c>
      <c r="H593">
        <f t="shared" si="19"/>
        <v>-407.96118029329665</v>
      </c>
    </row>
    <row r="594" spans="6:8" x14ac:dyDescent="0.35">
      <c r="F594">
        <v>11.8200000000001</v>
      </c>
      <c r="G594">
        <f t="shared" si="18"/>
        <v>14.285150256858019</v>
      </c>
      <c r="H594">
        <f t="shared" si="19"/>
        <v>-409.8170892566539</v>
      </c>
    </row>
    <row r="595" spans="6:8" x14ac:dyDescent="0.35">
      <c r="F595">
        <v>11.840000000000099</v>
      </c>
      <c r="G595">
        <f t="shared" si="18"/>
        <v>14.309321407884852</v>
      </c>
      <c r="H595">
        <f t="shared" si="19"/>
        <v>-411.67692222001119</v>
      </c>
    </row>
    <row r="596" spans="6:8" x14ac:dyDescent="0.35">
      <c r="F596">
        <v>11.860000000000101</v>
      </c>
      <c r="G596">
        <f t="shared" si="18"/>
        <v>14.333492558911685</v>
      </c>
      <c r="H596">
        <f t="shared" si="19"/>
        <v>-413.5406791833687</v>
      </c>
    </row>
    <row r="597" spans="6:8" x14ac:dyDescent="0.35">
      <c r="F597">
        <v>11.8800000000001</v>
      </c>
      <c r="G597">
        <f t="shared" si="18"/>
        <v>14.357663709938517</v>
      </c>
      <c r="H597">
        <f t="shared" si="19"/>
        <v>-415.4083601467259</v>
      </c>
    </row>
    <row r="598" spans="6:8" x14ac:dyDescent="0.35">
      <c r="F598">
        <v>11.9000000000001</v>
      </c>
      <c r="G598">
        <f t="shared" si="18"/>
        <v>14.381834860965348</v>
      </c>
      <c r="H598">
        <f t="shared" si="19"/>
        <v>-417.27996511008314</v>
      </c>
    </row>
    <row r="599" spans="6:8" x14ac:dyDescent="0.35">
      <c r="F599">
        <v>11.920000000000099</v>
      </c>
      <c r="G599">
        <f t="shared" si="18"/>
        <v>14.406006011992181</v>
      </c>
      <c r="H599">
        <f t="shared" si="19"/>
        <v>-419.15549407344042</v>
      </c>
    </row>
    <row r="600" spans="6:8" x14ac:dyDescent="0.35">
      <c r="F600">
        <v>11.940000000000101</v>
      </c>
      <c r="G600">
        <f t="shared" si="18"/>
        <v>14.430177163019014</v>
      </c>
      <c r="H600">
        <f t="shared" si="19"/>
        <v>-421.03494703679786</v>
      </c>
    </row>
    <row r="601" spans="6:8" x14ac:dyDescent="0.35">
      <c r="F601">
        <v>11.9600000000001</v>
      </c>
      <c r="G601">
        <f t="shared" si="18"/>
        <v>14.454348314045847</v>
      </c>
      <c r="H601">
        <f t="shared" si="19"/>
        <v>-422.91832400015517</v>
      </c>
    </row>
    <row r="602" spans="6:8" x14ac:dyDescent="0.35">
      <c r="F602">
        <v>11.9800000000001</v>
      </c>
      <c r="G602">
        <f t="shared" si="18"/>
        <v>14.478519465072678</v>
      </c>
      <c r="H602">
        <f t="shared" si="19"/>
        <v>-424.8056249635124</v>
      </c>
    </row>
    <row r="603" spans="6:8" x14ac:dyDescent="0.35">
      <c r="F603">
        <v>12.000000000000099</v>
      </c>
      <c r="G603">
        <f t="shared" si="18"/>
        <v>14.50269061609951</v>
      </c>
      <c r="H603">
        <f t="shared" si="19"/>
        <v>-426.69684992686967</v>
      </c>
    </row>
    <row r="604" spans="6:8" x14ac:dyDescent="0.35">
      <c r="F604">
        <v>12.020000000000101</v>
      </c>
      <c r="G604">
        <f t="shared" si="18"/>
        <v>14.526861767126343</v>
      </c>
      <c r="H604">
        <f t="shared" si="19"/>
        <v>-428.59199889022705</v>
      </c>
    </row>
    <row r="605" spans="6:8" x14ac:dyDescent="0.35">
      <c r="F605">
        <v>12.0400000000001</v>
      </c>
      <c r="G605">
        <f t="shared" si="18"/>
        <v>14.551032918153176</v>
      </c>
      <c r="H605">
        <f t="shared" si="19"/>
        <v>-430.49107185358446</v>
      </c>
    </row>
    <row r="606" spans="6:8" x14ac:dyDescent="0.35">
      <c r="F606">
        <v>12.0600000000001</v>
      </c>
      <c r="G606">
        <f t="shared" si="18"/>
        <v>14.575204069180007</v>
      </c>
      <c r="H606">
        <f t="shared" si="19"/>
        <v>-432.39406881694168</v>
      </c>
    </row>
    <row r="607" spans="6:8" x14ac:dyDescent="0.35">
      <c r="F607">
        <v>12.0800000000001</v>
      </c>
      <c r="G607">
        <f t="shared" si="18"/>
        <v>14.59937522020684</v>
      </c>
      <c r="H607">
        <f t="shared" si="19"/>
        <v>-434.30098978029895</v>
      </c>
    </row>
    <row r="608" spans="6:8" x14ac:dyDescent="0.35">
      <c r="F608">
        <v>12.100000000000099</v>
      </c>
      <c r="G608">
        <f t="shared" si="18"/>
        <v>14.623546371233671</v>
      </c>
      <c r="H608">
        <f t="shared" si="19"/>
        <v>-436.21183474365631</v>
      </c>
    </row>
    <row r="609" spans="6:8" x14ac:dyDescent="0.35">
      <c r="F609">
        <v>12.1200000000001</v>
      </c>
      <c r="G609">
        <f t="shared" si="18"/>
        <v>14.647717522260505</v>
      </c>
      <c r="H609">
        <f t="shared" si="19"/>
        <v>-438.12660370701366</v>
      </c>
    </row>
    <row r="610" spans="6:8" x14ac:dyDescent="0.35">
      <c r="F610">
        <v>12.1400000000001</v>
      </c>
      <c r="G610">
        <f t="shared" si="18"/>
        <v>14.671888673287336</v>
      </c>
      <c r="H610">
        <f t="shared" si="19"/>
        <v>-440.04529667037087</v>
      </c>
    </row>
    <row r="611" spans="6:8" x14ac:dyDescent="0.35">
      <c r="F611">
        <v>12.1600000000001</v>
      </c>
      <c r="G611">
        <f t="shared" si="18"/>
        <v>14.696059824314169</v>
      </c>
      <c r="H611">
        <f t="shared" si="19"/>
        <v>-441.96791363372819</v>
      </c>
    </row>
    <row r="612" spans="6:8" x14ac:dyDescent="0.35">
      <c r="F612">
        <v>12.180000000000099</v>
      </c>
      <c r="G612">
        <f t="shared" si="18"/>
        <v>14.720230975341</v>
      </c>
      <c r="H612">
        <f t="shared" si="19"/>
        <v>-443.89445459708543</v>
      </c>
    </row>
    <row r="613" spans="6:8" x14ac:dyDescent="0.35">
      <c r="F613">
        <v>12.200000000000101</v>
      </c>
      <c r="G613">
        <f t="shared" si="18"/>
        <v>14.744402126367834</v>
      </c>
      <c r="H613">
        <f t="shared" si="19"/>
        <v>-445.82491956044288</v>
      </c>
    </row>
    <row r="614" spans="6:8" x14ac:dyDescent="0.35">
      <c r="F614">
        <v>12.2200000000001</v>
      </c>
      <c r="G614">
        <f t="shared" si="18"/>
        <v>14.768573277394665</v>
      </c>
      <c r="H614">
        <f t="shared" si="19"/>
        <v>-447.75930852380026</v>
      </c>
    </row>
    <row r="615" spans="6:8" x14ac:dyDescent="0.35">
      <c r="F615">
        <v>12.2400000000001</v>
      </c>
      <c r="G615">
        <f t="shared" si="18"/>
        <v>14.792744428421498</v>
      </c>
      <c r="H615">
        <f t="shared" si="19"/>
        <v>-449.69762148715745</v>
      </c>
    </row>
    <row r="616" spans="6:8" x14ac:dyDescent="0.35">
      <c r="F616">
        <v>12.260000000000099</v>
      </c>
      <c r="G616">
        <f t="shared" si="18"/>
        <v>14.816915579448329</v>
      </c>
      <c r="H616">
        <f t="shared" si="19"/>
        <v>-451.63985845051468</v>
      </c>
    </row>
    <row r="617" spans="6:8" x14ac:dyDescent="0.35">
      <c r="F617">
        <v>12.280000000000101</v>
      </c>
      <c r="G617">
        <f t="shared" si="18"/>
        <v>14.841086730475164</v>
      </c>
      <c r="H617">
        <f t="shared" si="19"/>
        <v>-453.58601941387207</v>
      </c>
    </row>
    <row r="618" spans="6:8" x14ac:dyDescent="0.35">
      <c r="F618">
        <v>12.3000000000001</v>
      </c>
      <c r="G618">
        <f t="shared" si="18"/>
        <v>14.865257881501995</v>
      </c>
      <c r="H618">
        <f t="shared" si="19"/>
        <v>-455.53610437722944</v>
      </c>
    </row>
    <row r="619" spans="6:8" x14ac:dyDescent="0.35">
      <c r="F619">
        <v>12.3200000000001</v>
      </c>
      <c r="G619">
        <f t="shared" si="18"/>
        <v>14.889429032528827</v>
      </c>
      <c r="H619">
        <f t="shared" si="19"/>
        <v>-457.49011334058673</v>
      </c>
    </row>
    <row r="620" spans="6:8" x14ac:dyDescent="0.35">
      <c r="F620">
        <v>12.340000000000099</v>
      </c>
      <c r="G620">
        <f t="shared" si="18"/>
        <v>14.913600183555658</v>
      </c>
      <c r="H620">
        <f t="shared" si="19"/>
        <v>-459.44804630394384</v>
      </c>
    </row>
    <row r="621" spans="6:8" x14ac:dyDescent="0.35">
      <c r="F621">
        <v>12.360000000000101</v>
      </c>
      <c r="G621">
        <f t="shared" si="18"/>
        <v>14.937771334582493</v>
      </c>
      <c r="H621">
        <f t="shared" si="19"/>
        <v>-461.40990326730139</v>
      </c>
    </row>
    <row r="622" spans="6:8" x14ac:dyDescent="0.35">
      <c r="F622">
        <v>12.3800000000001</v>
      </c>
      <c r="G622">
        <f t="shared" si="18"/>
        <v>14.961942485609324</v>
      </c>
      <c r="H622">
        <f t="shared" si="19"/>
        <v>-463.37568423065875</v>
      </c>
    </row>
    <row r="623" spans="6:8" x14ac:dyDescent="0.35">
      <c r="F623">
        <v>12.4000000000001</v>
      </c>
      <c r="G623">
        <f t="shared" si="18"/>
        <v>14.986113636636157</v>
      </c>
      <c r="H623">
        <f t="shared" si="19"/>
        <v>-465.34538919401581</v>
      </c>
    </row>
    <row r="624" spans="6:8" x14ac:dyDescent="0.35">
      <c r="F624">
        <v>12.420000000000099</v>
      </c>
      <c r="G624">
        <f t="shared" si="18"/>
        <v>15.010284787662988</v>
      </c>
      <c r="H624">
        <f t="shared" si="19"/>
        <v>-467.31901815737314</v>
      </c>
    </row>
    <row r="625" spans="6:8" x14ac:dyDescent="0.35">
      <c r="F625">
        <v>12.440000000000101</v>
      </c>
      <c r="G625">
        <f t="shared" si="18"/>
        <v>15.034455938689822</v>
      </c>
      <c r="H625">
        <f t="shared" si="19"/>
        <v>-469.29657112073062</v>
      </c>
    </row>
    <row r="626" spans="6:8" x14ac:dyDescent="0.35">
      <c r="F626">
        <v>12.4600000000001</v>
      </c>
      <c r="G626">
        <f t="shared" si="18"/>
        <v>15.058627089716655</v>
      </c>
      <c r="H626">
        <f t="shared" si="19"/>
        <v>-471.27804808408786</v>
      </c>
    </row>
    <row r="627" spans="6:8" x14ac:dyDescent="0.35">
      <c r="F627">
        <v>12.4800000000001</v>
      </c>
      <c r="G627">
        <f t="shared" si="18"/>
        <v>15.082798240743486</v>
      </c>
      <c r="H627">
        <f t="shared" si="19"/>
        <v>-473.26344904744514</v>
      </c>
    </row>
    <row r="628" spans="6:8" x14ac:dyDescent="0.35">
      <c r="F628">
        <v>12.500000000000099</v>
      </c>
      <c r="G628">
        <f t="shared" si="18"/>
        <v>15.106969391770317</v>
      </c>
      <c r="H628">
        <f t="shared" si="19"/>
        <v>-475.25277401080245</v>
      </c>
    </row>
    <row r="629" spans="6:8" x14ac:dyDescent="0.35">
      <c r="F629">
        <v>12.520000000000101</v>
      </c>
      <c r="G629">
        <f t="shared" si="18"/>
        <v>15.131140542797151</v>
      </c>
      <c r="H629">
        <f t="shared" si="19"/>
        <v>-477.24602297415987</v>
      </c>
    </row>
    <row r="630" spans="6:8" x14ac:dyDescent="0.35">
      <c r="F630">
        <v>12.5400000000001</v>
      </c>
      <c r="G630">
        <f t="shared" si="18"/>
        <v>15.155311693823984</v>
      </c>
      <c r="H630">
        <f t="shared" si="19"/>
        <v>-479.24319593751721</v>
      </c>
    </row>
    <row r="631" spans="6:8" x14ac:dyDescent="0.35">
      <c r="F631">
        <v>12.5600000000001</v>
      </c>
      <c r="G631">
        <f t="shared" si="18"/>
        <v>15.179482844850815</v>
      </c>
      <c r="H631">
        <f t="shared" si="19"/>
        <v>-481.24429290087437</v>
      </c>
    </row>
    <row r="632" spans="6:8" x14ac:dyDescent="0.35">
      <c r="F632">
        <v>12.580000000000201</v>
      </c>
      <c r="G632">
        <f t="shared" si="18"/>
        <v>15.203653995877769</v>
      </c>
      <c r="H632">
        <f t="shared" si="19"/>
        <v>-483.24931386424186</v>
      </c>
    </row>
    <row r="633" spans="6:8" x14ac:dyDescent="0.35">
      <c r="F633">
        <v>12.6000000000002</v>
      </c>
      <c r="G633">
        <f t="shared" si="18"/>
        <v>15.227825146904602</v>
      </c>
      <c r="H633">
        <f t="shared" si="19"/>
        <v>-485.25825882759909</v>
      </c>
    </row>
    <row r="634" spans="6:8" x14ac:dyDescent="0.35">
      <c r="F634">
        <v>12.6200000000002</v>
      </c>
      <c r="G634">
        <f t="shared" si="18"/>
        <v>15.251996297931433</v>
      </c>
      <c r="H634">
        <f t="shared" si="19"/>
        <v>-487.27112779095648</v>
      </c>
    </row>
    <row r="635" spans="6:8" x14ac:dyDescent="0.35">
      <c r="F635">
        <v>12.6400000000001</v>
      </c>
      <c r="G635">
        <f t="shared" si="18"/>
        <v>15.276167448958144</v>
      </c>
      <c r="H635">
        <f t="shared" si="19"/>
        <v>-489.28792075430363</v>
      </c>
    </row>
    <row r="636" spans="6:8" x14ac:dyDescent="0.35">
      <c r="F636">
        <v>12.6600000000001</v>
      </c>
      <c r="G636">
        <f t="shared" si="18"/>
        <v>15.300338599984977</v>
      </c>
      <c r="H636">
        <f t="shared" si="19"/>
        <v>-491.30863771766099</v>
      </c>
    </row>
    <row r="637" spans="6:8" x14ac:dyDescent="0.35">
      <c r="F637">
        <v>12.680000000000099</v>
      </c>
      <c r="G637">
        <f t="shared" si="18"/>
        <v>15.324509751011808</v>
      </c>
      <c r="H637">
        <f t="shared" si="19"/>
        <v>-493.33327868101827</v>
      </c>
    </row>
    <row r="638" spans="6:8" x14ac:dyDescent="0.35">
      <c r="F638">
        <v>12.700000000000101</v>
      </c>
      <c r="G638">
        <f t="shared" si="18"/>
        <v>15.348680902038643</v>
      </c>
      <c r="H638">
        <f t="shared" si="19"/>
        <v>-495.36184364437565</v>
      </c>
    </row>
    <row r="639" spans="6:8" x14ac:dyDescent="0.35">
      <c r="F639">
        <v>12.7200000000001</v>
      </c>
      <c r="G639">
        <f t="shared" si="18"/>
        <v>15.372852053065474</v>
      </c>
      <c r="H639">
        <f t="shared" si="19"/>
        <v>-497.39433260773296</v>
      </c>
    </row>
    <row r="640" spans="6:8" x14ac:dyDescent="0.35">
      <c r="F640">
        <v>12.7400000000001</v>
      </c>
      <c r="G640">
        <f t="shared" si="18"/>
        <v>15.397023204092307</v>
      </c>
      <c r="H640">
        <f t="shared" si="19"/>
        <v>-499.4307455710902</v>
      </c>
    </row>
    <row r="641" spans="6:8" x14ac:dyDescent="0.35">
      <c r="F641">
        <v>12.760000000000201</v>
      </c>
      <c r="G641">
        <f t="shared" si="18"/>
        <v>15.42119435511926</v>
      </c>
      <c r="H641">
        <f t="shared" si="19"/>
        <v>-501.47108253445776</v>
      </c>
    </row>
    <row r="642" spans="6:8" x14ac:dyDescent="0.35">
      <c r="F642">
        <v>12.7800000000002</v>
      </c>
      <c r="G642">
        <f t="shared" si="18"/>
        <v>15.445365506146091</v>
      </c>
      <c r="H642">
        <f t="shared" si="19"/>
        <v>-503.51534349781497</v>
      </c>
    </row>
    <row r="643" spans="6:8" x14ac:dyDescent="0.35">
      <c r="F643">
        <v>12.8000000000001</v>
      </c>
      <c r="G643">
        <f t="shared" ref="G643:G706" si="20">$B$15*F643</f>
        <v>15.469536657172803</v>
      </c>
      <c r="H643">
        <f t="shared" ref="H643:H706" si="21">$B$13*F643-($B$8*F643^2)/2+$B$12</f>
        <v>-505.56352846116209</v>
      </c>
    </row>
    <row r="644" spans="6:8" x14ac:dyDescent="0.35">
      <c r="F644">
        <v>12.8200000000001</v>
      </c>
      <c r="G644">
        <f t="shared" si="20"/>
        <v>15.493707808199636</v>
      </c>
      <c r="H644">
        <f t="shared" si="21"/>
        <v>-507.61563742451943</v>
      </c>
    </row>
    <row r="645" spans="6:8" x14ac:dyDescent="0.35">
      <c r="F645">
        <v>12.840000000000099</v>
      </c>
      <c r="G645">
        <f t="shared" si="20"/>
        <v>15.517878959226467</v>
      </c>
      <c r="H645">
        <f t="shared" si="21"/>
        <v>-509.67167038787676</v>
      </c>
    </row>
    <row r="646" spans="6:8" x14ac:dyDescent="0.35">
      <c r="F646">
        <v>12.860000000000101</v>
      </c>
      <c r="G646">
        <f t="shared" si="20"/>
        <v>15.542050110253301</v>
      </c>
      <c r="H646">
        <f t="shared" si="21"/>
        <v>-511.73162735123418</v>
      </c>
    </row>
    <row r="647" spans="6:8" x14ac:dyDescent="0.35">
      <c r="F647">
        <v>12.8800000000001</v>
      </c>
      <c r="G647">
        <f t="shared" si="20"/>
        <v>15.566221261280132</v>
      </c>
      <c r="H647">
        <f t="shared" si="21"/>
        <v>-513.7955083145913</v>
      </c>
    </row>
    <row r="648" spans="6:8" x14ac:dyDescent="0.35">
      <c r="F648">
        <v>12.9000000000001</v>
      </c>
      <c r="G648">
        <f t="shared" si="20"/>
        <v>15.590392412306965</v>
      </c>
      <c r="H648">
        <f t="shared" si="21"/>
        <v>-515.86331327794869</v>
      </c>
    </row>
    <row r="649" spans="6:8" x14ac:dyDescent="0.35">
      <c r="F649">
        <v>12.920000000000201</v>
      </c>
      <c r="G649">
        <f t="shared" si="20"/>
        <v>15.614563563333919</v>
      </c>
      <c r="H649">
        <f t="shared" si="21"/>
        <v>-517.9350422413163</v>
      </c>
    </row>
    <row r="650" spans="6:8" x14ac:dyDescent="0.35">
      <c r="F650">
        <v>12.9400000000002</v>
      </c>
      <c r="G650">
        <f t="shared" si="20"/>
        <v>15.63873471436075</v>
      </c>
      <c r="H650">
        <f t="shared" si="21"/>
        <v>-520.01069520467354</v>
      </c>
    </row>
    <row r="651" spans="6:8" x14ac:dyDescent="0.35">
      <c r="F651">
        <v>12.9600000000002</v>
      </c>
      <c r="G651">
        <f t="shared" si="20"/>
        <v>15.662905865387582</v>
      </c>
      <c r="H651">
        <f t="shared" si="21"/>
        <v>-522.09027216803088</v>
      </c>
    </row>
    <row r="652" spans="6:8" x14ac:dyDescent="0.35">
      <c r="F652">
        <v>12.9800000000001</v>
      </c>
      <c r="G652">
        <f t="shared" si="20"/>
        <v>15.687077016414294</v>
      </c>
      <c r="H652">
        <f t="shared" si="21"/>
        <v>-524.17377313137786</v>
      </c>
    </row>
    <row r="653" spans="6:8" x14ac:dyDescent="0.35">
      <c r="F653">
        <v>13.000000000000099</v>
      </c>
      <c r="G653">
        <f t="shared" si="20"/>
        <v>15.711248167441125</v>
      </c>
      <c r="H653">
        <f t="shared" si="21"/>
        <v>-526.26119809473516</v>
      </c>
    </row>
    <row r="654" spans="6:8" x14ac:dyDescent="0.35">
      <c r="F654">
        <v>13.0200000000002</v>
      </c>
      <c r="G654">
        <f t="shared" si="20"/>
        <v>15.735419318468081</v>
      </c>
      <c r="H654">
        <f t="shared" si="21"/>
        <v>-528.35254705810303</v>
      </c>
    </row>
    <row r="655" spans="6:8" x14ac:dyDescent="0.35">
      <c r="F655">
        <v>13.0400000000002</v>
      </c>
      <c r="G655">
        <f t="shared" si="20"/>
        <v>15.759590469494912</v>
      </c>
      <c r="H655">
        <f t="shared" si="21"/>
        <v>-530.4478200214603</v>
      </c>
    </row>
    <row r="656" spans="6:8" x14ac:dyDescent="0.35">
      <c r="F656">
        <v>13.060000000000199</v>
      </c>
      <c r="G656">
        <f t="shared" si="20"/>
        <v>15.783761620521743</v>
      </c>
      <c r="H656">
        <f t="shared" si="21"/>
        <v>-532.54701698481756</v>
      </c>
    </row>
    <row r="657" spans="6:8" x14ac:dyDescent="0.35">
      <c r="F657">
        <v>13.080000000000201</v>
      </c>
      <c r="G657">
        <f t="shared" si="20"/>
        <v>15.807932771548577</v>
      </c>
      <c r="H657">
        <f t="shared" si="21"/>
        <v>-534.65013794817514</v>
      </c>
    </row>
    <row r="658" spans="6:8" x14ac:dyDescent="0.35">
      <c r="F658">
        <v>13.1000000000002</v>
      </c>
      <c r="G658">
        <f t="shared" si="20"/>
        <v>15.83210392257541</v>
      </c>
      <c r="H658">
        <f t="shared" si="21"/>
        <v>-536.75718291153225</v>
      </c>
    </row>
    <row r="659" spans="6:8" x14ac:dyDescent="0.35">
      <c r="F659">
        <v>13.1200000000002</v>
      </c>
      <c r="G659">
        <f t="shared" si="20"/>
        <v>15.856275073602241</v>
      </c>
      <c r="H659">
        <f t="shared" si="21"/>
        <v>-538.86815187488969</v>
      </c>
    </row>
    <row r="660" spans="6:8" x14ac:dyDescent="0.35">
      <c r="F660">
        <v>13.1400000000002</v>
      </c>
      <c r="G660">
        <f t="shared" si="20"/>
        <v>15.880446224629072</v>
      </c>
      <c r="H660">
        <f t="shared" si="21"/>
        <v>-540.98304483824688</v>
      </c>
    </row>
    <row r="661" spans="6:8" x14ac:dyDescent="0.35">
      <c r="F661">
        <v>13.160000000000201</v>
      </c>
      <c r="G661">
        <f t="shared" si="20"/>
        <v>15.904617375655906</v>
      </c>
      <c r="H661">
        <f t="shared" si="21"/>
        <v>-543.1018618016044</v>
      </c>
    </row>
    <row r="662" spans="6:8" x14ac:dyDescent="0.35">
      <c r="F662">
        <v>13.1800000000002</v>
      </c>
      <c r="G662">
        <f t="shared" si="20"/>
        <v>15.928788526682739</v>
      </c>
      <c r="H662">
        <f t="shared" si="21"/>
        <v>-545.22460276496167</v>
      </c>
    </row>
    <row r="663" spans="6:8" x14ac:dyDescent="0.35">
      <c r="F663">
        <v>13.2000000000002</v>
      </c>
      <c r="G663">
        <f t="shared" si="20"/>
        <v>15.95295967770957</v>
      </c>
      <c r="H663">
        <f t="shared" si="21"/>
        <v>-547.35126772831893</v>
      </c>
    </row>
    <row r="664" spans="6:8" x14ac:dyDescent="0.35">
      <c r="F664">
        <v>13.2200000000002</v>
      </c>
      <c r="G664">
        <f t="shared" si="20"/>
        <v>15.977130828736403</v>
      </c>
      <c r="H664">
        <f t="shared" si="21"/>
        <v>-549.48185669167628</v>
      </c>
    </row>
    <row r="665" spans="6:8" x14ac:dyDescent="0.35">
      <c r="F665">
        <v>13.240000000000199</v>
      </c>
      <c r="G665">
        <f t="shared" si="20"/>
        <v>16.001301979763234</v>
      </c>
      <c r="H665">
        <f t="shared" si="21"/>
        <v>-551.61636965503362</v>
      </c>
    </row>
    <row r="666" spans="6:8" x14ac:dyDescent="0.35">
      <c r="F666">
        <v>13.260000000000201</v>
      </c>
      <c r="G666">
        <f t="shared" si="20"/>
        <v>16.025473130790068</v>
      </c>
      <c r="H666">
        <f t="shared" si="21"/>
        <v>-553.75480661839094</v>
      </c>
    </row>
    <row r="667" spans="6:8" x14ac:dyDescent="0.35">
      <c r="F667">
        <v>13.2800000000002</v>
      </c>
      <c r="G667">
        <f t="shared" si="20"/>
        <v>16.049644281816899</v>
      </c>
      <c r="H667">
        <f t="shared" si="21"/>
        <v>-555.89716758174814</v>
      </c>
    </row>
    <row r="668" spans="6:8" x14ac:dyDescent="0.35">
      <c r="F668">
        <v>13.3000000000002</v>
      </c>
      <c r="G668">
        <f t="shared" si="20"/>
        <v>16.07381543284373</v>
      </c>
      <c r="H668">
        <f t="shared" si="21"/>
        <v>-558.04345254510554</v>
      </c>
    </row>
    <row r="669" spans="6:8" x14ac:dyDescent="0.35">
      <c r="F669">
        <v>13.320000000000199</v>
      </c>
      <c r="G669">
        <f t="shared" si="20"/>
        <v>16.097986583870565</v>
      </c>
      <c r="H669">
        <f t="shared" si="21"/>
        <v>-560.19366150846281</v>
      </c>
    </row>
    <row r="670" spans="6:8" x14ac:dyDescent="0.35">
      <c r="F670">
        <v>13.340000000000201</v>
      </c>
      <c r="G670">
        <f t="shared" si="20"/>
        <v>16.122157734897396</v>
      </c>
      <c r="H670">
        <f t="shared" si="21"/>
        <v>-562.34779447182018</v>
      </c>
    </row>
    <row r="671" spans="6:8" x14ac:dyDescent="0.35">
      <c r="F671">
        <v>13.3600000000002</v>
      </c>
      <c r="G671">
        <f t="shared" si="20"/>
        <v>16.14632888592423</v>
      </c>
      <c r="H671">
        <f t="shared" si="21"/>
        <v>-564.50585143517765</v>
      </c>
    </row>
    <row r="672" spans="6:8" x14ac:dyDescent="0.35">
      <c r="F672">
        <v>13.3800000000002</v>
      </c>
      <c r="G672">
        <f t="shared" si="20"/>
        <v>16.170500036951061</v>
      </c>
      <c r="H672">
        <f t="shared" si="21"/>
        <v>-566.66783239853487</v>
      </c>
    </row>
    <row r="673" spans="6:8" x14ac:dyDescent="0.35">
      <c r="F673">
        <v>13.400000000000199</v>
      </c>
      <c r="G673">
        <f t="shared" si="20"/>
        <v>16.194671187977892</v>
      </c>
      <c r="H673">
        <f t="shared" si="21"/>
        <v>-568.83373736189219</v>
      </c>
    </row>
    <row r="674" spans="6:8" x14ac:dyDescent="0.35">
      <c r="F674">
        <v>13.420000000000201</v>
      </c>
      <c r="G674">
        <f t="shared" si="20"/>
        <v>16.218842339004727</v>
      </c>
      <c r="H674">
        <f t="shared" si="21"/>
        <v>-571.00356632524972</v>
      </c>
    </row>
    <row r="675" spans="6:8" x14ac:dyDescent="0.35">
      <c r="F675">
        <v>13.4400000000002</v>
      </c>
      <c r="G675">
        <f t="shared" si="20"/>
        <v>16.243013490031558</v>
      </c>
      <c r="H675">
        <f t="shared" si="21"/>
        <v>-573.1773192886069</v>
      </c>
    </row>
    <row r="676" spans="6:8" x14ac:dyDescent="0.35">
      <c r="F676">
        <v>13.4600000000002</v>
      </c>
      <c r="G676">
        <f t="shared" si="20"/>
        <v>16.267184641058389</v>
      </c>
      <c r="H676">
        <f t="shared" si="21"/>
        <v>-575.35499625196428</v>
      </c>
    </row>
    <row r="677" spans="6:8" x14ac:dyDescent="0.35">
      <c r="F677">
        <v>13.480000000000199</v>
      </c>
      <c r="G677">
        <f t="shared" si="20"/>
        <v>16.291355792085223</v>
      </c>
      <c r="H677">
        <f t="shared" si="21"/>
        <v>-577.53659721532142</v>
      </c>
    </row>
    <row r="678" spans="6:8" x14ac:dyDescent="0.35">
      <c r="F678">
        <v>13.500000000000201</v>
      </c>
      <c r="G678">
        <f t="shared" si="20"/>
        <v>16.315526943112054</v>
      </c>
      <c r="H678">
        <f t="shared" si="21"/>
        <v>-579.722122178679</v>
      </c>
    </row>
    <row r="679" spans="6:8" x14ac:dyDescent="0.35">
      <c r="F679">
        <v>13.5200000000002</v>
      </c>
      <c r="G679">
        <f t="shared" si="20"/>
        <v>16.339698094138889</v>
      </c>
      <c r="H679">
        <f t="shared" si="21"/>
        <v>-581.91157114203622</v>
      </c>
    </row>
    <row r="680" spans="6:8" x14ac:dyDescent="0.35">
      <c r="F680">
        <v>13.5400000000002</v>
      </c>
      <c r="G680">
        <f t="shared" si="20"/>
        <v>16.36386924516572</v>
      </c>
      <c r="H680">
        <f t="shared" si="21"/>
        <v>-584.10494410539354</v>
      </c>
    </row>
    <row r="681" spans="6:8" x14ac:dyDescent="0.35">
      <c r="F681">
        <v>13.560000000000199</v>
      </c>
      <c r="G681">
        <f t="shared" si="20"/>
        <v>16.388040396192551</v>
      </c>
      <c r="H681">
        <f t="shared" si="21"/>
        <v>-586.30224106875085</v>
      </c>
    </row>
    <row r="682" spans="6:8" x14ac:dyDescent="0.35">
      <c r="F682">
        <v>13.580000000000201</v>
      </c>
      <c r="G682">
        <f t="shared" si="20"/>
        <v>16.412211547219385</v>
      </c>
      <c r="H682">
        <f t="shared" si="21"/>
        <v>-588.50346203210836</v>
      </c>
    </row>
    <row r="683" spans="6:8" x14ac:dyDescent="0.35">
      <c r="F683">
        <v>13.6000000000002</v>
      </c>
      <c r="G683">
        <f t="shared" si="20"/>
        <v>16.436382698246216</v>
      </c>
      <c r="H683">
        <f t="shared" si="21"/>
        <v>-590.70860699546552</v>
      </c>
    </row>
    <row r="684" spans="6:8" x14ac:dyDescent="0.35">
      <c r="F684">
        <v>13.6200000000002</v>
      </c>
      <c r="G684">
        <f t="shared" si="20"/>
        <v>16.460553849273047</v>
      </c>
      <c r="H684">
        <f t="shared" si="21"/>
        <v>-592.91767595882288</v>
      </c>
    </row>
    <row r="685" spans="6:8" x14ac:dyDescent="0.35">
      <c r="F685">
        <v>13.6400000000002</v>
      </c>
      <c r="G685">
        <f t="shared" si="20"/>
        <v>16.484725000299882</v>
      </c>
      <c r="H685">
        <f t="shared" si="21"/>
        <v>-595.13066892218012</v>
      </c>
    </row>
    <row r="686" spans="6:8" x14ac:dyDescent="0.35">
      <c r="F686">
        <v>13.660000000000201</v>
      </c>
      <c r="G686">
        <f t="shared" si="20"/>
        <v>16.508896151326713</v>
      </c>
      <c r="H686">
        <f t="shared" si="21"/>
        <v>-597.34758588553757</v>
      </c>
    </row>
    <row r="687" spans="6:8" x14ac:dyDescent="0.35">
      <c r="F687">
        <v>13.6800000000002</v>
      </c>
      <c r="G687">
        <f t="shared" si="20"/>
        <v>16.533067302353547</v>
      </c>
      <c r="H687">
        <f t="shared" si="21"/>
        <v>-599.56842684889489</v>
      </c>
    </row>
    <row r="688" spans="6:8" x14ac:dyDescent="0.35">
      <c r="F688">
        <v>13.7000000000002</v>
      </c>
      <c r="G688">
        <f t="shared" si="20"/>
        <v>16.557238453380378</v>
      </c>
      <c r="H688">
        <f t="shared" si="21"/>
        <v>-601.79319181225219</v>
      </c>
    </row>
    <row r="689" spans="6:8" x14ac:dyDescent="0.35">
      <c r="F689">
        <v>13.7200000000002</v>
      </c>
      <c r="G689">
        <f t="shared" si="20"/>
        <v>16.581409604407209</v>
      </c>
      <c r="H689">
        <f t="shared" si="21"/>
        <v>-604.02188077560936</v>
      </c>
    </row>
    <row r="690" spans="6:8" x14ac:dyDescent="0.35">
      <c r="F690">
        <v>13.740000000000199</v>
      </c>
      <c r="G690">
        <f t="shared" si="20"/>
        <v>16.60558075543404</v>
      </c>
      <c r="H690">
        <f t="shared" si="21"/>
        <v>-606.25449373896686</v>
      </c>
    </row>
    <row r="691" spans="6:8" x14ac:dyDescent="0.35">
      <c r="F691">
        <v>13.760000000000201</v>
      </c>
      <c r="G691">
        <f t="shared" si="20"/>
        <v>16.629751906460875</v>
      </c>
      <c r="H691">
        <f t="shared" si="21"/>
        <v>-608.49103070232422</v>
      </c>
    </row>
    <row r="692" spans="6:8" x14ac:dyDescent="0.35">
      <c r="F692">
        <v>13.7800000000002</v>
      </c>
      <c r="G692">
        <f t="shared" si="20"/>
        <v>16.653923057487706</v>
      </c>
      <c r="H692">
        <f t="shared" si="21"/>
        <v>-610.73149166568146</v>
      </c>
    </row>
    <row r="693" spans="6:8" x14ac:dyDescent="0.35">
      <c r="F693">
        <v>13.8000000000002</v>
      </c>
      <c r="G693">
        <f t="shared" si="20"/>
        <v>16.67809420851454</v>
      </c>
      <c r="H693">
        <f t="shared" si="21"/>
        <v>-612.97587662903879</v>
      </c>
    </row>
    <row r="694" spans="6:8" x14ac:dyDescent="0.35">
      <c r="F694">
        <v>13.820000000000199</v>
      </c>
      <c r="G694">
        <f t="shared" si="20"/>
        <v>16.702265359541371</v>
      </c>
      <c r="H694">
        <f t="shared" si="21"/>
        <v>-615.224185592396</v>
      </c>
    </row>
    <row r="695" spans="6:8" x14ac:dyDescent="0.35">
      <c r="F695">
        <v>13.840000000000201</v>
      </c>
      <c r="G695">
        <f t="shared" si="20"/>
        <v>16.726436510568206</v>
      </c>
      <c r="H695">
        <f t="shared" si="21"/>
        <v>-617.47641855575353</v>
      </c>
    </row>
    <row r="696" spans="6:8" x14ac:dyDescent="0.35">
      <c r="F696">
        <v>13.8600000000002</v>
      </c>
      <c r="G696">
        <f t="shared" si="20"/>
        <v>16.750607661595037</v>
      </c>
      <c r="H696">
        <f t="shared" si="21"/>
        <v>-619.73257551911081</v>
      </c>
    </row>
    <row r="697" spans="6:8" x14ac:dyDescent="0.35">
      <c r="F697">
        <v>13.8800000000002</v>
      </c>
      <c r="G697">
        <f t="shared" si="20"/>
        <v>16.774778812621868</v>
      </c>
      <c r="H697">
        <f t="shared" si="21"/>
        <v>-621.99265648246819</v>
      </c>
    </row>
    <row r="698" spans="6:8" x14ac:dyDescent="0.35">
      <c r="F698">
        <v>13.900000000000199</v>
      </c>
      <c r="G698">
        <f t="shared" si="20"/>
        <v>16.798949963648699</v>
      </c>
      <c r="H698">
        <f t="shared" si="21"/>
        <v>-624.25666144582556</v>
      </c>
    </row>
    <row r="699" spans="6:8" x14ac:dyDescent="0.35">
      <c r="F699">
        <v>13.920000000000201</v>
      </c>
      <c r="G699">
        <f t="shared" si="20"/>
        <v>16.823121114675534</v>
      </c>
      <c r="H699">
        <f t="shared" si="21"/>
        <v>-626.52459040918279</v>
      </c>
    </row>
    <row r="700" spans="6:8" x14ac:dyDescent="0.35">
      <c r="F700">
        <v>13.9400000000002</v>
      </c>
      <c r="G700">
        <f t="shared" si="20"/>
        <v>16.847292265702364</v>
      </c>
      <c r="H700">
        <f t="shared" si="21"/>
        <v>-628.79644337254012</v>
      </c>
    </row>
    <row r="701" spans="6:8" x14ac:dyDescent="0.35">
      <c r="F701">
        <v>13.9600000000002</v>
      </c>
      <c r="G701">
        <f t="shared" si="20"/>
        <v>16.871463416729199</v>
      </c>
      <c r="H701">
        <f t="shared" si="21"/>
        <v>-631.07222033589755</v>
      </c>
    </row>
    <row r="702" spans="6:8" x14ac:dyDescent="0.35">
      <c r="F702">
        <v>13.980000000000199</v>
      </c>
      <c r="G702">
        <f t="shared" si="20"/>
        <v>16.89563456775603</v>
      </c>
      <c r="H702">
        <f t="shared" si="21"/>
        <v>-633.35192129925485</v>
      </c>
    </row>
    <row r="703" spans="6:8" x14ac:dyDescent="0.35">
      <c r="F703">
        <v>14.000000000000201</v>
      </c>
      <c r="G703">
        <f t="shared" si="20"/>
        <v>16.919805718782865</v>
      </c>
      <c r="H703">
        <f t="shared" si="21"/>
        <v>-635.63554626261225</v>
      </c>
    </row>
    <row r="704" spans="6:8" x14ac:dyDescent="0.35">
      <c r="F704">
        <v>14.0200000000002</v>
      </c>
      <c r="G704">
        <f t="shared" si="20"/>
        <v>16.943976869809696</v>
      </c>
      <c r="H704">
        <f t="shared" si="21"/>
        <v>-637.92309522596952</v>
      </c>
    </row>
    <row r="705" spans="6:8" x14ac:dyDescent="0.35">
      <c r="F705">
        <v>14.0400000000002</v>
      </c>
      <c r="G705">
        <f t="shared" si="20"/>
        <v>16.968148020836527</v>
      </c>
      <c r="H705">
        <f t="shared" si="21"/>
        <v>-640.21456818932666</v>
      </c>
    </row>
    <row r="706" spans="6:8" x14ac:dyDescent="0.35">
      <c r="F706">
        <v>14.060000000000199</v>
      </c>
      <c r="G706">
        <f t="shared" si="20"/>
        <v>16.992319171863357</v>
      </c>
      <c r="H706">
        <f t="shared" si="21"/>
        <v>-642.50996515268412</v>
      </c>
    </row>
    <row r="707" spans="6:8" x14ac:dyDescent="0.35">
      <c r="F707">
        <v>14.080000000000201</v>
      </c>
      <c r="G707">
        <f t="shared" ref="G707:G770" si="22">$B$15*F707</f>
        <v>17.016490322890192</v>
      </c>
      <c r="H707">
        <f t="shared" ref="H707:H770" si="23">$B$13*F707-($B$8*F707^2)/2+$B$12</f>
        <v>-644.80928611604145</v>
      </c>
    </row>
    <row r="708" spans="6:8" x14ac:dyDescent="0.35">
      <c r="F708">
        <v>14.1000000000002</v>
      </c>
      <c r="G708">
        <f t="shared" si="22"/>
        <v>17.040661473917027</v>
      </c>
      <c r="H708">
        <f t="shared" si="23"/>
        <v>-647.11253107939888</v>
      </c>
    </row>
    <row r="709" spans="6:8" x14ac:dyDescent="0.35">
      <c r="F709">
        <v>14.1200000000002</v>
      </c>
      <c r="G709">
        <f t="shared" si="22"/>
        <v>17.064832624943858</v>
      </c>
      <c r="H709">
        <f t="shared" si="23"/>
        <v>-649.41970004275606</v>
      </c>
    </row>
    <row r="710" spans="6:8" x14ac:dyDescent="0.35">
      <c r="F710">
        <v>14.1400000000002</v>
      </c>
      <c r="G710">
        <f t="shared" si="22"/>
        <v>17.089003775970689</v>
      </c>
      <c r="H710">
        <f t="shared" si="23"/>
        <v>-651.73079300611334</v>
      </c>
    </row>
    <row r="711" spans="6:8" x14ac:dyDescent="0.35">
      <c r="F711">
        <v>14.160000000000201</v>
      </c>
      <c r="G711">
        <f t="shared" si="22"/>
        <v>17.113174926997523</v>
      </c>
      <c r="H711">
        <f t="shared" si="23"/>
        <v>-654.04580996947084</v>
      </c>
    </row>
    <row r="712" spans="6:8" x14ac:dyDescent="0.35">
      <c r="F712">
        <v>14.1800000000002</v>
      </c>
      <c r="G712">
        <f t="shared" si="22"/>
        <v>17.137346078024354</v>
      </c>
      <c r="H712">
        <f t="shared" si="23"/>
        <v>-656.36475093282809</v>
      </c>
    </row>
    <row r="713" spans="6:8" x14ac:dyDescent="0.35">
      <c r="F713">
        <v>14.2000000000002</v>
      </c>
      <c r="G713">
        <f t="shared" si="22"/>
        <v>17.161517229051185</v>
      </c>
      <c r="H713">
        <f t="shared" si="23"/>
        <v>-658.68761589618543</v>
      </c>
    </row>
    <row r="714" spans="6:8" x14ac:dyDescent="0.35">
      <c r="F714">
        <v>14.2200000000002</v>
      </c>
      <c r="G714">
        <f t="shared" si="22"/>
        <v>17.18568838007802</v>
      </c>
      <c r="H714">
        <f t="shared" si="23"/>
        <v>-661.01440485954276</v>
      </c>
    </row>
    <row r="715" spans="6:8" x14ac:dyDescent="0.35">
      <c r="F715">
        <v>14.240000000000199</v>
      </c>
      <c r="G715">
        <f t="shared" si="22"/>
        <v>17.209859531104851</v>
      </c>
      <c r="H715">
        <f t="shared" si="23"/>
        <v>-663.34511782289997</v>
      </c>
    </row>
    <row r="716" spans="6:8" x14ac:dyDescent="0.35">
      <c r="F716">
        <v>14.260000000000201</v>
      </c>
      <c r="G716">
        <f t="shared" si="22"/>
        <v>17.234030682131685</v>
      </c>
      <c r="H716">
        <f t="shared" si="23"/>
        <v>-665.67975478625749</v>
      </c>
    </row>
    <row r="717" spans="6:8" x14ac:dyDescent="0.35">
      <c r="F717">
        <v>14.2800000000002</v>
      </c>
      <c r="G717">
        <f t="shared" si="22"/>
        <v>17.258201833158516</v>
      </c>
      <c r="H717">
        <f t="shared" si="23"/>
        <v>-668.01831574961466</v>
      </c>
    </row>
    <row r="718" spans="6:8" x14ac:dyDescent="0.35">
      <c r="F718">
        <v>14.3000000000002</v>
      </c>
      <c r="G718">
        <f t="shared" si="22"/>
        <v>17.282372984185347</v>
      </c>
      <c r="H718">
        <f t="shared" si="23"/>
        <v>-670.36080071297215</v>
      </c>
    </row>
    <row r="719" spans="6:8" x14ac:dyDescent="0.35">
      <c r="F719">
        <v>14.320000000000199</v>
      </c>
      <c r="G719">
        <f t="shared" si="22"/>
        <v>17.306544135212178</v>
      </c>
      <c r="H719">
        <f t="shared" si="23"/>
        <v>-672.70720967632928</v>
      </c>
    </row>
    <row r="720" spans="6:8" x14ac:dyDescent="0.35">
      <c r="F720">
        <v>14.340000000000201</v>
      </c>
      <c r="G720">
        <f t="shared" si="22"/>
        <v>17.330715286239013</v>
      </c>
      <c r="H720">
        <f t="shared" si="23"/>
        <v>-675.05754263968674</v>
      </c>
    </row>
    <row r="721" spans="6:8" x14ac:dyDescent="0.35">
      <c r="F721">
        <v>14.3600000000002</v>
      </c>
      <c r="G721">
        <f t="shared" si="22"/>
        <v>17.354886437265844</v>
      </c>
      <c r="H721">
        <f t="shared" si="23"/>
        <v>-677.41179960304407</v>
      </c>
    </row>
    <row r="722" spans="6:8" x14ac:dyDescent="0.35">
      <c r="F722">
        <v>14.3800000000002</v>
      </c>
      <c r="G722">
        <f t="shared" si="22"/>
        <v>17.379057588292678</v>
      </c>
      <c r="H722">
        <f t="shared" si="23"/>
        <v>-679.76998056640139</v>
      </c>
    </row>
    <row r="723" spans="6:8" x14ac:dyDescent="0.35">
      <c r="F723">
        <v>14.400000000000199</v>
      </c>
      <c r="G723">
        <f t="shared" si="22"/>
        <v>17.403228739319509</v>
      </c>
      <c r="H723">
        <f t="shared" si="23"/>
        <v>-682.13208552975857</v>
      </c>
    </row>
    <row r="724" spans="6:8" x14ac:dyDescent="0.35">
      <c r="F724">
        <v>14.420000000000201</v>
      </c>
      <c r="G724">
        <f t="shared" si="22"/>
        <v>17.427399890346344</v>
      </c>
      <c r="H724">
        <f t="shared" si="23"/>
        <v>-684.49811449311619</v>
      </c>
    </row>
    <row r="725" spans="6:8" x14ac:dyDescent="0.35">
      <c r="F725">
        <v>14.4400000000002</v>
      </c>
      <c r="G725">
        <f t="shared" si="22"/>
        <v>17.451571041373175</v>
      </c>
      <c r="H725">
        <f t="shared" si="23"/>
        <v>-686.86806745647345</v>
      </c>
    </row>
    <row r="726" spans="6:8" x14ac:dyDescent="0.35">
      <c r="F726">
        <v>14.4600000000002</v>
      </c>
      <c r="G726">
        <f t="shared" si="22"/>
        <v>17.475742192400006</v>
      </c>
      <c r="H726">
        <f t="shared" si="23"/>
        <v>-689.2419444198307</v>
      </c>
    </row>
    <row r="727" spans="6:8" x14ac:dyDescent="0.35">
      <c r="F727">
        <v>14.480000000000199</v>
      </c>
      <c r="G727">
        <f t="shared" si="22"/>
        <v>17.499913343426837</v>
      </c>
      <c r="H727">
        <f t="shared" si="23"/>
        <v>-691.61974538318793</v>
      </c>
    </row>
    <row r="728" spans="6:8" x14ac:dyDescent="0.35">
      <c r="F728">
        <v>14.500000000000201</v>
      </c>
      <c r="G728">
        <f t="shared" si="22"/>
        <v>17.524084494453671</v>
      </c>
      <c r="H728">
        <f t="shared" si="23"/>
        <v>-694.00147034654537</v>
      </c>
    </row>
    <row r="729" spans="6:8" x14ac:dyDescent="0.35">
      <c r="F729">
        <v>14.5200000000002</v>
      </c>
      <c r="G729">
        <f t="shared" si="22"/>
        <v>17.548255645480502</v>
      </c>
      <c r="H729">
        <f t="shared" si="23"/>
        <v>-696.3871193099028</v>
      </c>
    </row>
    <row r="730" spans="6:8" x14ac:dyDescent="0.35">
      <c r="F730">
        <v>14.5400000000002</v>
      </c>
      <c r="G730">
        <f t="shared" si="22"/>
        <v>17.572426796507337</v>
      </c>
      <c r="H730">
        <f t="shared" si="23"/>
        <v>-698.7766922732601</v>
      </c>
    </row>
    <row r="731" spans="6:8" x14ac:dyDescent="0.35">
      <c r="F731">
        <v>14.560000000000199</v>
      </c>
      <c r="G731">
        <f t="shared" si="22"/>
        <v>17.596597947534168</v>
      </c>
      <c r="H731">
        <f t="shared" si="23"/>
        <v>-701.17018923661726</v>
      </c>
    </row>
    <row r="732" spans="6:8" x14ac:dyDescent="0.35">
      <c r="F732">
        <v>14.580000000000201</v>
      </c>
      <c r="G732">
        <f t="shared" si="22"/>
        <v>17.620769098561002</v>
      </c>
      <c r="H732">
        <f t="shared" si="23"/>
        <v>-703.56761019997487</v>
      </c>
    </row>
    <row r="733" spans="6:8" x14ac:dyDescent="0.35">
      <c r="F733">
        <v>14.6000000000002</v>
      </c>
      <c r="G733">
        <f t="shared" si="22"/>
        <v>17.644940249587833</v>
      </c>
      <c r="H733">
        <f t="shared" si="23"/>
        <v>-705.968955163332</v>
      </c>
    </row>
    <row r="734" spans="6:8" x14ac:dyDescent="0.35">
      <c r="F734">
        <v>14.6200000000002</v>
      </c>
      <c r="G734">
        <f t="shared" si="22"/>
        <v>17.669111400614664</v>
      </c>
      <c r="H734">
        <f t="shared" si="23"/>
        <v>-708.37422412668934</v>
      </c>
    </row>
    <row r="735" spans="6:8" x14ac:dyDescent="0.35">
      <c r="F735">
        <v>14.6400000000002</v>
      </c>
      <c r="G735">
        <f t="shared" si="22"/>
        <v>17.693282551641495</v>
      </c>
      <c r="H735">
        <f t="shared" si="23"/>
        <v>-710.78341709004667</v>
      </c>
    </row>
    <row r="736" spans="6:8" x14ac:dyDescent="0.35">
      <c r="F736">
        <v>14.660000000000201</v>
      </c>
      <c r="G736">
        <f t="shared" si="22"/>
        <v>17.71745370266833</v>
      </c>
      <c r="H736">
        <f t="shared" si="23"/>
        <v>-713.19653405340409</v>
      </c>
    </row>
    <row r="737" spans="6:8" x14ac:dyDescent="0.35">
      <c r="F737">
        <v>14.6800000000002</v>
      </c>
      <c r="G737">
        <f t="shared" si="22"/>
        <v>17.741624853695161</v>
      </c>
      <c r="H737">
        <f t="shared" si="23"/>
        <v>-715.61357501676139</v>
      </c>
    </row>
    <row r="738" spans="6:8" x14ac:dyDescent="0.35">
      <c r="F738">
        <v>14.7000000000002</v>
      </c>
      <c r="G738">
        <f t="shared" si="22"/>
        <v>17.765796004721995</v>
      </c>
      <c r="H738">
        <f t="shared" si="23"/>
        <v>-718.03453998011878</v>
      </c>
    </row>
    <row r="739" spans="6:8" x14ac:dyDescent="0.35">
      <c r="F739">
        <v>14.7200000000002</v>
      </c>
      <c r="G739">
        <f t="shared" si="22"/>
        <v>17.789967155748826</v>
      </c>
      <c r="H739">
        <f t="shared" si="23"/>
        <v>-720.45942894347593</v>
      </c>
    </row>
    <row r="740" spans="6:8" x14ac:dyDescent="0.35">
      <c r="F740">
        <v>14.740000000000199</v>
      </c>
      <c r="G740">
        <f t="shared" si="22"/>
        <v>17.814138306775657</v>
      </c>
      <c r="H740">
        <f t="shared" si="23"/>
        <v>-722.88824190683329</v>
      </c>
    </row>
    <row r="741" spans="6:8" x14ac:dyDescent="0.35">
      <c r="F741">
        <v>14.760000000000201</v>
      </c>
      <c r="G741">
        <f t="shared" si="22"/>
        <v>17.838309457802492</v>
      </c>
      <c r="H741">
        <f t="shared" si="23"/>
        <v>-725.32097887019086</v>
      </c>
    </row>
    <row r="742" spans="6:8" x14ac:dyDescent="0.35">
      <c r="F742">
        <v>14.7800000000002</v>
      </c>
      <c r="G742">
        <f t="shared" si="22"/>
        <v>17.862480608829323</v>
      </c>
      <c r="H742">
        <f t="shared" si="23"/>
        <v>-727.75763983354796</v>
      </c>
    </row>
    <row r="743" spans="6:8" x14ac:dyDescent="0.35">
      <c r="F743">
        <v>14.8000000000002</v>
      </c>
      <c r="G743">
        <f t="shared" si="22"/>
        <v>17.886651759856154</v>
      </c>
      <c r="H743">
        <f t="shared" si="23"/>
        <v>-730.19822479690515</v>
      </c>
    </row>
    <row r="744" spans="6:8" x14ac:dyDescent="0.35">
      <c r="F744">
        <v>14.820000000000199</v>
      </c>
      <c r="G744">
        <f t="shared" si="22"/>
        <v>17.910822910882988</v>
      </c>
      <c r="H744">
        <f t="shared" si="23"/>
        <v>-732.64273376026267</v>
      </c>
    </row>
    <row r="745" spans="6:8" x14ac:dyDescent="0.35">
      <c r="F745">
        <v>14.840000000000201</v>
      </c>
      <c r="G745">
        <f t="shared" si="22"/>
        <v>17.934994061909819</v>
      </c>
      <c r="H745">
        <f t="shared" si="23"/>
        <v>-735.09116672361995</v>
      </c>
    </row>
    <row r="746" spans="6:8" x14ac:dyDescent="0.35">
      <c r="F746">
        <v>14.8600000000002</v>
      </c>
      <c r="G746">
        <f t="shared" si="22"/>
        <v>17.959165212936654</v>
      </c>
      <c r="H746">
        <f t="shared" si="23"/>
        <v>-737.54352368697744</v>
      </c>
    </row>
    <row r="747" spans="6:8" x14ac:dyDescent="0.35">
      <c r="F747">
        <v>14.8800000000002</v>
      </c>
      <c r="G747">
        <f t="shared" si="22"/>
        <v>17.983336363963485</v>
      </c>
      <c r="H747">
        <f t="shared" si="23"/>
        <v>-739.99980465033457</v>
      </c>
    </row>
    <row r="748" spans="6:8" x14ac:dyDescent="0.35">
      <c r="F748">
        <v>14.900000000000199</v>
      </c>
      <c r="G748">
        <f t="shared" si="22"/>
        <v>18.007507514990316</v>
      </c>
      <c r="H748">
        <f t="shared" si="23"/>
        <v>-742.46000961369168</v>
      </c>
    </row>
    <row r="749" spans="6:8" x14ac:dyDescent="0.35">
      <c r="F749">
        <v>14.920000000000201</v>
      </c>
      <c r="G749">
        <f t="shared" si="22"/>
        <v>18.03167866601715</v>
      </c>
      <c r="H749">
        <f t="shared" si="23"/>
        <v>-744.92413857704923</v>
      </c>
    </row>
    <row r="750" spans="6:8" x14ac:dyDescent="0.35">
      <c r="F750">
        <v>14.9400000000002</v>
      </c>
      <c r="G750">
        <f t="shared" si="22"/>
        <v>18.055849817043981</v>
      </c>
      <c r="H750">
        <f t="shared" si="23"/>
        <v>-747.39219154040666</v>
      </c>
    </row>
    <row r="751" spans="6:8" x14ac:dyDescent="0.35">
      <c r="F751">
        <v>14.9600000000002</v>
      </c>
      <c r="G751">
        <f t="shared" si="22"/>
        <v>18.080020968070812</v>
      </c>
      <c r="H751">
        <f t="shared" si="23"/>
        <v>-749.86416850376395</v>
      </c>
    </row>
    <row r="752" spans="6:8" x14ac:dyDescent="0.35">
      <c r="F752">
        <v>14.980000000000199</v>
      </c>
      <c r="G752">
        <f t="shared" si="22"/>
        <v>18.104192119097647</v>
      </c>
      <c r="H752">
        <f t="shared" si="23"/>
        <v>-752.34006946712134</v>
      </c>
    </row>
    <row r="753" spans="6:8" x14ac:dyDescent="0.35">
      <c r="F753">
        <v>15.000000000000201</v>
      </c>
      <c r="G753">
        <f t="shared" si="22"/>
        <v>18.128363270124481</v>
      </c>
      <c r="H753">
        <f t="shared" si="23"/>
        <v>-754.81989443047871</v>
      </c>
    </row>
    <row r="754" spans="6:8" x14ac:dyDescent="0.35">
      <c r="F754">
        <v>15.0200000000002</v>
      </c>
      <c r="G754">
        <f t="shared" si="22"/>
        <v>18.152534421151312</v>
      </c>
      <c r="H754">
        <f t="shared" si="23"/>
        <v>-757.30364339383596</v>
      </c>
    </row>
    <row r="755" spans="6:8" x14ac:dyDescent="0.35">
      <c r="F755">
        <v>15.0400000000002</v>
      </c>
      <c r="G755">
        <f t="shared" si="22"/>
        <v>18.176705572178143</v>
      </c>
      <c r="H755">
        <f t="shared" si="23"/>
        <v>-759.79131635719318</v>
      </c>
    </row>
    <row r="756" spans="6:8" x14ac:dyDescent="0.35">
      <c r="F756">
        <v>15.060000000000199</v>
      </c>
      <c r="G756">
        <f t="shared" si="22"/>
        <v>18.200876723204974</v>
      </c>
      <c r="H756">
        <f t="shared" si="23"/>
        <v>-762.28291332055051</v>
      </c>
    </row>
    <row r="757" spans="6:8" x14ac:dyDescent="0.35">
      <c r="F757">
        <v>15.080000000000201</v>
      </c>
      <c r="G757">
        <f t="shared" si="22"/>
        <v>18.225047874231809</v>
      </c>
      <c r="H757">
        <f t="shared" si="23"/>
        <v>-764.77843428390815</v>
      </c>
    </row>
    <row r="758" spans="6:8" x14ac:dyDescent="0.35">
      <c r="F758">
        <v>15.1000000000002</v>
      </c>
      <c r="G758">
        <f t="shared" si="22"/>
        <v>18.24921902525864</v>
      </c>
      <c r="H758">
        <f t="shared" si="23"/>
        <v>-767.27787924726545</v>
      </c>
    </row>
    <row r="759" spans="6:8" x14ac:dyDescent="0.35">
      <c r="F759">
        <v>15.1200000000002</v>
      </c>
      <c r="G759">
        <f t="shared" si="22"/>
        <v>18.273390176285474</v>
      </c>
      <c r="H759">
        <f t="shared" si="23"/>
        <v>-769.78124821062249</v>
      </c>
    </row>
    <row r="760" spans="6:8" x14ac:dyDescent="0.35">
      <c r="F760">
        <v>15.1400000000002</v>
      </c>
      <c r="G760">
        <f t="shared" si="22"/>
        <v>18.297561327312305</v>
      </c>
      <c r="H760">
        <f t="shared" si="23"/>
        <v>-772.28854117397998</v>
      </c>
    </row>
    <row r="761" spans="6:8" x14ac:dyDescent="0.35">
      <c r="F761">
        <v>15.160000000000201</v>
      </c>
      <c r="G761">
        <f t="shared" si="22"/>
        <v>18.32173247833914</v>
      </c>
      <c r="H761">
        <f t="shared" si="23"/>
        <v>-774.79975813733745</v>
      </c>
    </row>
    <row r="762" spans="6:8" x14ac:dyDescent="0.35">
      <c r="F762">
        <v>15.1800000000002</v>
      </c>
      <c r="G762">
        <f t="shared" si="22"/>
        <v>18.345903629365971</v>
      </c>
      <c r="H762">
        <f t="shared" si="23"/>
        <v>-777.31489910069467</v>
      </c>
    </row>
    <row r="763" spans="6:8" x14ac:dyDescent="0.35">
      <c r="F763">
        <v>15.2000000000002</v>
      </c>
      <c r="G763">
        <f t="shared" si="22"/>
        <v>18.370074780392802</v>
      </c>
      <c r="H763">
        <f t="shared" si="23"/>
        <v>-779.833964064052</v>
      </c>
    </row>
    <row r="764" spans="6:8" x14ac:dyDescent="0.35">
      <c r="F764">
        <v>15.2200000000002</v>
      </c>
      <c r="G764">
        <f t="shared" si="22"/>
        <v>18.394245931419633</v>
      </c>
      <c r="H764">
        <f t="shared" si="23"/>
        <v>-782.35695302740919</v>
      </c>
    </row>
    <row r="765" spans="6:8" x14ac:dyDescent="0.35">
      <c r="F765">
        <v>15.240000000000199</v>
      </c>
      <c r="G765">
        <f t="shared" si="22"/>
        <v>18.418417082446467</v>
      </c>
      <c r="H765">
        <f t="shared" si="23"/>
        <v>-784.88386599076648</v>
      </c>
    </row>
    <row r="766" spans="6:8" x14ac:dyDescent="0.35">
      <c r="F766">
        <v>15.260000000000201</v>
      </c>
      <c r="G766">
        <f t="shared" si="22"/>
        <v>18.442588233473298</v>
      </c>
      <c r="H766">
        <f t="shared" si="23"/>
        <v>-787.41470295412398</v>
      </c>
    </row>
    <row r="767" spans="6:8" x14ac:dyDescent="0.35">
      <c r="F767">
        <v>15.2800000000002</v>
      </c>
      <c r="G767">
        <f t="shared" si="22"/>
        <v>18.466759384500133</v>
      </c>
      <c r="H767">
        <f t="shared" si="23"/>
        <v>-789.94946391748113</v>
      </c>
    </row>
    <row r="768" spans="6:8" x14ac:dyDescent="0.35">
      <c r="F768">
        <v>15.3000000000002</v>
      </c>
      <c r="G768">
        <f t="shared" si="22"/>
        <v>18.490930535526964</v>
      </c>
      <c r="H768">
        <f t="shared" si="23"/>
        <v>-792.48814888083848</v>
      </c>
    </row>
    <row r="769" spans="6:8" x14ac:dyDescent="0.35">
      <c r="F769">
        <v>15.320000000000199</v>
      </c>
      <c r="G769">
        <f t="shared" si="22"/>
        <v>18.515101686553795</v>
      </c>
      <c r="H769">
        <f t="shared" si="23"/>
        <v>-795.0307578441957</v>
      </c>
    </row>
    <row r="770" spans="6:8" x14ac:dyDescent="0.35">
      <c r="F770">
        <v>15.340000000000201</v>
      </c>
      <c r="G770">
        <f t="shared" si="22"/>
        <v>18.539272837580629</v>
      </c>
      <c r="H770">
        <f t="shared" si="23"/>
        <v>-797.57729080755325</v>
      </c>
    </row>
    <row r="771" spans="6:8" x14ac:dyDescent="0.35">
      <c r="F771">
        <v>15.3600000000002</v>
      </c>
      <c r="G771">
        <f t="shared" ref="G771:G834" si="24">$B$15*F771</f>
        <v>18.56344398860746</v>
      </c>
      <c r="H771">
        <f t="shared" ref="H771:H834" si="25">$B$13*F771-($B$8*F771^2)/2+$B$12</f>
        <v>-800.12774777091067</v>
      </c>
    </row>
    <row r="772" spans="6:8" x14ac:dyDescent="0.35">
      <c r="F772">
        <v>15.3800000000002</v>
      </c>
      <c r="G772">
        <f t="shared" si="24"/>
        <v>18.587615139634291</v>
      </c>
      <c r="H772">
        <f t="shared" si="25"/>
        <v>-802.68212873426796</v>
      </c>
    </row>
    <row r="773" spans="6:8" x14ac:dyDescent="0.35">
      <c r="F773">
        <v>15.400000000000199</v>
      </c>
      <c r="G773">
        <f t="shared" si="24"/>
        <v>18.611786290661126</v>
      </c>
      <c r="H773">
        <f t="shared" si="25"/>
        <v>-805.24043369762501</v>
      </c>
    </row>
    <row r="774" spans="6:8" x14ac:dyDescent="0.35">
      <c r="F774">
        <v>15.420000000000201</v>
      </c>
      <c r="G774">
        <f t="shared" si="24"/>
        <v>18.635957441687957</v>
      </c>
      <c r="H774">
        <f t="shared" si="25"/>
        <v>-807.80266266098261</v>
      </c>
    </row>
    <row r="775" spans="6:8" x14ac:dyDescent="0.35">
      <c r="F775">
        <v>15.4400000000002</v>
      </c>
      <c r="G775">
        <f t="shared" si="24"/>
        <v>18.660128592714791</v>
      </c>
      <c r="H775">
        <f t="shared" si="25"/>
        <v>-810.36881562433996</v>
      </c>
    </row>
    <row r="776" spans="6:8" x14ac:dyDescent="0.35">
      <c r="F776">
        <v>15.4600000000002</v>
      </c>
      <c r="G776">
        <f t="shared" si="24"/>
        <v>18.684299743741622</v>
      </c>
      <c r="H776">
        <f t="shared" si="25"/>
        <v>-812.93889258769718</v>
      </c>
    </row>
    <row r="777" spans="6:8" x14ac:dyDescent="0.35">
      <c r="F777">
        <v>15.480000000000199</v>
      </c>
      <c r="G777">
        <f t="shared" si="24"/>
        <v>18.708470894768453</v>
      </c>
      <c r="H777">
        <f t="shared" si="25"/>
        <v>-815.5128935510545</v>
      </c>
    </row>
    <row r="778" spans="6:8" x14ac:dyDescent="0.35">
      <c r="F778">
        <v>15.500000000000201</v>
      </c>
      <c r="G778">
        <f t="shared" si="24"/>
        <v>18.732642045795288</v>
      </c>
      <c r="H778">
        <f t="shared" si="25"/>
        <v>-818.09081851441215</v>
      </c>
    </row>
    <row r="779" spans="6:8" x14ac:dyDescent="0.35">
      <c r="F779">
        <v>15.5200000000002</v>
      </c>
      <c r="G779">
        <f t="shared" si="24"/>
        <v>18.756813196822119</v>
      </c>
      <c r="H779">
        <f t="shared" si="25"/>
        <v>-820.67266747776932</v>
      </c>
    </row>
    <row r="780" spans="6:8" x14ac:dyDescent="0.35">
      <c r="F780">
        <v>15.5400000000002</v>
      </c>
      <c r="G780">
        <f t="shared" si="24"/>
        <v>18.78098434784895</v>
      </c>
      <c r="H780">
        <f t="shared" si="25"/>
        <v>-823.25844044112648</v>
      </c>
    </row>
    <row r="781" spans="6:8" x14ac:dyDescent="0.35">
      <c r="F781">
        <v>15.560000000000199</v>
      </c>
      <c r="G781">
        <f t="shared" si="24"/>
        <v>18.805155498875784</v>
      </c>
      <c r="H781">
        <f t="shared" si="25"/>
        <v>-825.84813740448385</v>
      </c>
    </row>
    <row r="782" spans="6:8" x14ac:dyDescent="0.35">
      <c r="F782">
        <v>15.580000000000201</v>
      </c>
      <c r="G782">
        <f t="shared" si="24"/>
        <v>18.829326649902615</v>
      </c>
      <c r="H782">
        <f t="shared" si="25"/>
        <v>-828.4417583678412</v>
      </c>
    </row>
    <row r="783" spans="6:8" x14ac:dyDescent="0.35">
      <c r="F783">
        <v>15.6000000000002</v>
      </c>
      <c r="G783">
        <f t="shared" si="24"/>
        <v>18.85349780092945</v>
      </c>
      <c r="H783">
        <f t="shared" si="25"/>
        <v>-831.03930333119843</v>
      </c>
    </row>
    <row r="784" spans="6:8" x14ac:dyDescent="0.35">
      <c r="F784">
        <v>15.6200000000002</v>
      </c>
      <c r="G784">
        <f t="shared" si="24"/>
        <v>18.877668951956281</v>
      </c>
      <c r="H784">
        <f t="shared" si="25"/>
        <v>-833.64077229455597</v>
      </c>
    </row>
    <row r="785" spans="6:8" x14ac:dyDescent="0.35">
      <c r="F785">
        <v>15.6400000000002</v>
      </c>
      <c r="G785">
        <f t="shared" si="24"/>
        <v>18.901840102983112</v>
      </c>
      <c r="H785">
        <f t="shared" si="25"/>
        <v>-836.24616525791316</v>
      </c>
    </row>
    <row r="786" spans="6:8" x14ac:dyDescent="0.35">
      <c r="F786">
        <v>15.660000000000201</v>
      </c>
      <c r="G786">
        <f t="shared" si="24"/>
        <v>18.926011254009946</v>
      </c>
      <c r="H786">
        <f t="shared" si="25"/>
        <v>-838.85548222127056</v>
      </c>
    </row>
    <row r="787" spans="6:8" x14ac:dyDescent="0.35">
      <c r="F787">
        <v>15.6800000000002</v>
      </c>
      <c r="G787">
        <f t="shared" si="24"/>
        <v>18.950182405036777</v>
      </c>
      <c r="H787">
        <f t="shared" si="25"/>
        <v>-841.46872318462783</v>
      </c>
    </row>
    <row r="788" spans="6:8" x14ac:dyDescent="0.35">
      <c r="F788">
        <v>15.7000000000002</v>
      </c>
      <c r="G788">
        <f t="shared" si="24"/>
        <v>18.974353556063608</v>
      </c>
      <c r="H788">
        <f t="shared" si="25"/>
        <v>-844.08588814798509</v>
      </c>
    </row>
    <row r="789" spans="6:8" x14ac:dyDescent="0.35">
      <c r="F789">
        <v>15.7200000000002</v>
      </c>
      <c r="G789">
        <f t="shared" si="24"/>
        <v>18.998524707090443</v>
      </c>
      <c r="H789">
        <f t="shared" si="25"/>
        <v>-846.70697711134244</v>
      </c>
    </row>
    <row r="790" spans="6:8" x14ac:dyDescent="0.35">
      <c r="F790">
        <v>15.740000000000199</v>
      </c>
      <c r="G790">
        <f t="shared" si="24"/>
        <v>19.022695858117274</v>
      </c>
      <c r="H790">
        <f t="shared" si="25"/>
        <v>-849.33199007469966</v>
      </c>
    </row>
    <row r="791" spans="6:8" x14ac:dyDescent="0.35">
      <c r="F791">
        <v>15.760000000000201</v>
      </c>
      <c r="G791">
        <f t="shared" si="24"/>
        <v>19.046867009144108</v>
      </c>
      <c r="H791">
        <f t="shared" si="25"/>
        <v>-851.96092703805721</v>
      </c>
    </row>
    <row r="792" spans="6:8" x14ac:dyDescent="0.35">
      <c r="F792">
        <v>15.7800000000002</v>
      </c>
      <c r="G792">
        <f t="shared" si="24"/>
        <v>19.071038160170939</v>
      </c>
      <c r="H792">
        <f t="shared" si="25"/>
        <v>-854.59378800141451</v>
      </c>
    </row>
    <row r="793" spans="6:8" x14ac:dyDescent="0.35">
      <c r="F793">
        <v>15.8000000000002</v>
      </c>
      <c r="G793">
        <f t="shared" si="24"/>
        <v>19.09520931119777</v>
      </c>
      <c r="H793">
        <f t="shared" si="25"/>
        <v>-857.2305729647718</v>
      </c>
    </row>
    <row r="794" spans="6:8" x14ac:dyDescent="0.35">
      <c r="F794">
        <v>15.820000000000199</v>
      </c>
      <c r="G794">
        <f t="shared" si="24"/>
        <v>19.119380462224601</v>
      </c>
      <c r="H794">
        <f t="shared" si="25"/>
        <v>-859.87128192812918</v>
      </c>
    </row>
    <row r="795" spans="6:8" x14ac:dyDescent="0.35">
      <c r="F795">
        <v>15.840000000000201</v>
      </c>
      <c r="G795">
        <f t="shared" si="24"/>
        <v>19.143551613251436</v>
      </c>
      <c r="H795">
        <f t="shared" si="25"/>
        <v>-862.51591489148655</v>
      </c>
    </row>
    <row r="796" spans="6:8" x14ac:dyDescent="0.35">
      <c r="F796">
        <v>15.8600000000002</v>
      </c>
      <c r="G796">
        <f t="shared" si="24"/>
        <v>19.167722764278267</v>
      </c>
      <c r="H796">
        <f t="shared" si="25"/>
        <v>-865.1644718548439</v>
      </c>
    </row>
    <row r="797" spans="6:8" x14ac:dyDescent="0.35">
      <c r="F797">
        <v>15.8800000000002</v>
      </c>
      <c r="G797">
        <f t="shared" si="24"/>
        <v>19.191893915305101</v>
      </c>
      <c r="H797">
        <f t="shared" si="25"/>
        <v>-867.81695281820112</v>
      </c>
    </row>
    <row r="798" spans="6:8" x14ac:dyDescent="0.35">
      <c r="F798">
        <v>15.900000000000199</v>
      </c>
      <c r="G798">
        <f t="shared" si="24"/>
        <v>19.216065066331932</v>
      </c>
      <c r="H798">
        <f t="shared" si="25"/>
        <v>-870.47335778155843</v>
      </c>
    </row>
    <row r="799" spans="6:8" x14ac:dyDescent="0.35">
      <c r="F799">
        <v>15.920000000000201</v>
      </c>
      <c r="G799">
        <f t="shared" si="24"/>
        <v>19.240236217358767</v>
      </c>
      <c r="H799">
        <f t="shared" si="25"/>
        <v>-873.13368674491574</v>
      </c>
    </row>
    <row r="800" spans="6:8" x14ac:dyDescent="0.35">
      <c r="F800">
        <v>15.9400000000002</v>
      </c>
      <c r="G800">
        <f t="shared" si="24"/>
        <v>19.264407368385598</v>
      </c>
      <c r="H800">
        <f t="shared" si="25"/>
        <v>-875.79793970827325</v>
      </c>
    </row>
    <row r="801" spans="6:8" x14ac:dyDescent="0.35">
      <c r="F801">
        <v>15.9600000000002</v>
      </c>
      <c r="G801">
        <f t="shared" si="24"/>
        <v>19.288578519412429</v>
      </c>
      <c r="H801">
        <f t="shared" si="25"/>
        <v>-878.46611667163052</v>
      </c>
    </row>
    <row r="802" spans="6:8" x14ac:dyDescent="0.35">
      <c r="F802">
        <v>15.980000000000199</v>
      </c>
      <c r="G802">
        <f t="shared" si="24"/>
        <v>19.31274967043926</v>
      </c>
      <c r="H802">
        <f t="shared" si="25"/>
        <v>-881.13821763498754</v>
      </c>
    </row>
    <row r="803" spans="6:8" x14ac:dyDescent="0.35">
      <c r="F803">
        <v>16.000000000000199</v>
      </c>
      <c r="G803">
        <f t="shared" si="24"/>
        <v>19.336920821466094</v>
      </c>
      <c r="H803">
        <f t="shared" si="25"/>
        <v>-883.81424259834489</v>
      </c>
    </row>
    <row r="804" spans="6:8" x14ac:dyDescent="0.35">
      <c r="F804">
        <v>16.020000000000199</v>
      </c>
      <c r="G804">
        <f t="shared" si="24"/>
        <v>19.361091972492925</v>
      </c>
      <c r="H804">
        <f t="shared" si="25"/>
        <v>-886.49419156170234</v>
      </c>
    </row>
    <row r="805" spans="6:8" x14ac:dyDescent="0.35">
      <c r="F805">
        <v>16.040000000000202</v>
      </c>
      <c r="G805">
        <f t="shared" si="24"/>
        <v>19.38526312351976</v>
      </c>
      <c r="H805">
        <f t="shared" si="25"/>
        <v>-889.17806452505999</v>
      </c>
    </row>
    <row r="806" spans="6:8" x14ac:dyDescent="0.35">
      <c r="F806">
        <v>16.060000000000201</v>
      </c>
      <c r="G806">
        <f t="shared" si="24"/>
        <v>19.409434274546594</v>
      </c>
      <c r="H806">
        <f t="shared" si="25"/>
        <v>-891.86586148841718</v>
      </c>
    </row>
    <row r="807" spans="6:8" x14ac:dyDescent="0.35">
      <c r="F807">
        <v>16.080000000000201</v>
      </c>
      <c r="G807">
        <f t="shared" si="24"/>
        <v>19.433605425573425</v>
      </c>
      <c r="H807">
        <f t="shared" si="25"/>
        <v>-894.55758245177458</v>
      </c>
    </row>
    <row r="808" spans="6:8" x14ac:dyDescent="0.35">
      <c r="F808">
        <v>16.1000000000002</v>
      </c>
      <c r="G808">
        <f t="shared" si="24"/>
        <v>19.457776576600256</v>
      </c>
      <c r="H808">
        <f t="shared" si="25"/>
        <v>-897.25322741513173</v>
      </c>
    </row>
    <row r="809" spans="6:8" x14ac:dyDescent="0.35">
      <c r="F809">
        <v>16.1200000000002</v>
      </c>
      <c r="G809">
        <f t="shared" si="24"/>
        <v>19.481947727627087</v>
      </c>
      <c r="H809">
        <f t="shared" si="25"/>
        <v>-899.95279637848898</v>
      </c>
    </row>
    <row r="810" spans="6:8" x14ac:dyDescent="0.35">
      <c r="F810">
        <v>16.1400000000002</v>
      </c>
      <c r="G810">
        <f t="shared" si="24"/>
        <v>19.506118878653918</v>
      </c>
      <c r="H810">
        <f t="shared" si="25"/>
        <v>-902.65628934184656</v>
      </c>
    </row>
    <row r="811" spans="6:8" x14ac:dyDescent="0.35">
      <c r="F811">
        <v>16.160000000000199</v>
      </c>
      <c r="G811">
        <f t="shared" si="24"/>
        <v>19.530290029680753</v>
      </c>
      <c r="H811">
        <f t="shared" si="25"/>
        <v>-905.36370630520355</v>
      </c>
    </row>
    <row r="812" spans="6:8" x14ac:dyDescent="0.35">
      <c r="F812">
        <v>16.180000000000199</v>
      </c>
      <c r="G812">
        <f t="shared" si="24"/>
        <v>19.554461180707584</v>
      </c>
      <c r="H812">
        <f t="shared" si="25"/>
        <v>-908.07504726856087</v>
      </c>
    </row>
    <row r="813" spans="6:8" x14ac:dyDescent="0.35">
      <c r="F813">
        <v>16.200000000000198</v>
      </c>
      <c r="G813">
        <f t="shared" si="24"/>
        <v>19.578632331734415</v>
      </c>
      <c r="H813">
        <f t="shared" si="25"/>
        <v>-910.79031223191828</v>
      </c>
    </row>
    <row r="814" spans="6:8" x14ac:dyDescent="0.35">
      <c r="F814">
        <v>16.220000000000201</v>
      </c>
      <c r="G814">
        <f t="shared" si="24"/>
        <v>19.602803482761253</v>
      </c>
      <c r="H814">
        <f t="shared" si="25"/>
        <v>-913.50950119527579</v>
      </c>
    </row>
    <row r="815" spans="6:8" x14ac:dyDescent="0.35">
      <c r="F815">
        <v>16.240000000000201</v>
      </c>
      <c r="G815">
        <f t="shared" si="24"/>
        <v>19.626974633788084</v>
      </c>
      <c r="H815">
        <f t="shared" si="25"/>
        <v>-916.23261415863317</v>
      </c>
    </row>
    <row r="816" spans="6:8" x14ac:dyDescent="0.35">
      <c r="F816">
        <v>16.260000000000201</v>
      </c>
      <c r="G816">
        <f t="shared" si="24"/>
        <v>19.651145784814915</v>
      </c>
      <c r="H816">
        <f t="shared" si="25"/>
        <v>-918.95965112199042</v>
      </c>
    </row>
    <row r="817" spans="6:8" x14ac:dyDescent="0.35">
      <c r="F817">
        <v>16.2800000000002</v>
      </c>
      <c r="G817">
        <f t="shared" si="24"/>
        <v>19.675316935841746</v>
      </c>
      <c r="H817">
        <f t="shared" si="25"/>
        <v>-921.69061208534777</v>
      </c>
    </row>
    <row r="818" spans="6:8" x14ac:dyDescent="0.35">
      <c r="F818">
        <v>16.3000000000002</v>
      </c>
      <c r="G818">
        <f t="shared" si="24"/>
        <v>19.69948808686858</v>
      </c>
      <c r="H818">
        <f t="shared" si="25"/>
        <v>-924.42549704870521</v>
      </c>
    </row>
    <row r="819" spans="6:8" x14ac:dyDescent="0.35">
      <c r="F819">
        <v>16.320000000000199</v>
      </c>
      <c r="G819">
        <f t="shared" si="24"/>
        <v>19.723659237895411</v>
      </c>
      <c r="H819">
        <f t="shared" si="25"/>
        <v>-927.1643060120623</v>
      </c>
    </row>
    <row r="820" spans="6:8" x14ac:dyDescent="0.35">
      <c r="F820">
        <v>16.340000000000199</v>
      </c>
      <c r="G820">
        <f t="shared" si="24"/>
        <v>19.747830388922242</v>
      </c>
      <c r="H820">
        <f t="shared" si="25"/>
        <v>-929.9070389754196</v>
      </c>
    </row>
    <row r="821" spans="6:8" x14ac:dyDescent="0.35">
      <c r="F821">
        <v>16.360000000000198</v>
      </c>
      <c r="G821">
        <f t="shared" si="24"/>
        <v>19.772001539949073</v>
      </c>
      <c r="H821">
        <f t="shared" si="25"/>
        <v>-932.65369593877688</v>
      </c>
    </row>
    <row r="822" spans="6:8" x14ac:dyDescent="0.35">
      <c r="F822">
        <v>16.380000000000202</v>
      </c>
      <c r="G822">
        <f t="shared" si="24"/>
        <v>19.796172690975911</v>
      </c>
      <c r="H822">
        <f t="shared" si="25"/>
        <v>-935.4042769021346</v>
      </c>
    </row>
    <row r="823" spans="6:8" x14ac:dyDescent="0.35">
      <c r="F823">
        <v>16.400000000000201</v>
      </c>
      <c r="G823">
        <f t="shared" si="24"/>
        <v>19.820343842002742</v>
      </c>
      <c r="H823">
        <f t="shared" si="25"/>
        <v>-938.15878186549185</v>
      </c>
    </row>
    <row r="824" spans="6:8" x14ac:dyDescent="0.35">
      <c r="F824">
        <v>16.420000000000201</v>
      </c>
      <c r="G824">
        <f t="shared" si="24"/>
        <v>19.844514993029573</v>
      </c>
      <c r="H824">
        <f t="shared" si="25"/>
        <v>-940.91721082884919</v>
      </c>
    </row>
    <row r="825" spans="6:8" x14ac:dyDescent="0.35">
      <c r="F825">
        <v>16.4400000000002</v>
      </c>
      <c r="G825">
        <f t="shared" si="24"/>
        <v>19.868686144056404</v>
      </c>
      <c r="H825">
        <f t="shared" si="25"/>
        <v>-943.67956379220641</v>
      </c>
    </row>
    <row r="826" spans="6:8" x14ac:dyDescent="0.35">
      <c r="F826">
        <v>16.4600000000002</v>
      </c>
      <c r="G826">
        <f t="shared" si="24"/>
        <v>19.892857295083239</v>
      </c>
      <c r="H826">
        <f t="shared" si="25"/>
        <v>-946.44584075556384</v>
      </c>
    </row>
    <row r="827" spans="6:8" x14ac:dyDescent="0.35">
      <c r="F827">
        <v>16.480000000000199</v>
      </c>
      <c r="G827">
        <f t="shared" si="24"/>
        <v>19.91702844611007</v>
      </c>
      <c r="H827">
        <f t="shared" si="25"/>
        <v>-949.21604171892102</v>
      </c>
    </row>
    <row r="828" spans="6:8" x14ac:dyDescent="0.35">
      <c r="F828">
        <v>16.500000000000199</v>
      </c>
      <c r="G828">
        <f t="shared" si="24"/>
        <v>19.941199597136901</v>
      </c>
      <c r="H828">
        <f t="shared" si="25"/>
        <v>-951.99016668227819</v>
      </c>
    </row>
    <row r="829" spans="6:8" x14ac:dyDescent="0.35">
      <c r="F829">
        <v>16.520000000000199</v>
      </c>
      <c r="G829">
        <f t="shared" si="24"/>
        <v>19.965370748163732</v>
      </c>
      <c r="H829">
        <f t="shared" si="25"/>
        <v>-954.76821564563556</v>
      </c>
    </row>
    <row r="830" spans="6:8" x14ac:dyDescent="0.35">
      <c r="F830">
        <v>16.540000000000202</v>
      </c>
      <c r="G830">
        <f t="shared" si="24"/>
        <v>19.98954189919057</v>
      </c>
      <c r="H830">
        <f t="shared" si="25"/>
        <v>-957.55018860899349</v>
      </c>
    </row>
    <row r="831" spans="6:8" x14ac:dyDescent="0.35">
      <c r="F831">
        <v>16.560000000000201</v>
      </c>
      <c r="G831">
        <f t="shared" si="24"/>
        <v>20.013713050217401</v>
      </c>
      <c r="H831">
        <f t="shared" si="25"/>
        <v>-960.33608557235061</v>
      </c>
    </row>
    <row r="832" spans="6:8" x14ac:dyDescent="0.35">
      <c r="F832">
        <v>16.580000000000201</v>
      </c>
      <c r="G832">
        <f t="shared" si="24"/>
        <v>20.037884201244232</v>
      </c>
      <c r="H832">
        <f t="shared" si="25"/>
        <v>-963.12590653570794</v>
      </c>
    </row>
    <row r="833" spans="6:8" x14ac:dyDescent="0.35">
      <c r="F833">
        <v>16.6000000000002</v>
      </c>
      <c r="G833">
        <f t="shared" si="24"/>
        <v>20.062055352271063</v>
      </c>
      <c r="H833">
        <f t="shared" si="25"/>
        <v>-965.91965149906503</v>
      </c>
    </row>
    <row r="834" spans="6:8" x14ac:dyDescent="0.35">
      <c r="F834">
        <v>16.6200000000002</v>
      </c>
      <c r="G834">
        <f t="shared" si="24"/>
        <v>20.086226503297897</v>
      </c>
      <c r="H834">
        <f t="shared" si="25"/>
        <v>-968.71732046242232</v>
      </c>
    </row>
    <row r="835" spans="6:8" x14ac:dyDescent="0.35">
      <c r="F835">
        <v>16.6400000000002</v>
      </c>
      <c r="G835">
        <f t="shared" ref="G835:G898" si="26">$B$15*F835</f>
        <v>20.110397654324728</v>
      </c>
      <c r="H835">
        <f t="shared" ref="H835:H898" si="27">$B$13*F835-($B$8*F835^2)/2+$B$12</f>
        <v>-971.51891342577937</v>
      </c>
    </row>
    <row r="836" spans="6:8" x14ac:dyDescent="0.35">
      <c r="F836">
        <v>16.660000000000199</v>
      </c>
      <c r="G836">
        <f t="shared" si="26"/>
        <v>20.134568805351559</v>
      </c>
      <c r="H836">
        <f t="shared" si="27"/>
        <v>-974.32443038913675</v>
      </c>
    </row>
    <row r="837" spans="6:8" x14ac:dyDescent="0.35">
      <c r="F837">
        <v>16.680000000000199</v>
      </c>
      <c r="G837">
        <f t="shared" si="26"/>
        <v>20.15873995637839</v>
      </c>
      <c r="H837">
        <f t="shared" si="27"/>
        <v>-977.13387135249422</v>
      </c>
    </row>
    <row r="838" spans="6:8" x14ac:dyDescent="0.35">
      <c r="F838">
        <v>16.700000000000198</v>
      </c>
      <c r="G838">
        <f t="shared" si="26"/>
        <v>20.182911107405225</v>
      </c>
      <c r="H838">
        <f t="shared" si="27"/>
        <v>-979.94723631585157</v>
      </c>
    </row>
    <row r="839" spans="6:8" x14ac:dyDescent="0.35">
      <c r="F839">
        <v>16.720000000000201</v>
      </c>
      <c r="G839">
        <f t="shared" si="26"/>
        <v>20.20708225843206</v>
      </c>
      <c r="H839">
        <f t="shared" si="27"/>
        <v>-982.76452527920912</v>
      </c>
    </row>
    <row r="840" spans="6:8" x14ac:dyDescent="0.35">
      <c r="F840">
        <v>16.740000000000201</v>
      </c>
      <c r="G840">
        <f t="shared" si="26"/>
        <v>20.231253409458891</v>
      </c>
      <c r="H840">
        <f t="shared" si="27"/>
        <v>-985.58573824256632</v>
      </c>
    </row>
    <row r="841" spans="6:8" x14ac:dyDescent="0.35">
      <c r="F841">
        <v>16.760000000000201</v>
      </c>
      <c r="G841">
        <f t="shared" si="26"/>
        <v>20.255424560485721</v>
      </c>
      <c r="H841">
        <f t="shared" si="27"/>
        <v>-988.41087520592373</v>
      </c>
    </row>
    <row r="842" spans="6:8" x14ac:dyDescent="0.35">
      <c r="F842">
        <v>16.7800000000002</v>
      </c>
      <c r="G842">
        <f t="shared" si="26"/>
        <v>20.279595711512556</v>
      </c>
      <c r="H842">
        <f t="shared" si="27"/>
        <v>-991.23993616928101</v>
      </c>
    </row>
    <row r="843" spans="6:8" x14ac:dyDescent="0.35">
      <c r="F843">
        <v>16.8000000000002</v>
      </c>
      <c r="G843">
        <f t="shared" si="26"/>
        <v>20.303766862539387</v>
      </c>
      <c r="H843">
        <f t="shared" si="27"/>
        <v>-994.07292113263838</v>
      </c>
    </row>
    <row r="844" spans="6:8" x14ac:dyDescent="0.35">
      <c r="F844">
        <v>16.820000000000199</v>
      </c>
      <c r="G844">
        <f t="shared" si="26"/>
        <v>20.327938013566218</v>
      </c>
      <c r="H844">
        <f t="shared" si="27"/>
        <v>-996.90983009599563</v>
      </c>
    </row>
    <row r="845" spans="6:8" x14ac:dyDescent="0.35">
      <c r="F845">
        <v>16.840000000000199</v>
      </c>
      <c r="G845">
        <f t="shared" si="26"/>
        <v>20.352109164593049</v>
      </c>
      <c r="H845">
        <f t="shared" si="27"/>
        <v>-999.75066305935297</v>
      </c>
    </row>
    <row r="846" spans="6:8" x14ac:dyDescent="0.35">
      <c r="F846">
        <v>16.860000000000198</v>
      </c>
      <c r="G846">
        <f t="shared" si="26"/>
        <v>20.376280315619884</v>
      </c>
      <c r="H846">
        <f t="shared" si="27"/>
        <v>-1002.5954200227102</v>
      </c>
    </row>
    <row r="847" spans="6:8" x14ac:dyDescent="0.35">
      <c r="F847">
        <v>16.880000000000202</v>
      </c>
      <c r="G847">
        <f t="shared" si="26"/>
        <v>20.400451466646718</v>
      </c>
      <c r="H847">
        <f t="shared" si="27"/>
        <v>-1005.4441009860677</v>
      </c>
    </row>
    <row r="848" spans="6:8" x14ac:dyDescent="0.35">
      <c r="F848">
        <v>16.900000000000201</v>
      </c>
      <c r="G848">
        <f t="shared" si="26"/>
        <v>20.424622617673549</v>
      </c>
      <c r="H848">
        <f t="shared" si="27"/>
        <v>-1008.2967059494249</v>
      </c>
    </row>
    <row r="849" spans="6:8" x14ac:dyDescent="0.35">
      <c r="F849">
        <v>16.920000000000201</v>
      </c>
      <c r="G849">
        <f t="shared" si="26"/>
        <v>20.448793768700384</v>
      </c>
      <c r="H849">
        <f t="shared" si="27"/>
        <v>-1011.1532349127824</v>
      </c>
    </row>
    <row r="850" spans="6:8" x14ac:dyDescent="0.35">
      <c r="F850">
        <v>16.9400000000002</v>
      </c>
      <c r="G850">
        <f t="shared" si="26"/>
        <v>20.472964919727215</v>
      </c>
      <c r="H850">
        <f t="shared" si="27"/>
        <v>-1014.0136878761398</v>
      </c>
    </row>
    <row r="851" spans="6:8" x14ac:dyDescent="0.35">
      <c r="F851">
        <v>16.9600000000002</v>
      </c>
      <c r="G851">
        <f t="shared" si="26"/>
        <v>20.497136070754046</v>
      </c>
      <c r="H851">
        <f t="shared" si="27"/>
        <v>-1016.878064839497</v>
      </c>
    </row>
    <row r="852" spans="6:8" x14ac:dyDescent="0.35">
      <c r="F852">
        <v>16.980000000000199</v>
      </c>
      <c r="G852">
        <f t="shared" si="26"/>
        <v>20.521307221780877</v>
      </c>
      <c r="H852">
        <f t="shared" si="27"/>
        <v>-1019.7463658028544</v>
      </c>
    </row>
    <row r="853" spans="6:8" x14ac:dyDescent="0.35">
      <c r="F853">
        <v>17.000000000000199</v>
      </c>
      <c r="G853">
        <f t="shared" si="26"/>
        <v>20.545478372807708</v>
      </c>
      <c r="H853">
        <f t="shared" si="27"/>
        <v>-1022.6185907662114</v>
      </c>
    </row>
    <row r="854" spans="6:8" x14ac:dyDescent="0.35">
      <c r="F854">
        <v>17.020000000000199</v>
      </c>
      <c r="G854">
        <f t="shared" si="26"/>
        <v>20.569649523834542</v>
      </c>
      <c r="H854">
        <f t="shared" si="27"/>
        <v>-1025.4947397295689</v>
      </c>
    </row>
    <row r="855" spans="6:8" x14ac:dyDescent="0.35">
      <c r="F855">
        <v>17.040000000000202</v>
      </c>
      <c r="G855">
        <f t="shared" si="26"/>
        <v>20.593820674861377</v>
      </c>
      <c r="H855">
        <f t="shared" si="27"/>
        <v>-1028.3748126929265</v>
      </c>
    </row>
    <row r="856" spans="6:8" x14ac:dyDescent="0.35">
      <c r="F856">
        <v>17.060000000000201</v>
      </c>
      <c r="G856">
        <f t="shared" si="26"/>
        <v>20.617991825888208</v>
      </c>
      <c r="H856">
        <f t="shared" si="27"/>
        <v>-1031.2588096562838</v>
      </c>
    </row>
    <row r="857" spans="6:8" x14ac:dyDescent="0.35">
      <c r="F857">
        <v>17.080000000000201</v>
      </c>
      <c r="G857">
        <f t="shared" si="26"/>
        <v>20.642162976915042</v>
      </c>
      <c r="H857">
        <f t="shared" si="27"/>
        <v>-1034.1467306196409</v>
      </c>
    </row>
    <row r="858" spans="6:8" x14ac:dyDescent="0.35">
      <c r="F858">
        <v>17.1000000000002</v>
      </c>
      <c r="G858">
        <f t="shared" si="26"/>
        <v>20.666334127941873</v>
      </c>
      <c r="H858">
        <f t="shared" si="27"/>
        <v>-1037.0385755829984</v>
      </c>
    </row>
    <row r="859" spans="6:8" x14ac:dyDescent="0.35">
      <c r="F859">
        <v>17.1200000000002</v>
      </c>
      <c r="G859">
        <f t="shared" si="26"/>
        <v>20.690505278968704</v>
      </c>
      <c r="H859">
        <f t="shared" si="27"/>
        <v>-1039.9343445463553</v>
      </c>
    </row>
    <row r="860" spans="6:8" x14ac:dyDescent="0.35">
      <c r="F860">
        <v>17.140000000000299</v>
      </c>
      <c r="G860">
        <f t="shared" si="26"/>
        <v>20.714676429995656</v>
      </c>
      <c r="H860">
        <f t="shared" si="27"/>
        <v>-1042.8340375097275</v>
      </c>
    </row>
    <row r="861" spans="6:8" x14ac:dyDescent="0.35">
      <c r="F861">
        <v>17.160000000000299</v>
      </c>
      <c r="G861">
        <f t="shared" si="26"/>
        <v>20.738847581022487</v>
      </c>
      <c r="H861">
        <f t="shared" si="27"/>
        <v>-1045.7376544730844</v>
      </c>
    </row>
    <row r="862" spans="6:8" x14ac:dyDescent="0.35">
      <c r="F862">
        <v>17.180000000000302</v>
      </c>
      <c r="G862">
        <f t="shared" si="26"/>
        <v>20.763018732049325</v>
      </c>
      <c r="H862">
        <f t="shared" si="27"/>
        <v>-1048.6451954364422</v>
      </c>
    </row>
    <row r="863" spans="6:8" x14ac:dyDescent="0.35">
      <c r="F863">
        <v>17.200000000000301</v>
      </c>
      <c r="G863">
        <f t="shared" si="26"/>
        <v>20.787189883076156</v>
      </c>
      <c r="H863">
        <f t="shared" si="27"/>
        <v>-1051.5566603997997</v>
      </c>
    </row>
    <row r="864" spans="6:8" x14ac:dyDescent="0.35">
      <c r="F864">
        <v>17.220000000000301</v>
      </c>
      <c r="G864">
        <f t="shared" si="26"/>
        <v>20.811361034102987</v>
      </c>
      <c r="H864">
        <f t="shared" si="27"/>
        <v>-1054.4720493631569</v>
      </c>
    </row>
    <row r="865" spans="6:8" x14ac:dyDescent="0.35">
      <c r="F865">
        <v>17.2400000000003</v>
      </c>
      <c r="G865">
        <f t="shared" si="26"/>
        <v>20.835532185129818</v>
      </c>
      <c r="H865">
        <f t="shared" si="27"/>
        <v>-1057.3913623265141</v>
      </c>
    </row>
    <row r="866" spans="6:8" x14ac:dyDescent="0.35">
      <c r="F866">
        <v>17.2600000000003</v>
      </c>
      <c r="G866">
        <f t="shared" si="26"/>
        <v>20.859703336156652</v>
      </c>
      <c r="H866">
        <f t="shared" si="27"/>
        <v>-1060.3145992898715</v>
      </c>
    </row>
    <row r="867" spans="6:8" x14ac:dyDescent="0.35">
      <c r="F867">
        <v>17.2800000000003</v>
      </c>
      <c r="G867">
        <f t="shared" si="26"/>
        <v>20.883874487183483</v>
      </c>
      <c r="H867">
        <f t="shared" si="27"/>
        <v>-1063.2417602532289</v>
      </c>
    </row>
    <row r="868" spans="6:8" x14ac:dyDescent="0.35">
      <c r="F868">
        <v>17.300000000000299</v>
      </c>
      <c r="G868">
        <f t="shared" si="26"/>
        <v>20.908045638210314</v>
      </c>
      <c r="H868">
        <f t="shared" si="27"/>
        <v>-1066.1728452165862</v>
      </c>
    </row>
    <row r="869" spans="6:8" x14ac:dyDescent="0.35">
      <c r="F869">
        <v>17.320000000000299</v>
      </c>
      <c r="G869">
        <f t="shared" si="26"/>
        <v>20.932216789237145</v>
      </c>
      <c r="H869">
        <f t="shared" si="27"/>
        <v>-1069.1078541799434</v>
      </c>
    </row>
    <row r="870" spans="6:8" x14ac:dyDescent="0.35">
      <c r="F870">
        <v>17.340000000000298</v>
      </c>
      <c r="G870">
        <f t="shared" si="26"/>
        <v>20.95638794026398</v>
      </c>
      <c r="H870">
        <f t="shared" si="27"/>
        <v>-1072.0467871433007</v>
      </c>
    </row>
    <row r="871" spans="6:8" x14ac:dyDescent="0.35">
      <c r="F871">
        <v>17.360000000000301</v>
      </c>
      <c r="G871">
        <f t="shared" si="26"/>
        <v>20.980559091290814</v>
      </c>
      <c r="H871">
        <f t="shared" si="27"/>
        <v>-1074.9896441066583</v>
      </c>
    </row>
    <row r="872" spans="6:8" x14ac:dyDescent="0.35">
      <c r="F872">
        <v>17.380000000000301</v>
      </c>
      <c r="G872">
        <f t="shared" si="26"/>
        <v>21.004730242317645</v>
      </c>
      <c r="H872">
        <f t="shared" si="27"/>
        <v>-1077.9364250700157</v>
      </c>
    </row>
    <row r="873" spans="6:8" x14ac:dyDescent="0.35">
      <c r="F873">
        <v>17.400000000000301</v>
      </c>
      <c r="G873">
        <f t="shared" si="26"/>
        <v>21.028901393344476</v>
      </c>
      <c r="H873">
        <f t="shared" si="27"/>
        <v>-1080.8871300333728</v>
      </c>
    </row>
    <row r="874" spans="6:8" x14ac:dyDescent="0.35">
      <c r="F874">
        <v>17.4200000000003</v>
      </c>
      <c r="G874">
        <f t="shared" si="26"/>
        <v>21.053072544371311</v>
      </c>
      <c r="H874">
        <f t="shared" si="27"/>
        <v>-1083.8417589967303</v>
      </c>
    </row>
    <row r="875" spans="6:8" x14ac:dyDescent="0.35">
      <c r="F875">
        <v>17.4400000000003</v>
      </c>
      <c r="G875">
        <f t="shared" si="26"/>
        <v>21.077243695398142</v>
      </c>
      <c r="H875">
        <f t="shared" si="27"/>
        <v>-1086.8003119600876</v>
      </c>
    </row>
    <row r="876" spans="6:8" x14ac:dyDescent="0.35">
      <c r="F876">
        <v>17.460000000000299</v>
      </c>
      <c r="G876">
        <f t="shared" si="26"/>
        <v>21.101414846424973</v>
      </c>
      <c r="H876">
        <f t="shared" si="27"/>
        <v>-1089.762788923445</v>
      </c>
    </row>
    <row r="877" spans="6:8" x14ac:dyDescent="0.35">
      <c r="F877">
        <v>17.480000000000299</v>
      </c>
      <c r="G877">
        <f t="shared" si="26"/>
        <v>21.125585997451804</v>
      </c>
      <c r="H877">
        <f t="shared" si="27"/>
        <v>-1092.729189886802</v>
      </c>
    </row>
    <row r="878" spans="6:8" x14ac:dyDescent="0.35">
      <c r="F878">
        <v>17.500000000000298</v>
      </c>
      <c r="G878">
        <f t="shared" si="26"/>
        <v>21.149757148478638</v>
      </c>
      <c r="H878">
        <f t="shared" si="27"/>
        <v>-1095.6995148501596</v>
      </c>
    </row>
    <row r="879" spans="6:8" x14ac:dyDescent="0.35">
      <c r="F879">
        <v>17.520000000000302</v>
      </c>
      <c r="G879">
        <f t="shared" si="26"/>
        <v>21.173928299505473</v>
      </c>
      <c r="H879">
        <f t="shared" si="27"/>
        <v>-1098.6737638135173</v>
      </c>
    </row>
    <row r="880" spans="6:8" x14ac:dyDescent="0.35">
      <c r="F880">
        <v>17.540000000000301</v>
      </c>
      <c r="G880">
        <f t="shared" si="26"/>
        <v>21.198099450532304</v>
      </c>
      <c r="H880">
        <f t="shared" si="27"/>
        <v>-1101.6519367768744</v>
      </c>
    </row>
    <row r="881" spans="6:8" x14ac:dyDescent="0.35">
      <c r="F881">
        <v>17.560000000000301</v>
      </c>
      <c r="G881">
        <f t="shared" si="26"/>
        <v>21.222270601559138</v>
      </c>
      <c r="H881">
        <f t="shared" si="27"/>
        <v>-1104.6340337402319</v>
      </c>
    </row>
    <row r="882" spans="6:8" x14ac:dyDescent="0.35">
      <c r="F882">
        <v>17.5800000000003</v>
      </c>
      <c r="G882">
        <f t="shared" si="26"/>
        <v>21.246441752585969</v>
      </c>
      <c r="H882">
        <f t="shared" si="27"/>
        <v>-1107.6200547035892</v>
      </c>
    </row>
    <row r="883" spans="6:8" x14ac:dyDescent="0.35">
      <c r="F883">
        <v>17.6000000000003</v>
      </c>
      <c r="G883">
        <f t="shared" si="26"/>
        <v>21.2706129036128</v>
      </c>
      <c r="H883">
        <f t="shared" si="27"/>
        <v>-1110.6099996669466</v>
      </c>
    </row>
    <row r="884" spans="6:8" x14ac:dyDescent="0.35">
      <c r="F884">
        <v>17.620000000000299</v>
      </c>
      <c r="G884">
        <f t="shared" si="26"/>
        <v>21.294784054639631</v>
      </c>
      <c r="H884">
        <f t="shared" si="27"/>
        <v>-1113.6038686303036</v>
      </c>
    </row>
    <row r="885" spans="6:8" x14ac:dyDescent="0.35">
      <c r="F885">
        <v>17.640000000000299</v>
      </c>
      <c r="G885">
        <f t="shared" si="26"/>
        <v>21.318955205666462</v>
      </c>
      <c r="H885">
        <f t="shared" si="27"/>
        <v>-1116.6016615936612</v>
      </c>
    </row>
    <row r="886" spans="6:8" x14ac:dyDescent="0.35">
      <c r="F886">
        <v>17.660000000000299</v>
      </c>
      <c r="G886">
        <f t="shared" si="26"/>
        <v>21.343126356693297</v>
      </c>
      <c r="H886">
        <f t="shared" si="27"/>
        <v>-1119.6033785570182</v>
      </c>
    </row>
    <row r="887" spans="6:8" x14ac:dyDescent="0.35">
      <c r="F887">
        <v>17.680000000000302</v>
      </c>
      <c r="G887">
        <f t="shared" si="26"/>
        <v>21.367297507720131</v>
      </c>
      <c r="H887">
        <f t="shared" si="27"/>
        <v>-1122.6090195203763</v>
      </c>
    </row>
    <row r="888" spans="6:8" x14ac:dyDescent="0.35">
      <c r="F888">
        <v>17.700000000000301</v>
      </c>
      <c r="G888">
        <f t="shared" si="26"/>
        <v>21.391468658746962</v>
      </c>
      <c r="H888">
        <f t="shared" si="27"/>
        <v>-1125.6185844837335</v>
      </c>
    </row>
    <row r="889" spans="6:8" x14ac:dyDescent="0.35">
      <c r="F889">
        <v>17.720000000000301</v>
      </c>
      <c r="G889">
        <f t="shared" si="26"/>
        <v>21.415639809773797</v>
      </c>
      <c r="H889">
        <f t="shared" si="27"/>
        <v>-1128.6320734470908</v>
      </c>
    </row>
    <row r="890" spans="6:8" x14ac:dyDescent="0.35">
      <c r="F890">
        <v>17.7400000000003</v>
      </c>
      <c r="G890">
        <f t="shared" si="26"/>
        <v>21.439810960800628</v>
      </c>
      <c r="H890">
        <f t="shared" si="27"/>
        <v>-1131.6494864104479</v>
      </c>
    </row>
    <row r="891" spans="6:8" x14ac:dyDescent="0.35">
      <c r="F891">
        <v>17.7600000000003</v>
      </c>
      <c r="G891">
        <f t="shared" si="26"/>
        <v>21.463982111827459</v>
      </c>
      <c r="H891">
        <f t="shared" si="27"/>
        <v>-1134.6708233738054</v>
      </c>
    </row>
    <row r="892" spans="6:8" x14ac:dyDescent="0.35">
      <c r="F892">
        <v>17.7800000000003</v>
      </c>
      <c r="G892">
        <f t="shared" si="26"/>
        <v>21.48815326285429</v>
      </c>
      <c r="H892">
        <f t="shared" si="27"/>
        <v>-1137.6960843371623</v>
      </c>
    </row>
    <row r="893" spans="6:8" x14ac:dyDescent="0.35">
      <c r="F893">
        <v>17.800000000000299</v>
      </c>
      <c r="G893">
        <f t="shared" si="26"/>
        <v>21.512324413881124</v>
      </c>
      <c r="H893">
        <f t="shared" si="27"/>
        <v>-1140.72526930052</v>
      </c>
    </row>
    <row r="894" spans="6:8" x14ac:dyDescent="0.35">
      <c r="F894">
        <v>17.820000000000299</v>
      </c>
      <c r="G894">
        <f t="shared" si="26"/>
        <v>21.536495564907955</v>
      </c>
      <c r="H894">
        <f t="shared" si="27"/>
        <v>-1143.7583782638771</v>
      </c>
    </row>
    <row r="895" spans="6:8" x14ac:dyDescent="0.35">
      <c r="F895">
        <v>17.840000000000298</v>
      </c>
      <c r="G895">
        <f t="shared" si="26"/>
        <v>21.560666715934786</v>
      </c>
      <c r="H895">
        <f t="shared" si="27"/>
        <v>-1146.7954112272344</v>
      </c>
    </row>
    <row r="896" spans="6:8" x14ac:dyDescent="0.35">
      <c r="F896">
        <v>17.860000000000301</v>
      </c>
      <c r="G896">
        <f t="shared" si="26"/>
        <v>21.584837866961621</v>
      </c>
      <c r="H896">
        <f t="shared" si="27"/>
        <v>-1149.8363681905921</v>
      </c>
    </row>
    <row r="897" spans="6:8" x14ac:dyDescent="0.35">
      <c r="F897">
        <v>17.880000000000301</v>
      </c>
      <c r="G897">
        <f t="shared" si="26"/>
        <v>21.609009017988456</v>
      </c>
      <c r="H897">
        <f t="shared" si="27"/>
        <v>-1152.8812491539497</v>
      </c>
    </row>
    <row r="898" spans="6:8" x14ac:dyDescent="0.35">
      <c r="F898">
        <v>17.900000000000301</v>
      </c>
      <c r="G898">
        <f t="shared" si="26"/>
        <v>21.633180169015287</v>
      </c>
      <c r="H898">
        <f t="shared" si="27"/>
        <v>-1155.9300541173068</v>
      </c>
    </row>
    <row r="899" spans="6:8" x14ac:dyDescent="0.35">
      <c r="F899">
        <v>17.9200000000003</v>
      </c>
      <c r="G899">
        <f t="shared" ref="G899:G962" si="28">$B$15*F899</f>
        <v>21.657351320042117</v>
      </c>
      <c r="H899">
        <f t="shared" ref="H899:H962" si="29">$B$13*F899-($B$8*F899^2)/2+$B$12</f>
        <v>-1158.9827830806641</v>
      </c>
    </row>
    <row r="900" spans="6:8" x14ac:dyDescent="0.35">
      <c r="F900">
        <v>17.9400000000003</v>
      </c>
      <c r="G900">
        <f t="shared" si="28"/>
        <v>21.681522471068948</v>
      </c>
      <c r="H900">
        <f t="shared" si="29"/>
        <v>-1162.0394360440214</v>
      </c>
    </row>
    <row r="901" spans="6:8" x14ac:dyDescent="0.35">
      <c r="F901">
        <v>17.960000000000299</v>
      </c>
      <c r="G901">
        <f t="shared" si="28"/>
        <v>21.705693622095783</v>
      </c>
      <c r="H901">
        <f t="shared" si="29"/>
        <v>-1165.1000130073785</v>
      </c>
    </row>
    <row r="902" spans="6:8" x14ac:dyDescent="0.35">
      <c r="F902">
        <v>17.980000000000299</v>
      </c>
      <c r="G902">
        <f t="shared" si="28"/>
        <v>21.729864773122614</v>
      </c>
      <c r="H902">
        <f t="shared" si="29"/>
        <v>-1168.1645139707359</v>
      </c>
    </row>
    <row r="903" spans="6:8" x14ac:dyDescent="0.35">
      <c r="F903">
        <v>18.000000000000298</v>
      </c>
      <c r="G903">
        <f t="shared" si="28"/>
        <v>21.754035924149445</v>
      </c>
      <c r="H903">
        <f t="shared" si="29"/>
        <v>-1171.2329389340932</v>
      </c>
    </row>
    <row r="904" spans="6:8" x14ac:dyDescent="0.35">
      <c r="F904">
        <v>18.020000000000302</v>
      </c>
      <c r="G904">
        <f t="shared" si="28"/>
        <v>21.77820707517628</v>
      </c>
      <c r="H904">
        <f t="shared" si="29"/>
        <v>-1174.3052878974511</v>
      </c>
    </row>
    <row r="905" spans="6:8" x14ac:dyDescent="0.35">
      <c r="F905">
        <v>18.040000000000301</v>
      </c>
      <c r="G905">
        <f t="shared" si="28"/>
        <v>21.802378226203114</v>
      </c>
      <c r="H905">
        <f t="shared" si="29"/>
        <v>-1177.3815608608081</v>
      </c>
    </row>
    <row r="906" spans="6:8" x14ac:dyDescent="0.35">
      <c r="F906">
        <v>18.060000000000301</v>
      </c>
      <c r="G906">
        <f t="shared" si="28"/>
        <v>21.826549377229945</v>
      </c>
      <c r="H906">
        <f t="shared" si="29"/>
        <v>-1180.4617578241657</v>
      </c>
    </row>
    <row r="907" spans="6:8" x14ac:dyDescent="0.35">
      <c r="F907">
        <v>18.0800000000003</v>
      </c>
      <c r="G907">
        <f t="shared" si="28"/>
        <v>21.850720528256776</v>
      </c>
      <c r="H907">
        <f t="shared" si="29"/>
        <v>-1183.5458787875227</v>
      </c>
    </row>
    <row r="908" spans="6:8" x14ac:dyDescent="0.35">
      <c r="F908">
        <v>18.1000000000003</v>
      </c>
      <c r="G908">
        <f t="shared" si="28"/>
        <v>21.874891679283607</v>
      </c>
      <c r="H908">
        <f t="shared" si="29"/>
        <v>-1186.6339237508803</v>
      </c>
    </row>
    <row r="909" spans="6:8" x14ac:dyDescent="0.35">
      <c r="F909">
        <v>18.120000000000299</v>
      </c>
      <c r="G909">
        <f t="shared" si="28"/>
        <v>21.899062830310442</v>
      </c>
      <c r="H909">
        <f t="shared" si="29"/>
        <v>-1189.7258927142375</v>
      </c>
    </row>
    <row r="910" spans="6:8" x14ac:dyDescent="0.35">
      <c r="F910">
        <v>18.140000000000299</v>
      </c>
      <c r="G910">
        <f t="shared" si="28"/>
        <v>21.923233981337273</v>
      </c>
      <c r="H910">
        <f t="shared" si="29"/>
        <v>-1192.8217856775948</v>
      </c>
    </row>
    <row r="911" spans="6:8" x14ac:dyDescent="0.35">
      <c r="F911">
        <v>18.160000000000299</v>
      </c>
      <c r="G911">
        <f t="shared" si="28"/>
        <v>21.947405132364104</v>
      </c>
      <c r="H911">
        <f t="shared" si="29"/>
        <v>-1195.9216026409522</v>
      </c>
    </row>
    <row r="912" spans="6:8" x14ac:dyDescent="0.35">
      <c r="F912">
        <v>18.180000000000302</v>
      </c>
      <c r="G912">
        <f t="shared" si="28"/>
        <v>21.971576283390942</v>
      </c>
      <c r="H912">
        <f t="shared" si="29"/>
        <v>-1199.0253436043099</v>
      </c>
    </row>
    <row r="913" spans="6:8" x14ac:dyDescent="0.35">
      <c r="F913">
        <v>18.200000000000301</v>
      </c>
      <c r="G913">
        <f t="shared" si="28"/>
        <v>21.995747434417773</v>
      </c>
      <c r="H913">
        <f t="shared" si="29"/>
        <v>-1202.1330085676673</v>
      </c>
    </row>
    <row r="914" spans="6:8" x14ac:dyDescent="0.35">
      <c r="F914">
        <v>18.220000000000301</v>
      </c>
      <c r="G914">
        <f t="shared" si="28"/>
        <v>22.019918585444604</v>
      </c>
      <c r="H914">
        <f t="shared" si="29"/>
        <v>-1205.2445975310243</v>
      </c>
    </row>
    <row r="915" spans="6:8" x14ac:dyDescent="0.35">
      <c r="F915">
        <v>18.2400000000003</v>
      </c>
      <c r="G915">
        <f t="shared" si="28"/>
        <v>22.044089736471435</v>
      </c>
      <c r="H915">
        <f t="shared" si="29"/>
        <v>-1208.3601104943816</v>
      </c>
    </row>
    <row r="916" spans="6:8" x14ac:dyDescent="0.35">
      <c r="F916">
        <v>18.2600000000003</v>
      </c>
      <c r="G916">
        <f t="shared" si="28"/>
        <v>22.068260887498266</v>
      </c>
      <c r="H916">
        <f t="shared" si="29"/>
        <v>-1211.479547457739</v>
      </c>
    </row>
    <row r="917" spans="6:8" x14ac:dyDescent="0.35">
      <c r="F917">
        <v>18.2800000000003</v>
      </c>
      <c r="G917">
        <f t="shared" si="28"/>
        <v>22.0924320385251</v>
      </c>
      <c r="H917">
        <f t="shared" si="29"/>
        <v>-1214.6029084210963</v>
      </c>
    </row>
    <row r="918" spans="6:8" x14ac:dyDescent="0.35">
      <c r="F918">
        <v>18.300000000000299</v>
      </c>
      <c r="G918">
        <f t="shared" si="28"/>
        <v>22.116603189551931</v>
      </c>
      <c r="H918">
        <f t="shared" si="29"/>
        <v>-1217.7301933844537</v>
      </c>
    </row>
    <row r="919" spans="6:8" x14ac:dyDescent="0.35">
      <c r="F919">
        <v>18.320000000000299</v>
      </c>
      <c r="G919">
        <f t="shared" si="28"/>
        <v>22.140774340578762</v>
      </c>
      <c r="H919">
        <f t="shared" si="29"/>
        <v>-1220.861402347811</v>
      </c>
    </row>
    <row r="920" spans="6:8" x14ac:dyDescent="0.35">
      <c r="F920">
        <v>18.340000000000298</v>
      </c>
      <c r="G920">
        <f t="shared" si="28"/>
        <v>22.164945491605593</v>
      </c>
      <c r="H920">
        <f t="shared" si="29"/>
        <v>-1223.9965353111681</v>
      </c>
    </row>
    <row r="921" spans="6:8" x14ac:dyDescent="0.35">
      <c r="F921">
        <v>18.360000000000301</v>
      </c>
      <c r="G921">
        <f t="shared" si="28"/>
        <v>22.189116642632431</v>
      </c>
      <c r="H921">
        <f t="shared" si="29"/>
        <v>-1227.1355922745258</v>
      </c>
    </row>
    <row r="922" spans="6:8" x14ac:dyDescent="0.35">
      <c r="F922">
        <v>18.380000000000301</v>
      </c>
      <c r="G922">
        <f t="shared" si="28"/>
        <v>22.213287793659262</v>
      </c>
      <c r="H922">
        <f t="shared" si="29"/>
        <v>-1230.2785732378832</v>
      </c>
    </row>
    <row r="923" spans="6:8" x14ac:dyDescent="0.35">
      <c r="F923">
        <v>18.400000000000301</v>
      </c>
      <c r="G923">
        <f t="shared" si="28"/>
        <v>22.237458944686093</v>
      </c>
      <c r="H923">
        <f t="shared" si="29"/>
        <v>-1233.4254782012408</v>
      </c>
    </row>
    <row r="924" spans="6:8" x14ac:dyDescent="0.35">
      <c r="F924">
        <v>18.4200000000003</v>
      </c>
      <c r="G924">
        <f t="shared" si="28"/>
        <v>22.261630095712924</v>
      </c>
      <c r="H924">
        <f t="shared" si="29"/>
        <v>-1236.5763071645979</v>
      </c>
    </row>
    <row r="925" spans="6:8" x14ac:dyDescent="0.35">
      <c r="F925">
        <v>18.4400000000003</v>
      </c>
      <c r="G925">
        <f t="shared" si="28"/>
        <v>22.285801246739759</v>
      </c>
      <c r="H925">
        <f t="shared" si="29"/>
        <v>-1239.7310601279553</v>
      </c>
    </row>
    <row r="926" spans="6:8" x14ac:dyDescent="0.35">
      <c r="F926">
        <v>18.460000000000299</v>
      </c>
      <c r="G926">
        <f t="shared" si="28"/>
        <v>22.30997239776659</v>
      </c>
      <c r="H926">
        <f t="shared" si="29"/>
        <v>-1242.8897370913126</v>
      </c>
    </row>
    <row r="927" spans="6:8" x14ac:dyDescent="0.35">
      <c r="F927">
        <v>18.480000000000299</v>
      </c>
      <c r="G927">
        <f t="shared" si="28"/>
        <v>22.334143548793421</v>
      </c>
      <c r="H927">
        <f t="shared" si="29"/>
        <v>-1246.0523380546695</v>
      </c>
    </row>
    <row r="928" spans="6:8" x14ac:dyDescent="0.35">
      <c r="F928">
        <v>18.500000000000298</v>
      </c>
      <c r="G928">
        <f t="shared" si="28"/>
        <v>22.358314699820252</v>
      </c>
      <c r="H928">
        <f t="shared" si="29"/>
        <v>-1249.2188630180269</v>
      </c>
    </row>
    <row r="929" spans="6:8" x14ac:dyDescent="0.35">
      <c r="F929">
        <v>18.520000000000302</v>
      </c>
      <c r="G929">
        <f t="shared" si="28"/>
        <v>22.38248585084709</v>
      </c>
      <c r="H929">
        <f t="shared" si="29"/>
        <v>-1252.3893119813847</v>
      </c>
    </row>
    <row r="930" spans="6:8" x14ac:dyDescent="0.35">
      <c r="F930">
        <v>18.540000000000301</v>
      </c>
      <c r="G930">
        <f t="shared" si="28"/>
        <v>22.406657001873921</v>
      </c>
      <c r="H930">
        <f t="shared" si="29"/>
        <v>-1255.5636849447421</v>
      </c>
    </row>
    <row r="931" spans="6:8" x14ac:dyDescent="0.35">
      <c r="F931">
        <v>18.560000000000301</v>
      </c>
      <c r="G931">
        <f t="shared" si="28"/>
        <v>22.430828152900752</v>
      </c>
      <c r="H931">
        <f t="shared" si="29"/>
        <v>-1258.7419819080994</v>
      </c>
    </row>
    <row r="932" spans="6:8" x14ac:dyDescent="0.35">
      <c r="F932">
        <v>18.5800000000003</v>
      </c>
      <c r="G932">
        <f t="shared" si="28"/>
        <v>22.454999303927586</v>
      </c>
      <c r="H932">
        <f t="shared" si="29"/>
        <v>-1261.9242028714568</v>
      </c>
    </row>
    <row r="933" spans="6:8" x14ac:dyDescent="0.35">
      <c r="F933">
        <v>18.6000000000003</v>
      </c>
      <c r="G933">
        <f t="shared" si="28"/>
        <v>22.479170454954417</v>
      </c>
      <c r="H933">
        <f t="shared" si="29"/>
        <v>-1265.1103478348139</v>
      </c>
    </row>
    <row r="934" spans="6:8" x14ac:dyDescent="0.35">
      <c r="F934">
        <v>18.620000000000299</v>
      </c>
      <c r="G934">
        <f t="shared" si="28"/>
        <v>22.503341605981248</v>
      </c>
      <c r="H934">
        <f t="shared" si="29"/>
        <v>-1268.3004167981712</v>
      </c>
    </row>
    <row r="935" spans="6:8" x14ac:dyDescent="0.35">
      <c r="F935">
        <v>18.640000000000299</v>
      </c>
      <c r="G935">
        <f t="shared" si="28"/>
        <v>22.527512757008079</v>
      </c>
      <c r="H935">
        <f t="shared" si="29"/>
        <v>-1271.4944097615287</v>
      </c>
    </row>
    <row r="936" spans="6:8" x14ac:dyDescent="0.35">
      <c r="F936">
        <v>18.660000000000299</v>
      </c>
      <c r="G936">
        <f t="shared" si="28"/>
        <v>22.55168390803491</v>
      </c>
      <c r="H936">
        <f t="shared" si="29"/>
        <v>-1274.6923267248858</v>
      </c>
    </row>
    <row r="937" spans="6:8" x14ac:dyDescent="0.35">
      <c r="F937">
        <v>18.680000000000302</v>
      </c>
      <c r="G937">
        <f t="shared" si="28"/>
        <v>22.575855059061748</v>
      </c>
      <c r="H937">
        <f t="shared" si="29"/>
        <v>-1277.8941676882434</v>
      </c>
    </row>
    <row r="938" spans="6:8" x14ac:dyDescent="0.35">
      <c r="F938">
        <v>18.700000000000301</v>
      </c>
      <c r="G938">
        <f t="shared" si="28"/>
        <v>22.600026210088579</v>
      </c>
      <c r="H938">
        <f t="shared" si="29"/>
        <v>-1281.099932651601</v>
      </c>
    </row>
    <row r="939" spans="6:8" x14ac:dyDescent="0.35">
      <c r="F939">
        <v>18.720000000000301</v>
      </c>
      <c r="G939">
        <f t="shared" si="28"/>
        <v>22.62419736111541</v>
      </c>
      <c r="H939">
        <f t="shared" si="29"/>
        <v>-1284.3096216149581</v>
      </c>
    </row>
    <row r="940" spans="6:8" x14ac:dyDescent="0.35">
      <c r="F940">
        <v>18.7400000000003</v>
      </c>
      <c r="G940">
        <f t="shared" si="28"/>
        <v>22.648368512142245</v>
      </c>
      <c r="H940">
        <f t="shared" si="29"/>
        <v>-1287.5232345783156</v>
      </c>
    </row>
    <row r="941" spans="6:8" x14ac:dyDescent="0.35">
      <c r="F941">
        <v>18.7600000000003</v>
      </c>
      <c r="G941">
        <f t="shared" si="28"/>
        <v>22.672539663169076</v>
      </c>
      <c r="H941">
        <f t="shared" si="29"/>
        <v>-1290.7407715416725</v>
      </c>
    </row>
    <row r="942" spans="6:8" x14ac:dyDescent="0.35">
      <c r="F942">
        <v>18.7800000000003</v>
      </c>
      <c r="G942">
        <f t="shared" si="28"/>
        <v>22.696710814195907</v>
      </c>
      <c r="H942">
        <f t="shared" si="29"/>
        <v>-1293.96223250503</v>
      </c>
    </row>
    <row r="943" spans="6:8" x14ac:dyDescent="0.35">
      <c r="F943">
        <v>18.800000000000299</v>
      </c>
      <c r="G943">
        <f t="shared" si="28"/>
        <v>22.720881965222738</v>
      </c>
      <c r="H943">
        <f t="shared" si="29"/>
        <v>-1297.1876174683873</v>
      </c>
    </row>
    <row r="944" spans="6:8" x14ac:dyDescent="0.35">
      <c r="F944">
        <v>18.820000000000299</v>
      </c>
      <c r="G944">
        <f t="shared" si="28"/>
        <v>22.745053116249569</v>
      </c>
      <c r="H944">
        <f t="shared" si="29"/>
        <v>-1300.4169264317445</v>
      </c>
    </row>
    <row r="945" spans="6:8" x14ac:dyDescent="0.35">
      <c r="F945">
        <v>18.840000000000298</v>
      </c>
      <c r="G945">
        <f t="shared" si="28"/>
        <v>22.769224267276403</v>
      </c>
      <c r="H945">
        <f t="shared" si="29"/>
        <v>-1303.6501593951018</v>
      </c>
    </row>
    <row r="946" spans="6:8" x14ac:dyDescent="0.35">
      <c r="F946">
        <v>18.860000000000301</v>
      </c>
      <c r="G946">
        <f t="shared" si="28"/>
        <v>22.793395418303238</v>
      </c>
      <c r="H946">
        <f t="shared" si="29"/>
        <v>-1306.8873163584597</v>
      </c>
    </row>
    <row r="947" spans="6:8" x14ac:dyDescent="0.35">
      <c r="F947">
        <v>18.880000000000301</v>
      </c>
      <c r="G947">
        <f t="shared" si="28"/>
        <v>22.817566569330069</v>
      </c>
      <c r="H947">
        <f t="shared" si="29"/>
        <v>-1310.1283973218171</v>
      </c>
    </row>
    <row r="948" spans="6:8" x14ac:dyDescent="0.35">
      <c r="F948">
        <v>18.900000000000301</v>
      </c>
      <c r="G948">
        <f t="shared" si="28"/>
        <v>22.841737720356903</v>
      </c>
      <c r="H948">
        <f t="shared" si="29"/>
        <v>-1313.3734022851743</v>
      </c>
    </row>
    <row r="949" spans="6:8" x14ac:dyDescent="0.35">
      <c r="F949">
        <v>18.9200000000003</v>
      </c>
      <c r="G949">
        <f t="shared" si="28"/>
        <v>22.865908871383734</v>
      </c>
      <c r="H949">
        <f t="shared" si="29"/>
        <v>-1316.6223312485315</v>
      </c>
    </row>
    <row r="950" spans="6:8" x14ac:dyDescent="0.35">
      <c r="F950">
        <v>18.9400000000003</v>
      </c>
      <c r="G950">
        <f t="shared" si="28"/>
        <v>22.890080022410565</v>
      </c>
      <c r="H950">
        <f t="shared" si="29"/>
        <v>-1319.8751842118888</v>
      </c>
    </row>
    <row r="951" spans="6:8" x14ac:dyDescent="0.35">
      <c r="F951">
        <v>18.960000000000299</v>
      </c>
      <c r="G951">
        <f t="shared" si="28"/>
        <v>22.914251173437396</v>
      </c>
      <c r="H951">
        <f t="shared" si="29"/>
        <v>-1323.131961175246</v>
      </c>
    </row>
    <row r="952" spans="6:8" x14ac:dyDescent="0.35">
      <c r="F952">
        <v>18.980000000000299</v>
      </c>
      <c r="G952">
        <f t="shared" si="28"/>
        <v>22.938422324464231</v>
      </c>
      <c r="H952">
        <f t="shared" si="29"/>
        <v>-1326.3926621386036</v>
      </c>
    </row>
    <row r="953" spans="6:8" x14ac:dyDescent="0.35">
      <c r="F953">
        <v>19.000000000000298</v>
      </c>
      <c r="G953">
        <f t="shared" si="28"/>
        <v>22.962593475491062</v>
      </c>
      <c r="H953">
        <f t="shared" si="29"/>
        <v>-1329.6572871019609</v>
      </c>
    </row>
    <row r="954" spans="6:8" x14ac:dyDescent="0.35">
      <c r="F954">
        <v>19.020000000000302</v>
      </c>
      <c r="G954">
        <f t="shared" si="28"/>
        <v>22.986764626517896</v>
      </c>
      <c r="H954">
        <f t="shared" si="29"/>
        <v>-1332.9258360653187</v>
      </c>
    </row>
    <row r="955" spans="6:8" x14ac:dyDescent="0.35">
      <c r="F955">
        <v>19.040000000000301</v>
      </c>
      <c r="G955">
        <f t="shared" si="28"/>
        <v>23.010935777544727</v>
      </c>
      <c r="H955">
        <f t="shared" si="29"/>
        <v>-1336.1983090286758</v>
      </c>
    </row>
    <row r="956" spans="6:8" x14ac:dyDescent="0.35">
      <c r="F956">
        <v>19.060000000000301</v>
      </c>
      <c r="G956">
        <f t="shared" si="28"/>
        <v>23.035106928571562</v>
      </c>
      <c r="H956">
        <f t="shared" si="29"/>
        <v>-1339.4747059920333</v>
      </c>
    </row>
    <row r="957" spans="6:8" x14ac:dyDescent="0.35">
      <c r="F957">
        <v>19.0800000000003</v>
      </c>
      <c r="G957">
        <f t="shared" si="28"/>
        <v>23.059278079598393</v>
      </c>
      <c r="H957">
        <f t="shared" si="29"/>
        <v>-1342.7550269553903</v>
      </c>
    </row>
    <row r="958" spans="6:8" x14ac:dyDescent="0.35">
      <c r="F958">
        <v>19.1000000000003</v>
      </c>
      <c r="G958">
        <f t="shared" si="28"/>
        <v>23.083449230625224</v>
      </c>
      <c r="H958">
        <f t="shared" si="29"/>
        <v>-1346.0392719187475</v>
      </c>
    </row>
    <row r="959" spans="6:8" x14ac:dyDescent="0.35">
      <c r="F959">
        <v>19.120000000000299</v>
      </c>
      <c r="G959">
        <f t="shared" si="28"/>
        <v>23.107620381652055</v>
      </c>
      <c r="H959">
        <f t="shared" si="29"/>
        <v>-1349.3274408821051</v>
      </c>
    </row>
    <row r="960" spans="6:8" x14ac:dyDescent="0.35">
      <c r="F960">
        <v>19.140000000000299</v>
      </c>
      <c r="G960">
        <f t="shared" si="28"/>
        <v>23.131791532678889</v>
      </c>
      <c r="H960">
        <f t="shared" si="29"/>
        <v>-1352.6195338454625</v>
      </c>
    </row>
    <row r="961" spans="6:8" x14ac:dyDescent="0.35">
      <c r="F961">
        <v>19.160000000000299</v>
      </c>
      <c r="G961">
        <f t="shared" si="28"/>
        <v>23.15596268370572</v>
      </c>
      <c r="H961">
        <f t="shared" si="29"/>
        <v>-1355.9155508088195</v>
      </c>
    </row>
    <row r="962" spans="6:8" x14ac:dyDescent="0.35">
      <c r="F962">
        <v>19.180000000000302</v>
      </c>
      <c r="G962">
        <f t="shared" si="28"/>
        <v>23.180133834732555</v>
      </c>
      <c r="H962">
        <f t="shared" si="29"/>
        <v>-1359.2154917721773</v>
      </c>
    </row>
    <row r="963" spans="6:8" x14ac:dyDescent="0.35">
      <c r="F963">
        <v>19.200000000000301</v>
      </c>
      <c r="G963">
        <f t="shared" ref="G963:G1026" si="30">$B$15*F963</f>
        <v>23.204304985759386</v>
      </c>
      <c r="H963">
        <f t="shared" ref="H963:H1026" si="31">$B$13*F963-($B$8*F963^2)/2+$B$12</f>
        <v>-1362.5193567355348</v>
      </c>
    </row>
    <row r="964" spans="6:8" x14ac:dyDescent="0.35">
      <c r="F964">
        <v>19.220000000000301</v>
      </c>
      <c r="G964">
        <f t="shared" si="30"/>
        <v>23.22847613678622</v>
      </c>
      <c r="H964">
        <f t="shared" si="31"/>
        <v>-1365.8271456988921</v>
      </c>
    </row>
    <row r="965" spans="6:8" x14ac:dyDescent="0.35">
      <c r="F965">
        <v>19.2400000000003</v>
      </c>
      <c r="G965">
        <f t="shared" si="30"/>
        <v>23.252647287813051</v>
      </c>
      <c r="H965">
        <f t="shared" si="31"/>
        <v>-1369.1388586622495</v>
      </c>
    </row>
    <row r="966" spans="6:8" x14ac:dyDescent="0.35">
      <c r="F966">
        <v>19.2600000000003</v>
      </c>
      <c r="G966">
        <f t="shared" si="30"/>
        <v>23.276818438839882</v>
      </c>
      <c r="H966">
        <f t="shared" si="31"/>
        <v>-1372.4544956256066</v>
      </c>
    </row>
    <row r="967" spans="6:8" x14ac:dyDescent="0.35">
      <c r="F967">
        <v>19.2800000000003</v>
      </c>
      <c r="G967">
        <f t="shared" si="30"/>
        <v>23.300989589866713</v>
      </c>
      <c r="H967">
        <f t="shared" si="31"/>
        <v>-1375.7740565889637</v>
      </c>
    </row>
    <row r="968" spans="6:8" x14ac:dyDescent="0.35">
      <c r="F968">
        <v>19.300000000000299</v>
      </c>
      <c r="G968">
        <f t="shared" si="30"/>
        <v>23.325160740893548</v>
      </c>
      <c r="H968">
        <f t="shared" si="31"/>
        <v>-1379.097541552321</v>
      </c>
    </row>
    <row r="969" spans="6:8" x14ac:dyDescent="0.35">
      <c r="F969">
        <v>19.320000000000299</v>
      </c>
      <c r="G969">
        <f t="shared" si="30"/>
        <v>23.349331891920379</v>
      </c>
      <c r="H969">
        <f t="shared" si="31"/>
        <v>-1382.4249505156783</v>
      </c>
    </row>
    <row r="970" spans="6:8" x14ac:dyDescent="0.35">
      <c r="F970">
        <v>19.340000000000298</v>
      </c>
      <c r="G970">
        <f t="shared" si="30"/>
        <v>23.37350304294721</v>
      </c>
      <c r="H970">
        <f t="shared" si="31"/>
        <v>-1385.7562834790356</v>
      </c>
    </row>
    <row r="971" spans="6:8" x14ac:dyDescent="0.35">
      <c r="F971">
        <v>19.360000000000301</v>
      </c>
      <c r="G971">
        <f t="shared" si="30"/>
        <v>23.397674193974048</v>
      </c>
      <c r="H971">
        <f t="shared" si="31"/>
        <v>-1389.0915404423938</v>
      </c>
    </row>
    <row r="972" spans="6:8" x14ac:dyDescent="0.35">
      <c r="F972">
        <v>19.380000000000301</v>
      </c>
      <c r="G972">
        <f t="shared" si="30"/>
        <v>23.421845345000879</v>
      </c>
      <c r="H972">
        <f t="shared" si="31"/>
        <v>-1392.430721405751</v>
      </c>
    </row>
    <row r="973" spans="6:8" x14ac:dyDescent="0.35">
      <c r="F973">
        <v>19.400000000000301</v>
      </c>
      <c r="G973">
        <f t="shared" si="30"/>
        <v>23.44601649602771</v>
      </c>
      <c r="H973">
        <f t="shared" si="31"/>
        <v>-1395.7738263691081</v>
      </c>
    </row>
    <row r="974" spans="6:8" x14ac:dyDescent="0.35">
      <c r="F974">
        <v>19.4200000000003</v>
      </c>
      <c r="G974">
        <f t="shared" si="30"/>
        <v>23.470187647054541</v>
      </c>
      <c r="H974">
        <f t="shared" si="31"/>
        <v>-1399.1208553324652</v>
      </c>
    </row>
    <row r="975" spans="6:8" x14ac:dyDescent="0.35">
      <c r="F975">
        <v>19.4400000000003</v>
      </c>
      <c r="G975">
        <f t="shared" si="30"/>
        <v>23.494358798081372</v>
      </c>
      <c r="H975">
        <f t="shared" si="31"/>
        <v>-1402.4718082958225</v>
      </c>
    </row>
    <row r="976" spans="6:8" x14ac:dyDescent="0.35">
      <c r="F976">
        <v>19.460000000000299</v>
      </c>
      <c r="G976">
        <f t="shared" si="30"/>
        <v>23.518529949108206</v>
      </c>
      <c r="H976">
        <f t="shared" si="31"/>
        <v>-1405.8266852591798</v>
      </c>
    </row>
    <row r="977" spans="6:8" x14ac:dyDescent="0.35">
      <c r="F977">
        <v>19.480000000000299</v>
      </c>
      <c r="G977">
        <f t="shared" si="30"/>
        <v>23.542701100135037</v>
      </c>
      <c r="H977">
        <f t="shared" si="31"/>
        <v>-1409.1854862225371</v>
      </c>
    </row>
    <row r="978" spans="6:8" x14ac:dyDescent="0.35">
      <c r="F978">
        <v>19.500000000000298</v>
      </c>
      <c r="G978">
        <f t="shared" si="30"/>
        <v>23.566872251161868</v>
      </c>
      <c r="H978">
        <f t="shared" si="31"/>
        <v>-1412.5482111858946</v>
      </c>
    </row>
    <row r="979" spans="6:8" x14ac:dyDescent="0.35">
      <c r="F979">
        <v>19.520000000000302</v>
      </c>
      <c r="G979">
        <f t="shared" si="30"/>
        <v>23.591043402188706</v>
      </c>
      <c r="H979">
        <f t="shared" si="31"/>
        <v>-1415.914860149252</v>
      </c>
    </row>
    <row r="980" spans="6:8" x14ac:dyDescent="0.35">
      <c r="F980">
        <v>19.540000000000301</v>
      </c>
      <c r="G980">
        <f t="shared" si="30"/>
        <v>23.615214553215537</v>
      </c>
      <c r="H980">
        <f t="shared" si="31"/>
        <v>-1419.2854331126096</v>
      </c>
    </row>
    <row r="981" spans="6:8" x14ac:dyDescent="0.35">
      <c r="F981">
        <v>19.560000000000301</v>
      </c>
      <c r="G981">
        <f t="shared" si="30"/>
        <v>23.639385704242368</v>
      </c>
      <c r="H981">
        <f t="shared" si="31"/>
        <v>-1422.6599300759667</v>
      </c>
    </row>
    <row r="982" spans="6:8" x14ac:dyDescent="0.35">
      <c r="F982">
        <v>19.5800000000003</v>
      </c>
      <c r="G982">
        <f t="shared" si="30"/>
        <v>23.663556855269199</v>
      </c>
      <c r="H982">
        <f t="shared" si="31"/>
        <v>-1426.0383510393242</v>
      </c>
    </row>
    <row r="983" spans="6:8" x14ac:dyDescent="0.35">
      <c r="F983">
        <v>19.6000000000003</v>
      </c>
      <c r="G983">
        <f t="shared" si="30"/>
        <v>23.687728006296034</v>
      </c>
      <c r="H983">
        <f t="shared" si="31"/>
        <v>-1429.4206960026813</v>
      </c>
    </row>
    <row r="984" spans="6:8" x14ac:dyDescent="0.35">
      <c r="F984">
        <v>19.620000000000299</v>
      </c>
      <c r="G984">
        <f t="shared" si="30"/>
        <v>23.711899157322865</v>
      </c>
      <c r="H984">
        <f t="shared" si="31"/>
        <v>-1432.8069649660388</v>
      </c>
    </row>
    <row r="985" spans="6:8" x14ac:dyDescent="0.35">
      <c r="F985">
        <v>19.640000000000299</v>
      </c>
      <c r="G985">
        <f t="shared" si="30"/>
        <v>23.736070308349696</v>
      </c>
      <c r="H985">
        <f t="shared" si="31"/>
        <v>-1436.1971579293961</v>
      </c>
    </row>
    <row r="986" spans="6:8" x14ac:dyDescent="0.35">
      <c r="F986">
        <v>19.660000000000299</v>
      </c>
      <c r="G986">
        <f t="shared" si="30"/>
        <v>23.760241459376527</v>
      </c>
      <c r="H986">
        <f t="shared" si="31"/>
        <v>-1439.5912748927533</v>
      </c>
    </row>
    <row r="987" spans="6:8" x14ac:dyDescent="0.35">
      <c r="F987">
        <v>19.680000000000302</v>
      </c>
      <c r="G987">
        <f t="shared" si="30"/>
        <v>23.784412610403365</v>
      </c>
      <c r="H987">
        <f t="shared" si="31"/>
        <v>-1442.989315856111</v>
      </c>
    </row>
    <row r="988" spans="6:8" x14ac:dyDescent="0.35">
      <c r="F988">
        <v>19.700000000000301</v>
      </c>
      <c r="G988">
        <f t="shared" si="30"/>
        <v>23.808583761430196</v>
      </c>
      <c r="H988">
        <f t="shared" si="31"/>
        <v>-1446.3912808194684</v>
      </c>
    </row>
    <row r="989" spans="6:8" x14ac:dyDescent="0.35">
      <c r="F989">
        <v>19.720000000000301</v>
      </c>
      <c r="G989">
        <f t="shared" si="30"/>
        <v>23.832754912457027</v>
      </c>
      <c r="H989">
        <f t="shared" si="31"/>
        <v>-1449.7971697828257</v>
      </c>
    </row>
    <row r="990" spans="6:8" x14ac:dyDescent="0.35">
      <c r="F990">
        <v>19.7400000000003</v>
      </c>
      <c r="G990">
        <f t="shared" si="30"/>
        <v>23.856926063483858</v>
      </c>
      <c r="H990">
        <f t="shared" si="31"/>
        <v>-1453.206982746183</v>
      </c>
    </row>
    <row r="991" spans="6:8" x14ac:dyDescent="0.35">
      <c r="F991">
        <v>19.7600000000003</v>
      </c>
      <c r="G991">
        <f t="shared" si="30"/>
        <v>23.881097214510692</v>
      </c>
      <c r="H991">
        <f t="shared" si="31"/>
        <v>-1456.6207197095403</v>
      </c>
    </row>
    <row r="992" spans="6:8" x14ac:dyDescent="0.35">
      <c r="F992">
        <v>19.7800000000003</v>
      </c>
      <c r="G992">
        <f t="shared" si="30"/>
        <v>23.905268365537523</v>
      </c>
      <c r="H992">
        <f t="shared" si="31"/>
        <v>-1460.0383806728976</v>
      </c>
    </row>
    <row r="993" spans="6:8" x14ac:dyDescent="0.35">
      <c r="F993">
        <v>19.800000000000299</v>
      </c>
      <c r="G993">
        <f t="shared" si="30"/>
        <v>23.929439516564354</v>
      </c>
      <c r="H993">
        <f t="shared" si="31"/>
        <v>-1463.459965636255</v>
      </c>
    </row>
    <row r="994" spans="6:8" x14ac:dyDescent="0.35">
      <c r="F994">
        <v>19.820000000000299</v>
      </c>
      <c r="G994">
        <f t="shared" si="30"/>
        <v>23.953610667591185</v>
      </c>
      <c r="H994">
        <f t="shared" si="31"/>
        <v>-1466.8854745996118</v>
      </c>
    </row>
    <row r="995" spans="6:8" x14ac:dyDescent="0.35">
      <c r="F995">
        <v>19.840000000000298</v>
      </c>
      <c r="G995">
        <f t="shared" si="30"/>
        <v>23.977781818618016</v>
      </c>
      <c r="H995">
        <f t="shared" si="31"/>
        <v>-1470.3149075629692</v>
      </c>
    </row>
    <row r="996" spans="6:8" x14ac:dyDescent="0.35">
      <c r="F996">
        <v>19.860000000000301</v>
      </c>
      <c r="G996">
        <f t="shared" si="30"/>
        <v>24.001952969644854</v>
      </c>
      <c r="H996">
        <f t="shared" si="31"/>
        <v>-1473.7482645263274</v>
      </c>
    </row>
    <row r="997" spans="6:8" x14ac:dyDescent="0.35">
      <c r="F997">
        <v>19.880000000000301</v>
      </c>
      <c r="G997">
        <f t="shared" si="30"/>
        <v>24.026124120671685</v>
      </c>
      <c r="H997">
        <f t="shared" si="31"/>
        <v>-1477.1855454896845</v>
      </c>
    </row>
    <row r="998" spans="6:8" x14ac:dyDescent="0.35">
      <c r="F998">
        <v>19.900000000000301</v>
      </c>
      <c r="G998">
        <f t="shared" si="30"/>
        <v>24.050295271698516</v>
      </c>
      <c r="H998">
        <f t="shared" si="31"/>
        <v>-1480.6267504530417</v>
      </c>
    </row>
    <row r="999" spans="6:8" x14ac:dyDescent="0.35">
      <c r="F999">
        <v>19.9200000000003</v>
      </c>
      <c r="G999">
        <f t="shared" si="30"/>
        <v>24.074466422725351</v>
      </c>
      <c r="H999">
        <f t="shared" si="31"/>
        <v>-1484.0718794163988</v>
      </c>
    </row>
    <row r="1000" spans="6:8" x14ac:dyDescent="0.35">
      <c r="F1000">
        <v>19.9400000000003</v>
      </c>
      <c r="G1000">
        <f t="shared" si="30"/>
        <v>24.098637573752182</v>
      </c>
      <c r="H1000">
        <f t="shared" si="31"/>
        <v>-1487.5209323797562</v>
      </c>
    </row>
    <row r="1001" spans="6:8" x14ac:dyDescent="0.35">
      <c r="F1001">
        <v>19.960000000000299</v>
      </c>
      <c r="G1001">
        <f t="shared" si="30"/>
        <v>24.122808724779013</v>
      </c>
      <c r="H1001">
        <f t="shared" si="31"/>
        <v>-1490.9739093431137</v>
      </c>
    </row>
    <row r="1002" spans="6:8" x14ac:dyDescent="0.35">
      <c r="F1002">
        <v>19.980000000000299</v>
      </c>
      <c r="G1002">
        <f t="shared" si="30"/>
        <v>24.146979875805844</v>
      </c>
      <c r="H1002">
        <f t="shared" si="31"/>
        <v>-1494.4308103064709</v>
      </c>
    </row>
    <row r="1003" spans="6:8" x14ac:dyDescent="0.35">
      <c r="F1003">
        <v>20.000000000000298</v>
      </c>
      <c r="G1003">
        <f t="shared" si="30"/>
        <v>24.171151026832678</v>
      </c>
      <c r="H1003">
        <f t="shared" si="31"/>
        <v>-1497.8916352698282</v>
      </c>
    </row>
    <row r="1004" spans="6:8" x14ac:dyDescent="0.35">
      <c r="F1004">
        <v>20.020000000000302</v>
      </c>
      <c r="G1004">
        <f t="shared" si="30"/>
        <v>24.195322177859513</v>
      </c>
      <c r="H1004">
        <f t="shared" si="31"/>
        <v>-1501.3563842331862</v>
      </c>
    </row>
    <row r="1005" spans="6:8" x14ac:dyDescent="0.35">
      <c r="F1005">
        <v>20.040000000000301</v>
      </c>
      <c r="G1005">
        <f t="shared" si="30"/>
        <v>24.219493328886344</v>
      </c>
      <c r="H1005">
        <f t="shared" si="31"/>
        <v>-1504.8250571965434</v>
      </c>
    </row>
    <row r="1006" spans="6:8" x14ac:dyDescent="0.35">
      <c r="F1006">
        <v>20.060000000000301</v>
      </c>
      <c r="G1006">
        <f t="shared" si="30"/>
        <v>24.243664479913175</v>
      </c>
      <c r="H1006">
        <f t="shared" si="31"/>
        <v>-1508.2976541599007</v>
      </c>
    </row>
    <row r="1007" spans="6:8" x14ac:dyDescent="0.35">
      <c r="F1007">
        <v>20.0800000000003</v>
      </c>
      <c r="G1007">
        <f t="shared" si="30"/>
        <v>24.267835630940009</v>
      </c>
      <c r="H1007">
        <f t="shared" si="31"/>
        <v>-1511.7741751232579</v>
      </c>
    </row>
    <row r="1008" spans="6:8" x14ac:dyDescent="0.35">
      <c r="F1008">
        <v>20.1000000000003</v>
      </c>
      <c r="G1008">
        <f t="shared" si="30"/>
        <v>24.29200678196684</v>
      </c>
      <c r="H1008">
        <f t="shared" si="31"/>
        <v>-1515.254620086615</v>
      </c>
    </row>
    <row r="1009" spans="6:8" x14ac:dyDescent="0.35">
      <c r="F1009">
        <v>20.120000000000299</v>
      </c>
      <c r="G1009">
        <f t="shared" si="30"/>
        <v>24.316177932993671</v>
      </c>
      <c r="H1009">
        <f t="shared" si="31"/>
        <v>-1518.7389890499724</v>
      </c>
    </row>
    <row r="1010" spans="6:8" x14ac:dyDescent="0.35">
      <c r="F1010">
        <v>20.140000000000299</v>
      </c>
      <c r="G1010">
        <f t="shared" si="30"/>
        <v>24.340349084020502</v>
      </c>
      <c r="H1010">
        <f t="shared" si="31"/>
        <v>-1522.2272820133296</v>
      </c>
    </row>
    <row r="1011" spans="6:8" x14ac:dyDescent="0.35">
      <c r="F1011">
        <v>20.160000000000299</v>
      </c>
      <c r="G1011">
        <f t="shared" si="30"/>
        <v>24.364520235047337</v>
      </c>
      <c r="H1011">
        <f t="shared" si="31"/>
        <v>-1525.719498976687</v>
      </c>
    </row>
    <row r="1012" spans="6:8" x14ac:dyDescent="0.35">
      <c r="F1012">
        <v>20.180000000000302</v>
      </c>
      <c r="G1012">
        <f t="shared" si="30"/>
        <v>24.388691386074171</v>
      </c>
      <c r="H1012">
        <f t="shared" si="31"/>
        <v>-1529.2156399400446</v>
      </c>
    </row>
    <row r="1013" spans="6:8" x14ac:dyDescent="0.35">
      <c r="F1013">
        <v>20.200000000000301</v>
      </c>
      <c r="G1013">
        <f t="shared" si="30"/>
        <v>24.412862537101002</v>
      </c>
      <c r="H1013">
        <f t="shared" si="31"/>
        <v>-1532.7157049034022</v>
      </c>
    </row>
    <row r="1014" spans="6:8" x14ac:dyDescent="0.35">
      <c r="F1014">
        <v>20.220000000000301</v>
      </c>
      <c r="G1014">
        <f t="shared" si="30"/>
        <v>24.437033688127833</v>
      </c>
      <c r="H1014">
        <f t="shared" si="31"/>
        <v>-1536.2196938667596</v>
      </c>
    </row>
    <row r="1015" spans="6:8" x14ac:dyDescent="0.35">
      <c r="F1015">
        <v>20.2400000000003</v>
      </c>
      <c r="G1015">
        <f t="shared" si="30"/>
        <v>24.461204839154668</v>
      </c>
      <c r="H1015">
        <f t="shared" si="31"/>
        <v>-1539.7276068301167</v>
      </c>
    </row>
    <row r="1016" spans="6:8" x14ac:dyDescent="0.35">
      <c r="F1016">
        <v>20.2600000000003</v>
      </c>
      <c r="G1016">
        <f t="shared" si="30"/>
        <v>24.485375990181499</v>
      </c>
      <c r="H1016">
        <f t="shared" si="31"/>
        <v>-1543.239443793474</v>
      </c>
    </row>
    <row r="1017" spans="6:8" x14ac:dyDescent="0.35">
      <c r="F1017">
        <v>20.2800000000003</v>
      </c>
      <c r="G1017">
        <f t="shared" si="30"/>
        <v>24.50954714120833</v>
      </c>
      <c r="H1017">
        <f t="shared" si="31"/>
        <v>-1546.7552047568313</v>
      </c>
    </row>
    <row r="1018" spans="6:8" x14ac:dyDescent="0.35">
      <c r="F1018">
        <v>20.300000000000299</v>
      </c>
      <c r="G1018">
        <f t="shared" si="30"/>
        <v>24.533718292235161</v>
      </c>
      <c r="H1018">
        <f t="shared" si="31"/>
        <v>-1550.2748897201886</v>
      </c>
    </row>
    <row r="1019" spans="6:8" x14ac:dyDescent="0.35">
      <c r="F1019">
        <v>20.320000000000299</v>
      </c>
      <c r="G1019">
        <f t="shared" si="30"/>
        <v>24.557889443261995</v>
      </c>
      <c r="H1019">
        <f t="shared" si="31"/>
        <v>-1553.7984986835461</v>
      </c>
    </row>
    <row r="1020" spans="6:8" x14ac:dyDescent="0.35">
      <c r="F1020">
        <v>20.340000000000298</v>
      </c>
      <c r="G1020">
        <f t="shared" si="30"/>
        <v>24.582060594288826</v>
      </c>
      <c r="H1020">
        <f t="shared" si="31"/>
        <v>-1557.3260316469034</v>
      </c>
    </row>
    <row r="1021" spans="6:8" x14ac:dyDescent="0.35">
      <c r="F1021">
        <v>20.360000000000301</v>
      </c>
      <c r="G1021">
        <f t="shared" si="30"/>
        <v>24.606231745315661</v>
      </c>
      <c r="H1021">
        <f t="shared" si="31"/>
        <v>-1560.857488610261</v>
      </c>
    </row>
    <row r="1022" spans="6:8" x14ac:dyDescent="0.35">
      <c r="F1022">
        <v>20.380000000000301</v>
      </c>
      <c r="G1022">
        <f t="shared" si="30"/>
        <v>24.630402896342495</v>
      </c>
      <c r="H1022">
        <f t="shared" si="31"/>
        <v>-1564.3928695736183</v>
      </c>
    </row>
    <row r="1023" spans="6:8" x14ac:dyDescent="0.35">
      <c r="F1023">
        <v>20.400000000000301</v>
      </c>
      <c r="G1023">
        <f t="shared" si="30"/>
        <v>24.654574047369326</v>
      </c>
      <c r="H1023">
        <f t="shared" si="31"/>
        <v>-1567.9321745369755</v>
      </c>
    </row>
    <row r="1024" spans="6:8" x14ac:dyDescent="0.35">
      <c r="F1024">
        <v>20.4200000000003</v>
      </c>
      <c r="G1024">
        <f t="shared" si="30"/>
        <v>24.678745198396157</v>
      </c>
      <c r="H1024">
        <f t="shared" si="31"/>
        <v>-1571.4754035003327</v>
      </c>
    </row>
    <row r="1025" spans="6:8" x14ac:dyDescent="0.35">
      <c r="F1025">
        <v>20.4400000000003</v>
      </c>
      <c r="G1025">
        <f t="shared" si="30"/>
        <v>24.702916349422988</v>
      </c>
      <c r="H1025">
        <f t="shared" si="31"/>
        <v>-1575.0225564636901</v>
      </c>
    </row>
    <row r="1026" spans="6:8" x14ac:dyDescent="0.35">
      <c r="F1026">
        <v>20.460000000000299</v>
      </c>
      <c r="G1026">
        <f t="shared" si="30"/>
        <v>24.727087500449819</v>
      </c>
      <c r="H1026">
        <f t="shared" si="31"/>
        <v>-1578.5736334270471</v>
      </c>
    </row>
    <row r="1027" spans="6:8" x14ac:dyDescent="0.35">
      <c r="F1027">
        <v>20.480000000000299</v>
      </c>
      <c r="G1027">
        <f t="shared" ref="G1027:G1090" si="32">$B$15*F1027</f>
        <v>24.751258651476654</v>
      </c>
      <c r="H1027">
        <f t="shared" ref="H1027:H1053" si="33">$B$13*F1027-($B$8*F1027^2)/2+$B$12</f>
        <v>-1582.1286343904046</v>
      </c>
    </row>
    <row r="1028" spans="6:8" x14ac:dyDescent="0.35">
      <c r="F1028">
        <v>20.500000000000298</v>
      </c>
      <c r="G1028">
        <f t="shared" si="32"/>
        <v>24.775429802503485</v>
      </c>
      <c r="H1028">
        <f t="shared" si="33"/>
        <v>-1585.6875593537618</v>
      </c>
    </row>
    <row r="1029" spans="6:8" x14ac:dyDescent="0.35">
      <c r="F1029">
        <v>20.520000000000302</v>
      </c>
      <c r="G1029">
        <f t="shared" si="32"/>
        <v>24.799600953530319</v>
      </c>
      <c r="H1029">
        <f t="shared" si="33"/>
        <v>-1589.25040831712</v>
      </c>
    </row>
    <row r="1030" spans="6:8" x14ac:dyDescent="0.35">
      <c r="F1030">
        <v>20.540000000000301</v>
      </c>
      <c r="G1030">
        <f t="shared" si="32"/>
        <v>24.823772104557154</v>
      </c>
      <c r="H1030">
        <f t="shared" si="33"/>
        <v>-1592.8171812804774</v>
      </c>
    </row>
    <row r="1031" spans="6:8" x14ac:dyDescent="0.35">
      <c r="F1031">
        <v>20.560000000000301</v>
      </c>
      <c r="G1031">
        <f t="shared" si="32"/>
        <v>24.847943255583985</v>
      </c>
      <c r="H1031">
        <f t="shared" si="33"/>
        <v>-1596.3878782438344</v>
      </c>
    </row>
    <row r="1032" spans="6:8" x14ac:dyDescent="0.35">
      <c r="F1032">
        <v>20.5800000000003</v>
      </c>
      <c r="G1032">
        <f t="shared" si="32"/>
        <v>24.872114406610816</v>
      </c>
      <c r="H1032">
        <f t="shared" si="33"/>
        <v>-1599.9624992071915</v>
      </c>
    </row>
    <row r="1033" spans="6:8" x14ac:dyDescent="0.35">
      <c r="F1033">
        <v>20.6000000000003</v>
      </c>
      <c r="G1033">
        <f t="shared" si="32"/>
        <v>24.896285557637647</v>
      </c>
      <c r="H1033">
        <f t="shared" si="33"/>
        <v>-1603.5410441705492</v>
      </c>
    </row>
    <row r="1034" spans="6:8" x14ac:dyDescent="0.35">
      <c r="F1034">
        <v>20.620000000000299</v>
      </c>
      <c r="G1034">
        <f t="shared" si="32"/>
        <v>24.920456708664478</v>
      </c>
      <c r="H1034">
        <f t="shared" si="33"/>
        <v>-1607.1235131339063</v>
      </c>
    </row>
    <row r="1035" spans="6:8" x14ac:dyDescent="0.35">
      <c r="F1035">
        <v>20.640000000000299</v>
      </c>
      <c r="G1035">
        <f t="shared" si="32"/>
        <v>24.944627859691312</v>
      </c>
      <c r="H1035">
        <f t="shared" si="33"/>
        <v>-1610.7099060972637</v>
      </c>
    </row>
    <row r="1036" spans="6:8" x14ac:dyDescent="0.35">
      <c r="F1036">
        <v>20.660000000000299</v>
      </c>
      <c r="G1036">
        <f t="shared" si="32"/>
        <v>24.968799010718143</v>
      </c>
      <c r="H1036">
        <f t="shared" si="33"/>
        <v>-1614.3002230606207</v>
      </c>
    </row>
    <row r="1037" spans="6:8" x14ac:dyDescent="0.35">
      <c r="F1037">
        <v>20.680000000000302</v>
      </c>
      <c r="G1037">
        <f t="shared" si="32"/>
        <v>24.992970161744978</v>
      </c>
      <c r="H1037">
        <f t="shared" si="33"/>
        <v>-1617.8944640239786</v>
      </c>
    </row>
    <row r="1038" spans="6:8" x14ac:dyDescent="0.35">
      <c r="F1038">
        <v>20.700000000000301</v>
      </c>
      <c r="G1038">
        <f t="shared" si="32"/>
        <v>25.017141312771813</v>
      </c>
      <c r="H1038">
        <f t="shared" si="33"/>
        <v>-1621.4926289873358</v>
      </c>
    </row>
    <row r="1039" spans="6:8" x14ac:dyDescent="0.35">
      <c r="F1039">
        <v>20.720000000000301</v>
      </c>
      <c r="G1039">
        <f t="shared" si="32"/>
        <v>25.041312463798644</v>
      </c>
      <c r="H1039">
        <f t="shared" si="33"/>
        <v>-1625.0947179506932</v>
      </c>
    </row>
    <row r="1040" spans="6:8" x14ac:dyDescent="0.35">
      <c r="F1040">
        <v>20.7400000000003</v>
      </c>
      <c r="G1040">
        <f t="shared" si="32"/>
        <v>25.065483614825474</v>
      </c>
      <c r="H1040">
        <f t="shared" si="33"/>
        <v>-1628.7007309140502</v>
      </c>
    </row>
    <row r="1041" spans="6:8" x14ac:dyDescent="0.35">
      <c r="F1041">
        <v>20.7600000000003</v>
      </c>
      <c r="G1041">
        <f t="shared" si="32"/>
        <v>25.089654765852305</v>
      </c>
      <c r="H1041">
        <f t="shared" si="33"/>
        <v>-1632.3106678774077</v>
      </c>
    </row>
    <row r="1042" spans="6:8" x14ac:dyDescent="0.35">
      <c r="F1042">
        <v>20.7800000000003</v>
      </c>
      <c r="G1042">
        <f t="shared" si="32"/>
        <v>25.11382591687914</v>
      </c>
      <c r="H1042">
        <f t="shared" si="33"/>
        <v>-1635.9245288407649</v>
      </c>
    </row>
    <row r="1043" spans="6:8" x14ac:dyDescent="0.35">
      <c r="F1043">
        <v>20.800000000000299</v>
      </c>
      <c r="G1043">
        <f t="shared" si="32"/>
        <v>25.137997067905971</v>
      </c>
      <c r="H1043">
        <f t="shared" si="33"/>
        <v>-1639.5423138041222</v>
      </c>
    </row>
    <row r="1044" spans="6:8" x14ac:dyDescent="0.35">
      <c r="F1044">
        <v>20.820000000000299</v>
      </c>
      <c r="G1044">
        <f t="shared" si="32"/>
        <v>25.162168218932802</v>
      </c>
      <c r="H1044">
        <f t="shared" si="33"/>
        <v>-1643.1640227674795</v>
      </c>
    </row>
    <row r="1045" spans="6:8" x14ac:dyDescent="0.35">
      <c r="F1045">
        <v>20.840000000000298</v>
      </c>
      <c r="G1045">
        <f t="shared" si="32"/>
        <v>25.186339369959633</v>
      </c>
      <c r="H1045">
        <f t="shared" si="33"/>
        <v>-1646.7896557308366</v>
      </c>
    </row>
    <row r="1046" spans="6:8" x14ac:dyDescent="0.35">
      <c r="F1046">
        <v>20.860000000000301</v>
      </c>
      <c r="G1046">
        <f t="shared" si="32"/>
        <v>25.210510520986471</v>
      </c>
      <c r="H1046">
        <f t="shared" si="33"/>
        <v>-1650.4192126941948</v>
      </c>
    </row>
    <row r="1047" spans="6:8" x14ac:dyDescent="0.35">
      <c r="F1047">
        <v>20.880000000000301</v>
      </c>
      <c r="G1047">
        <f t="shared" si="32"/>
        <v>25.234681672013302</v>
      </c>
      <c r="H1047">
        <f t="shared" si="33"/>
        <v>-1654.052693657552</v>
      </c>
    </row>
    <row r="1048" spans="6:8" x14ac:dyDescent="0.35">
      <c r="F1048">
        <v>20.900000000000301</v>
      </c>
      <c r="G1048">
        <f t="shared" si="32"/>
        <v>25.258852823040133</v>
      </c>
      <c r="H1048">
        <f t="shared" si="33"/>
        <v>-1657.6900986209093</v>
      </c>
    </row>
    <row r="1049" spans="6:8" x14ac:dyDescent="0.35">
      <c r="F1049">
        <v>20.9200000000003</v>
      </c>
      <c r="G1049">
        <f t="shared" si="32"/>
        <v>25.283023974066964</v>
      </c>
      <c r="H1049">
        <f t="shared" si="33"/>
        <v>-1661.3314275842663</v>
      </c>
    </row>
    <row r="1050" spans="6:8" x14ac:dyDescent="0.35">
      <c r="F1050">
        <v>20.9400000000003</v>
      </c>
      <c r="G1050">
        <f t="shared" si="32"/>
        <v>25.307195125093799</v>
      </c>
      <c r="H1050">
        <f t="shared" si="33"/>
        <v>-1664.9766805476238</v>
      </c>
    </row>
    <row r="1051" spans="6:8" x14ac:dyDescent="0.35">
      <c r="F1051">
        <v>20.960000000000299</v>
      </c>
      <c r="G1051">
        <f t="shared" si="32"/>
        <v>25.33136627612063</v>
      </c>
      <c r="H1051">
        <f t="shared" si="33"/>
        <v>-1668.6258575109809</v>
      </c>
    </row>
    <row r="1052" spans="6:8" x14ac:dyDescent="0.35">
      <c r="F1052">
        <v>20.980000000000299</v>
      </c>
      <c r="G1052">
        <f t="shared" si="32"/>
        <v>25.355537427147461</v>
      </c>
      <c r="H1052">
        <f t="shared" si="33"/>
        <v>-1672.2789584743387</v>
      </c>
    </row>
    <row r="1053" spans="6:8" x14ac:dyDescent="0.35">
      <c r="F1053">
        <v>21.000000000000298</v>
      </c>
      <c r="G1053">
        <f t="shared" si="32"/>
        <v>25.379708578174291</v>
      </c>
      <c r="H1053">
        <f t="shared" si="33"/>
        <v>-1675.9359834376953</v>
      </c>
    </row>
    <row r="1054" spans="6:8" x14ac:dyDescent="0.35">
      <c r="F1054">
        <v>21.020000000000302</v>
      </c>
      <c r="G1054">
        <f t="shared" si="32"/>
        <v>25.40387972920113</v>
      </c>
      <c r="H1054">
        <f t="shared" ref="H1054:H1062" si="34">$B$13*F1054-($B$8*F1054^2)/2+$B$12</f>
        <v>-1679.5969324010537</v>
      </c>
    </row>
    <row r="1055" spans="6:8" x14ac:dyDescent="0.35">
      <c r="F1055">
        <v>21.040000000000301</v>
      </c>
      <c r="G1055">
        <f t="shared" si="32"/>
        <v>25.428050880227961</v>
      </c>
      <c r="H1055">
        <f t="shared" si="34"/>
        <v>-1683.2618053644107</v>
      </c>
    </row>
    <row r="1056" spans="6:8" x14ac:dyDescent="0.35">
      <c r="F1056">
        <v>21.060000000000301</v>
      </c>
      <c r="G1056">
        <f t="shared" si="32"/>
        <v>25.452222031254792</v>
      </c>
      <c r="H1056">
        <f t="shared" si="34"/>
        <v>-1686.9306023277679</v>
      </c>
    </row>
    <row r="1057" spans="6:8" x14ac:dyDescent="0.35">
      <c r="F1057">
        <v>21.0800000000003</v>
      </c>
      <c r="G1057">
        <f t="shared" si="32"/>
        <v>25.476393182281623</v>
      </c>
      <c r="H1057">
        <f t="shared" si="34"/>
        <v>-1690.6033232911257</v>
      </c>
    </row>
    <row r="1058" spans="6:8" x14ac:dyDescent="0.35">
      <c r="F1058">
        <v>21.1000000000003</v>
      </c>
      <c r="G1058">
        <f t="shared" si="32"/>
        <v>25.500564333308457</v>
      </c>
      <c r="H1058">
        <f t="shared" si="34"/>
        <v>-1694.2799682544826</v>
      </c>
    </row>
    <row r="1059" spans="6:8" x14ac:dyDescent="0.35">
      <c r="F1059">
        <v>21.120000000000299</v>
      </c>
      <c r="G1059">
        <f t="shared" si="32"/>
        <v>25.524735484335288</v>
      </c>
      <c r="H1059">
        <f t="shared" si="34"/>
        <v>-1697.9605372178401</v>
      </c>
    </row>
    <row r="1060" spans="6:8" x14ac:dyDescent="0.35">
      <c r="F1060">
        <v>21.140000000000299</v>
      </c>
      <c r="G1060">
        <f t="shared" si="32"/>
        <v>25.548906635362119</v>
      </c>
      <c r="H1060">
        <f t="shared" si="34"/>
        <v>-1701.6450301811972</v>
      </c>
    </row>
    <row r="1061" spans="6:8" x14ac:dyDescent="0.35">
      <c r="F1061">
        <v>21.160000000000299</v>
      </c>
      <c r="G1061">
        <f t="shared" si="32"/>
        <v>25.57307778638895</v>
      </c>
      <c r="H1061">
        <f t="shared" si="34"/>
        <v>-1705.3334471445546</v>
      </c>
    </row>
    <row r="1062" spans="6:8" x14ac:dyDescent="0.35">
      <c r="F1062">
        <v>21.180000000000302</v>
      </c>
      <c r="G1062">
        <f t="shared" si="32"/>
        <v>25.597248937415788</v>
      </c>
      <c r="H1062">
        <f t="shared" si="34"/>
        <v>-1709.0257881079124</v>
      </c>
    </row>
    <row r="1063" spans="6:8" x14ac:dyDescent="0.35">
      <c r="F1063">
        <v>21.200000000000301</v>
      </c>
      <c r="G1063">
        <f t="shared" si="32"/>
        <v>25.621420088442619</v>
      </c>
      <c r="H1063">
        <f t="shared" ref="H1063:H1090" si="35">$B$13*F1063-($B$8*F1063^2)/2+$B$12</f>
        <v>-1712.7220530712698</v>
      </c>
    </row>
    <row r="1064" spans="6:8" x14ac:dyDescent="0.35">
      <c r="F1064">
        <v>21.220000000000301</v>
      </c>
      <c r="G1064">
        <f t="shared" si="32"/>
        <v>25.64559123946945</v>
      </c>
      <c r="H1064">
        <f t="shared" si="35"/>
        <v>-1716.4222420346268</v>
      </c>
    </row>
    <row r="1065" spans="6:8" x14ac:dyDescent="0.35">
      <c r="F1065">
        <v>21.2400000000003</v>
      </c>
      <c r="G1065">
        <f t="shared" si="32"/>
        <v>25.669762390496281</v>
      </c>
      <c r="H1065">
        <f t="shared" si="35"/>
        <v>-1720.1263549979842</v>
      </c>
    </row>
    <row r="1066" spans="6:8" x14ac:dyDescent="0.35">
      <c r="F1066">
        <v>21.2600000000003</v>
      </c>
      <c r="G1066">
        <f t="shared" si="32"/>
        <v>25.693933541523116</v>
      </c>
      <c r="H1066">
        <f t="shared" si="35"/>
        <v>-1723.8343919613415</v>
      </c>
    </row>
    <row r="1067" spans="6:8" x14ac:dyDescent="0.35">
      <c r="F1067">
        <v>21.2800000000003</v>
      </c>
      <c r="G1067">
        <f t="shared" si="32"/>
        <v>25.718104692549947</v>
      </c>
      <c r="H1067">
        <f t="shared" si="35"/>
        <v>-1727.5463529246988</v>
      </c>
    </row>
    <row r="1068" spans="6:8" x14ac:dyDescent="0.35">
      <c r="F1068">
        <v>21.300000000000299</v>
      </c>
      <c r="G1068">
        <f t="shared" si="32"/>
        <v>25.742275843576778</v>
      </c>
      <c r="H1068">
        <f t="shared" si="35"/>
        <v>-1731.2622378880558</v>
      </c>
    </row>
    <row r="1069" spans="6:8" x14ac:dyDescent="0.35">
      <c r="F1069">
        <v>21.320000000000299</v>
      </c>
      <c r="G1069">
        <f t="shared" si="32"/>
        <v>25.766446994603609</v>
      </c>
      <c r="H1069">
        <f t="shared" si="35"/>
        <v>-1734.9820468514133</v>
      </c>
    </row>
    <row r="1070" spans="6:8" x14ac:dyDescent="0.35">
      <c r="F1070">
        <v>21.340000000000298</v>
      </c>
      <c r="G1070">
        <f t="shared" si="32"/>
        <v>25.790618145630443</v>
      </c>
      <c r="H1070">
        <f t="shared" si="35"/>
        <v>-1738.7057798147705</v>
      </c>
    </row>
    <row r="1071" spans="6:8" x14ac:dyDescent="0.35">
      <c r="F1071">
        <v>21.360000000000301</v>
      </c>
      <c r="G1071">
        <f t="shared" si="32"/>
        <v>25.814789296657278</v>
      </c>
      <c r="H1071">
        <f t="shared" si="35"/>
        <v>-1742.4334367781287</v>
      </c>
    </row>
    <row r="1072" spans="6:8" x14ac:dyDescent="0.35">
      <c r="F1072">
        <v>21.380000000000301</v>
      </c>
      <c r="G1072">
        <f t="shared" si="32"/>
        <v>25.838960447684109</v>
      </c>
      <c r="H1072">
        <f t="shared" si="35"/>
        <v>-1746.1650177414856</v>
      </c>
    </row>
    <row r="1073" spans="6:8" x14ac:dyDescent="0.35">
      <c r="F1073">
        <v>21.400000000000301</v>
      </c>
      <c r="G1073">
        <f t="shared" si="32"/>
        <v>25.86313159871094</v>
      </c>
      <c r="H1073">
        <f t="shared" si="35"/>
        <v>-1749.9005227048428</v>
      </c>
    </row>
    <row r="1074" spans="6:8" x14ac:dyDescent="0.35">
      <c r="F1074">
        <v>21.4200000000003</v>
      </c>
      <c r="G1074">
        <f t="shared" si="32"/>
        <v>25.887302749737774</v>
      </c>
      <c r="H1074">
        <f t="shared" si="35"/>
        <v>-1753.6399516682</v>
      </c>
    </row>
    <row r="1075" spans="6:8" x14ac:dyDescent="0.35">
      <c r="F1075">
        <v>21.4400000000003</v>
      </c>
      <c r="G1075">
        <f t="shared" si="32"/>
        <v>25.911473900764605</v>
      </c>
      <c r="H1075">
        <f t="shared" si="35"/>
        <v>-1757.3833046315576</v>
      </c>
    </row>
    <row r="1076" spans="6:8" x14ac:dyDescent="0.35">
      <c r="F1076">
        <v>21.460000000000299</v>
      </c>
      <c r="G1076">
        <f t="shared" si="32"/>
        <v>25.935645051791436</v>
      </c>
      <c r="H1076">
        <f t="shared" si="35"/>
        <v>-1761.1305815949149</v>
      </c>
    </row>
    <row r="1077" spans="6:8" x14ac:dyDescent="0.35">
      <c r="F1077">
        <v>21.480000000000299</v>
      </c>
      <c r="G1077">
        <f t="shared" si="32"/>
        <v>25.959816202818267</v>
      </c>
      <c r="H1077">
        <f t="shared" si="35"/>
        <v>-1764.8817825582723</v>
      </c>
    </row>
    <row r="1078" spans="6:8" x14ac:dyDescent="0.35">
      <c r="F1078">
        <v>21.500000000000298</v>
      </c>
      <c r="G1078">
        <f t="shared" si="32"/>
        <v>25.983987353845102</v>
      </c>
      <c r="H1078">
        <f t="shared" si="35"/>
        <v>-1768.6369075216294</v>
      </c>
    </row>
    <row r="1079" spans="6:8" x14ac:dyDescent="0.35">
      <c r="F1079">
        <v>21.520000000000302</v>
      </c>
      <c r="G1079">
        <f t="shared" si="32"/>
        <v>26.008158504871936</v>
      </c>
      <c r="H1079">
        <f t="shared" si="35"/>
        <v>-1772.3959564849872</v>
      </c>
    </row>
    <row r="1080" spans="6:8" x14ac:dyDescent="0.35">
      <c r="F1080">
        <v>21.540000000000301</v>
      </c>
      <c r="G1080">
        <f t="shared" si="32"/>
        <v>26.032329655898767</v>
      </c>
      <c r="H1080">
        <f t="shared" si="35"/>
        <v>-1776.1589294483445</v>
      </c>
    </row>
    <row r="1081" spans="6:8" x14ac:dyDescent="0.35">
      <c r="F1081">
        <v>21.560000000000301</v>
      </c>
      <c r="G1081">
        <f t="shared" si="32"/>
        <v>26.056500806925602</v>
      </c>
      <c r="H1081">
        <f t="shared" si="35"/>
        <v>-1779.9258264117018</v>
      </c>
    </row>
    <row r="1082" spans="6:8" x14ac:dyDescent="0.35">
      <c r="F1082">
        <v>21.5800000000003</v>
      </c>
      <c r="G1082">
        <f t="shared" si="32"/>
        <v>26.080671957952433</v>
      </c>
      <c r="H1082">
        <f t="shared" si="35"/>
        <v>-1783.6966473750592</v>
      </c>
    </row>
    <row r="1083" spans="6:8" x14ac:dyDescent="0.35">
      <c r="F1083">
        <v>21.6000000000003</v>
      </c>
      <c r="G1083">
        <f t="shared" si="32"/>
        <v>26.104843108979264</v>
      </c>
      <c r="H1083">
        <f t="shared" si="35"/>
        <v>-1787.4713923384163</v>
      </c>
    </row>
    <row r="1084" spans="6:8" x14ac:dyDescent="0.35">
      <c r="F1084">
        <v>21.620000000000299</v>
      </c>
      <c r="G1084">
        <f t="shared" si="32"/>
        <v>26.129014260006095</v>
      </c>
      <c r="H1084">
        <f t="shared" si="35"/>
        <v>-1791.2500613017735</v>
      </c>
    </row>
    <row r="1085" spans="6:8" x14ac:dyDescent="0.35">
      <c r="F1085">
        <v>21.640000000000299</v>
      </c>
      <c r="G1085">
        <f t="shared" si="32"/>
        <v>26.153185411032926</v>
      </c>
      <c r="H1085">
        <f t="shared" si="35"/>
        <v>-1795.0326542651312</v>
      </c>
    </row>
    <row r="1086" spans="6:8" x14ac:dyDescent="0.35">
      <c r="F1086">
        <v>21.660000000000299</v>
      </c>
      <c r="G1086">
        <f t="shared" si="32"/>
        <v>26.17735656205976</v>
      </c>
      <c r="H1086">
        <f t="shared" si="35"/>
        <v>-1798.8191712284881</v>
      </c>
    </row>
    <row r="1087" spans="6:8" x14ac:dyDescent="0.35">
      <c r="F1087">
        <v>21.680000000000302</v>
      </c>
      <c r="G1087">
        <f t="shared" si="32"/>
        <v>26.201527713086595</v>
      </c>
      <c r="H1087">
        <f t="shared" si="35"/>
        <v>-1802.6096121918463</v>
      </c>
    </row>
    <row r="1088" spans="6:8" x14ac:dyDescent="0.35">
      <c r="F1088">
        <v>21.700000000000301</v>
      </c>
      <c r="G1088">
        <f t="shared" si="32"/>
        <v>26.225698864113426</v>
      </c>
      <c r="H1088">
        <f t="shared" si="35"/>
        <v>-1806.4039771552034</v>
      </c>
    </row>
    <row r="1089" spans="6:8" x14ac:dyDescent="0.35">
      <c r="F1089">
        <v>21.720000000000301</v>
      </c>
      <c r="G1089">
        <f t="shared" si="32"/>
        <v>26.24987001514026</v>
      </c>
      <c r="H1089">
        <f t="shared" si="35"/>
        <v>-1810.2022661185606</v>
      </c>
    </row>
    <row r="1090" spans="6:8" x14ac:dyDescent="0.35">
      <c r="F1090">
        <v>21.7400000000003</v>
      </c>
      <c r="G1090">
        <f t="shared" si="32"/>
        <v>26.274041166167091</v>
      </c>
      <c r="H1090">
        <f t="shared" si="35"/>
        <v>-1814.0044790819179</v>
      </c>
    </row>
    <row r="1091" spans="6:8" x14ac:dyDescent="0.35">
      <c r="F1091">
        <v>21.7600000000003</v>
      </c>
      <c r="G1091">
        <f t="shared" ref="G1091:G1154" si="36">$B$15*F1091</f>
        <v>26.298212317193922</v>
      </c>
      <c r="H1091">
        <f t="shared" ref="H1091:H1154" si="37">$B$13*F1091-($B$8*F1091^2)/2+$B$12</f>
        <v>-1817.8106160452753</v>
      </c>
    </row>
    <row r="1092" spans="6:8" x14ac:dyDescent="0.35">
      <c r="F1092">
        <v>21.7800000000003</v>
      </c>
      <c r="G1092">
        <f t="shared" si="36"/>
        <v>26.322383468220753</v>
      </c>
      <c r="H1092">
        <f t="shared" si="37"/>
        <v>-1821.6206770086321</v>
      </c>
    </row>
    <row r="1093" spans="6:8" x14ac:dyDescent="0.35">
      <c r="F1093">
        <v>21.800000000000299</v>
      </c>
      <c r="G1093">
        <f t="shared" si="36"/>
        <v>26.346554619247588</v>
      </c>
      <c r="H1093">
        <f t="shared" si="37"/>
        <v>-1825.4346619719897</v>
      </c>
    </row>
    <row r="1094" spans="6:8" x14ac:dyDescent="0.35">
      <c r="F1094">
        <v>21.820000000000299</v>
      </c>
      <c r="G1094">
        <f t="shared" si="36"/>
        <v>26.370725770274419</v>
      </c>
      <c r="H1094">
        <f t="shared" si="37"/>
        <v>-1829.252570935347</v>
      </c>
    </row>
    <row r="1095" spans="6:8" x14ac:dyDescent="0.35">
      <c r="F1095">
        <v>21.840000000000298</v>
      </c>
      <c r="G1095">
        <f t="shared" si="36"/>
        <v>26.39489692130125</v>
      </c>
      <c r="H1095">
        <f t="shared" si="37"/>
        <v>-1833.0744038987043</v>
      </c>
    </row>
    <row r="1096" spans="6:8" x14ac:dyDescent="0.35">
      <c r="F1096">
        <v>21.860000000000301</v>
      </c>
      <c r="G1096">
        <f t="shared" si="36"/>
        <v>26.419068072328084</v>
      </c>
      <c r="H1096">
        <f t="shared" si="37"/>
        <v>-1836.9001608620622</v>
      </c>
    </row>
    <row r="1097" spans="6:8" x14ac:dyDescent="0.35">
      <c r="F1097">
        <v>21.880000000000301</v>
      </c>
      <c r="G1097">
        <f t="shared" si="36"/>
        <v>26.443239223354919</v>
      </c>
      <c r="H1097">
        <f t="shared" si="37"/>
        <v>-1840.7298418254197</v>
      </c>
    </row>
    <row r="1098" spans="6:8" x14ac:dyDescent="0.35">
      <c r="F1098">
        <v>21.900000000000301</v>
      </c>
      <c r="G1098">
        <f t="shared" si="36"/>
        <v>26.46741037438175</v>
      </c>
      <c r="H1098">
        <f t="shared" si="37"/>
        <v>-1844.5634467887769</v>
      </c>
    </row>
    <row r="1099" spans="6:8" x14ac:dyDescent="0.35">
      <c r="F1099">
        <v>21.9200000000003</v>
      </c>
      <c r="G1099">
        <f t="shared" si="36"/>
        <v>26.491581525408581</v>
      </c>
      <c r="H1099">
        <f t="shared" si="37"/>
        <v>-1848.4009757521342</v>
      </c>
    </row>
    <row r="1100" spans="6:8" x14ac:dyDescent="0.35">
      <c r="F1100">
        <v>21.9400000000003</v>
      </c>
      <c r="G1100">
        <f t="shared" si="36"/>
        <v>26.515752676435412</v>
      </c>
      <c r="H1100">
        <f t="shared" si="37"/>
        <v>-1852.2424287154915</v>
      </c>
    </row>
    <row r="1101" spans="6:8" x14ac:dyDescent="0.35">
      <c r="F1101">
        <v>21.960000000000299</v>
      </c>
      <c r="G1101">
        <f t="shared" si="36"/>
        <v>26.539923827462246</v>
      </c>
      <c r="H1101">
        <f t="shared" si="37"/>
        <v>-1856.0878056788483</v>
      </c>
    </row>
    <row r="1102" spans="6:8" x14ac:dyDescent="0.35">
      <c r="F1102">
        <v>21.980000000000299</v>
      </c>
      <c r="G1102">
        <f t="shared" si="36"/>
        <v>26.564094978489077</v>
      </c>
      <c r="H1102">
        <f t="shared" si="37"/>
        <v>-1859.9371066422059</v>
      </c>
    </row>
    <row r="1103" spans="6:8" x14ac:dyDescent="0.35">
      <c r="F1103">
        <v>22.000000000000298</v>
      </c>
      <c r="G1103">
        <f t="shared" si="36"/>
        <v>26.588266129515908</v>
      </c>
      <c r="H1103">
        <f t="shared" si="37"/>
        <v>-1863.7903316055631</v>
      </c>
    </row>
    <row r="1104" spans="6:8" x14ac:dyDescent="0.35">
      <c r="F1104">
        <v>22.020000000000302</v>
      </c>
      <c r="G1104">
        <f t="shared" si="36"/>
        <v>26.612437280542743</v>
      </c>
      <c r="H1104">
        <f t="shared" si="37"/>
        <v>-1867.6474805689206</v>
      </c>
    </row>
    <row r="1105" spans="6:8" x14ac:dyDescent="0.35">
      <c r="F1105">
        <v>22.040000000000301</v>
      </c>
      <c r="G1105">
        <f t="shared" si="36"/>
        <v>26.636608431569577</v>
      </c>
      <c r="H1105">
        <f t="shared" si="37"/>
        <v>-1871.5085535322785</v>
      </c>
    </row>
    <row r="1106" spans="6:8" x14ac:dyDescent="0.35">
      <c r="F1106">
        <v>22.060000000000301</v>
      </c>
      <c r="G1106">
        <f t="shared" si="36"/>
        <v>26.660779582596408</v>
      </c>
      <c r="H1106">
        <f t="shared" si="37"/>
        <v>-1875.3735504956355</v>
      </c>
    </row>
    <row r="1107" spans="6:8" x14ac:dyDescent="0.35">
      <c r="F1107">
        <v>22.0800000000003</v>
      </c>
      <c r="G1107">
        <f t="shared" si="36"/>
        <v>26.684950733623239</v>
      </c>
      <c r="H1107">
        <f t="shared" si="37"/>
        <v>-1879.2424714589927</v>
      </c>
    </row>
    <row r="1108" spans="6:8" x14ac:dyDescent="0.35">
      <c r="F1108">
        <v>22.1000000000003</v>
      </c>
      <c r="G1108">
        <f t="shared" si="36"/>
        <v>26.70912188465007</v>
      </c>
      <c r="H1108">
        <f t="shared" si="37"/>
        <v>-1883.1153164223504</v>
      </c>
    </row>
    <row r="1109" spans="6:8" x14ac:dyDescent="0.35">
      <c r="F1109">
        <v>22.120000000000299</v>
      </c>
      <c r="G1109">
        <f t="shared" si="36"/>
        <v>26.733293035676905</v>
      </c>
      <c r="H1109">
        <f t="shared" si="37"/>
        <v>-1886.9920853857072</v>
      </c>
    </row>
    <row r="1110" spans="6:8" x14ac:dyDescent="0.35">
      <c r="F1110">
        <v>22.140000000000299</v>
      </c>
      <c r="G1110">
        <f t="shared" si="36"/>
        <v>26.757464186703736</v>
      </c>
      <c r="H1110">
        <f t="shared" si="37"/>
        <v>-1890.8727783490647</v>
      </c>
    </row>
    <row r="1111" spans="6:8" x14ac:dyDescent="0.35">
      <c r="F1111">
        <v>22.160000000000299</v>
      </c>
      <c r="G1111">
        <f t="shared" si="36"/>
        <v>26.781635337730567</v>
      </c>
      <c r="H1111">
        <f t="shared" si="37"/>
        <v>-1894.7573953124217</v>
      </c>
    </row>
    <row r="1112" spans="6:8" x14ac:dyDescent="0.35">
      <c r="F1112">
        <v>22.180000000000302</v>
      </c>
      <c r="G1112">
        <f t="shared" si="36"/>
        <v>26.805806488757405</v>
      </c>
      <c r="H1112">
        <f t="shared" si="37"/>
        <v>-1898.6459362757798</v>
      </c>
    </row>
    <row r="1113" spans="6:8" x14ac:dyDescent="0.35">
      <c r="F1113">
        <v>22.200000000000301</v>
      </c>
      <c r="G1113">
        <f t="shared" si="36"/>
        <v>26.829977639784236</v>
      </c>
      <c r="H1113">
        <f t="shared" si="37"/>
        <v>-1902.5384012391373</v>
      </c>
    </row>
    <row r="1114" spans="6:8" x14ac:dyDescent="0.35">
      <c r="F1114">
        <v>22.220000000000301</v>
      </c>
      <c r="G1114">
        <f t="shared" si="36"/>
        <v>26.854148790811067</v>
      </c>
      <c r="H1114">
        <f t="shared" si="37"/>
        <v>-1906.4347902024942</v>
      </c>
    </row>
    <row r="1115" spans="6:8" x14ac:dyDescent="0.35">
      <c r="F1115">
        <v>22.2400000000003</v>
      </c>
      <c r="G1115">
        <f t="shared" si="36"/>
        <v>26.878319941837898</v>
      </c>
      <c r="H1115">
        <f t="shared" si="37"/>
        <v>-1910.3351031658517</v>
      </c>
    </row>
    <row r="1116" spans="6:8" x14ac:dyDescent="0.35">
      <c r="F1116">
        <v>22.2600000000003</v>
      </c>
      <c r="G1116">
        <f t="shared" si="36"/>
        <v>26.902491092864729</v>
      </c>
      <c r="H1116">
        <f t="shared" si="37"/>
        <v>-1914.2393401292093</v>
      </c>
    </row>
    <row r="1117" spans="6:8" x14ac:dyDescent="0.35">
      <c r="F1117">
        <v>22.2800000000003</v>
      </c>
      <c r="G1117">
        <f t="shared" si="36"/>
        <v>26.926662243891563</v>
      </c>
      <c r="H1117">
        <f t="shared" si="37"/>
        <v>-1918.147501092566</v>
      </c>
    </row>
    <row r="1118" spans="6:8" x14ac:dyDescent="0.35">
      <c r="F1118">
        <v>22.300000000000299</v>
      </c>
      <c r="G1118">
        <f t="shared" si="36"/>
        <v>26.950833394918394</v>
      </c>
      <c r="H1118">
        <f t="shared" si="37"/>
        <v>-1922.0595860559233</v>
      </c>
    </row>
    <row r="1119" spans="6:8" x14ac:dyDescent="0.35">
      <c r="F1119">
        <v>22.320000000000299</v>
      </c>
      <c r="G1119">
        <f t="shared" si="36"/>
        <v>26.975004545945225</v>
      </c>
      <c r="H1119">
        <f t="shared" si="37"/>
        <v>-1925.9755950192805</v>
      </c>
    </row>
    <row r="1120" spans="6:8" x14ac:dyDescent="0.35">
      <c r="F1120">
        <v>22.340000000000298</v>
      </c>
      <c r="G1120">
        <f t="shared" si="36"/>
        <v>26.999175696972056</v>
      </c>
      <c r="H1120">
        <f t="shared" si="37"/>
        <v>-1929.895527982638</v>
      </c>
    </row>
    <row r="1121" spans="6:8" x14ac:dyDescent="0.35">
      <c r="F1121">
        <v>22.360000000000301</v>
      </c>
      <c r="G1121">
        <f t="shared" si="36"/>
        <v>27.023346847998894</v>
      </c>
      <c r="H1121">
        <f t="shared" si="37"/>
        <v>-1933.819384945996</v>
      </c>
    </row>
    <row r="1122" spans="6:8" x14ac:dyDescent="0.35">
      <c r="F1122">
        <v>22.380000000000301</v>
      </c>
      <c r="G1122">
        <f t="shared" si="36"/>
        <v>27.047517999025725</v>
      </c>
      <c r="H1122">
        <f t="shared" si="37"/>
        <v>-1937.7471659093533</v>
      </c>
    </row>
    <row r="1123" spans="6:8" x14ac:dyDescent="0.35">
      <c r="F1123">
        <v>22.400000000000301</v>
      </c>
      <c r="G1123">
        <f t="shared" si="36"/>
        <v>27.071689150052556</v>
      </c>
      <c r="H1123">
        <f t="shared" si="37"/>
        <v>-1941.6788708727106</v>
      </c>
    </row>
    <row r="1124" spans="6:8" x14ac:dyDescent="0.35">
      <c r="F1124">
        <v>22.4200000000003</v>
      </c>
      <c r="G1124">
        <f t="shared" si="36"/>
        <v>27.095860301079387</v>
      </c>
      <c r="H1124">
        <f t="shared" si="37"/>
        <v>-1945.6144998360676</v>
      </c>
    </row>
    <row r="1125" spans="6:8" x14ac:dyDescent="0.35">
      <c r="F1125">
        <v>22.4400000000003</v>
      </c>
      <c r="G1125">
        <f t="shared" si="36"/>
        <v>27.120031452106222</v>
      </c>
      <c r="H1125">
        <f t="shared" si="37"/>
        <v>-1949.5540527994251</v>
      </c>
    </row>
    <row r="1126" spans="6:8" x14ac:dyDescent="0.35">
      <c r="F1126">
        <v>22.460000000000299</v>
      </c>
      <c r="G1126">
        <f t="shared" si="36"/>
        <v>27.144202603133053</v>
      </c>
      <c r="H1126">
        <f t="shared" si="37"/>
        <v>-1953.4975297627823</v>
      </c>
    </row>
    <row r="1127" spans="6:8" x14ac:dyDescent="0.35">
      <c r="F1127">
        <v>22.480000000000299</v>
      </c>
      <c r="G1127">
        <f t="shared" si="36"/>
        <v>27.168373754159884</v>
      </c>
      <c r="H1127">
        <f t="shared" si="37"/>
        <v>-1957.4449307261395</v>
      </c>
    </row>
    <row r="1128" spans="6:8" x14ac:dyDescent="0.35">
      <c r="F1128">
        <v>22.500000000000298</v>
      </c>
      <c r="G1128">
        <f t="shared" si="36"/>
        <v>27.192544905186715</v>
      </c>
      <c r="H1128">
        <f t="shared" si="37"/>
        <v>-1961.3962556894969</v>
      </c>
    </row>
    <row r="1129" spans="6:8" x14ac:dyDescent="0.35">
      <c r="F1129">
        <v>22.520000000000302</v>
      </c>
      <c r="G1129">
        <f t="shared" si="36"/>
        <v>27.216716056213553</v>
      </c>
      <c r="H1129">
        <f t="shared" si="37"/>
        <v>-1965.3515046528546</v>
      </c>
    </row>
    <row r="1130" spans="6:8" x14ac:dyDescent="0.35">
      <c r="F1130">
        <v>22.540000000000301</v>
      </c>
      <c r="G1130">
        <f t="shared" si="36"/>
        <v>27.240887207240384</v>
      </c>
      <c r="H1130">
        <f t="shared" si="37"/>
        <v>-1969.3106776162122</v>
      </c>
    </row>
    <row r="1131" spans="6:8" x14ac:dyDescent="0.35">
      <c r="F1131">
        <v>22.560000000000301</v>
      </c>
      <c r="G1131">
        <f t="shared" si="36"/>
        <v>27.265058358267215</v>
      </c>
      <c r="H1131">
        <f t="shared" si="37"/>
        <v>-1973.2737745795691</v>
      </c>
    </row>
    <row r="1132" spans="6:8" x14ac:dyDescent="0.35">
      <c r="F1132">
        <v>22.5800000000003</v>
      </c>
      <c r="G1132">
        <f t="shared" si="36"/>
        <v>27.289229509294049</v>
      </c>
      <c r="H1132">
        <f t="shared" si="37"/>
        <v>-1977.2407955429264</v>
      </c>
    </row>
    <row r="1133" spans="6:8" x14ac:dyDescent="0.35">
      <c r="F1133">
        <v>22.6000000000003</v>
      </c>
      <c r="G1133">
        <f t="shared" si="36"/>
        <v>27.31340066032088</v>
      </c>
      <c r="H1133">
        <f t="shared" si="37"/>
        <v>-1981.2117405062838</v>
      </c>
    </row>
    <row r="1134" spans="6:8" x14ac:dyDescent="0.35">
      <c r="F1134">
        <v>22.620000000000299</v>
      </c>
      <c r="G1134">
        <f t="shared" si="36"/>
        <v>27.337571811347711</v>
      </c>
      <c r="H1134">
        <f t="shared" si="37"/>
        <v>-1985.1866094696409</v>
      </c>
    </row>
    <row r="1135" spans="6:8" x14ac:dyDescent="0.35">
      <c r="F1135">
        <v>22.640000000000299</v>
      </c>
      <c r="G1135">
        <f t="shared" si="36"/>
        <v>27.361742962374542</v>
      </c>
      <c r="H1135">
        <f t="shared" si="37"/>
        <v>-1989.1654024329985</v>
      </c>
    </row>
    <row r="1136" spans="6:8" x14ac:dyDescent="0.35">
      <c r="F1136">
        <v>22.660000000000299</v>
      </c>
      <c r="G1136">
        <f t="shared" si="36"/>
        <v>27.385914113401373</v>
      </c>
      <c r="H1136">
        <f t="shared" si="37"/>
        <v>-1993.1481193963557</v>
      </c>
    </row>
    <row r="1137" spans="6:8" x14ac:dyDescent="0.35">
      <c r="F1137">
        <v>22.680000000000302</v>
      </c>
      <c r="G1137">
        <f t="shared" si="36"/>
        <v>27.410085264428211</v>
      </c>
      <c r="H1137">
        <f t="shared" si="37"/>
        <v>-1997.1347603597139</v>
      </c>
    </row>
    <row r="1138" spans="6:8" x14ac:dyDescent="0.35">
      <c r="F1138">
        <v>22.700000000000301</v>
      </c>
      <c r="G1138">
        <f t="shared" si="36"/>
        <v>27.434256415455042</v>
      </c>
      <c r="H1138">
        <f t="shared" si="37"/>
        <v>-2001.1253253230714</v>
      </c>
    </row>
    <row r="1139" spans="6:8" x14ac:dyDescent="0.35">
      <c r="F1139">
        <v>22.720000000000301</v>
      </c>
      <c r="G1139">
        <f t="shared" si="36"/>
        <v>27.458427566481873</v>
      </c>
      <c r="H1139">
        <f t="shared" si="37"/>
        <v>-2005.119814286428</v>
      </c>
    </row>
    <row r="1140" spans="6:8" x14ac:dyDescent="0.35">
      <c r="F1140">
        <v>22.7400000000003</v>
      </c>
      <c r="G1140">
        <f t="shared" si="36"/>
        <v>27.482598717508708</v>
      </c>
      <c r="H1140">
        <f t="shared" si="37"/>
        <v>-2009.1182272497856</v>
      </c>
    </row>
    <row r="1141" spans="6:8" x14ac:dyDescent="0.35">
      <c r="F1141">
        <v>22.7600000000003</v>
      </c>
      <c r="G1141">
        <f t="shared" si="36"/>
        <v>27.506769868535539</v>
      </c>
      <c r="H1141">
        <f t="shared" si="37"/>
        <v>-2013.1205642131426</v>
      </c>
    </row>
    <row r="1142" spans="6:8" x14ac:dyDescent="0.35">
      <c r="F1142">
        <v>22.7800000000003</v>
      </c>
      <c r="G1142">
        <f t="shared" si="36"/>
        <v>27.53094101956237</v>
      </c>
      <c r="H1142">
        <f t="shared" si="37"/>
        <v>-2017.1268251765</v>
      </c>
    </row>
    <row r="1143" spans="6:8" x14ac:dyDescent="0.35">
      <c r="F1143">
        <v>22.800000000000299</v>
      </c>
      <c r="G1143">
        <f t="shared" si="36"/>
        <v>27.555112170589201</v>
      </c>
      <c r="H1143">
        <f t="shared" si="37"/>
        <v>-2021.1370101398575</v>
      </c>
    </row>
    <row r="1144" spans="6:8" x14ac:dyDescent="0.35">
      <c r="F1144">
        <v>22.820000000000299</v>
      </c>
      <c r="G1144">
        <f t="shared" si="36"/>
        <v>27.579283321616032</v>
      </c>
      <c r="H1144">
        <f t="shared" si="37"/>
        <v>-2025.1511191032146</v>
      </c>
    </row>
    <row r="1145" spans="6:8" x14ac:dyDescent="0.35">
      <c r="F1145">
        <v>22.840000000000298</v>
      </c>
      <c r="G1145">
        <f t="shared" si="36"/>
        <v>27.603454472642866</v>
      </c>
      <c r="H1145">
        <f t="shared" si="37"/>
        <v>-2029.1691520665713</v>
      </c>
    </row>
    <row r="1146" spans="6:8" x14ac:dyDescent="0.35">
      <c r="F1146">
        <v>22.860000000000301</v>
      </c>
      <c r="G1146">
        <f t="shared" si="36"/>
        <v>27.627625623669701</v>
      </c>
      <c r="H1146">
        <f t="shared" si="37"/>
        <v>-2033.1911090299297</v>
      </c>
    </row>
    <row r="1147" spans="6:8" x14ac:dyDescent="0.35">
      <c r="F1147">
        <v>22.880000000000301</v>
      </c>
      <c r="G1147">
        <f t="shared" si="36"/>
        <v>27.651796774696532</v>
      </c>
      <c r="H1147">
        <f t="shared" si="37"/>
        <v>-2037.2169899932871</v>
      </c>
    </row>
    <row r="1148" spans="6:8" x14ac:dyDescent="0.35">
      <c r="F1148">
        <v>22.900000000000301</v>
      </c>
      <c r="G1148">
        <f t="shared" si="36"/>
        <v>27.675967925723366</v>
      </c>
      <c r="H1148">
        <f t="shared" si="37"/>
        <v>-2041.2467949566442</v>
      </c>
    </row>
    <row r="1149" spans="6:8" x14ac:dyDescent="0.35">
      <c r="F1149">
        <v>22.9200000000003</v>
      </c>
      <c r="G1149">
        <f t="shared" si="36"/>
        <v>27.700139076750197</v>
      </c>
      <c r="H1149">
        <f t="shared" si="37"/>
        <v>-2045.2805239200018</v>
      </c>
    </row>
    <row r="1150" spans="6:8" x14ac:dyDescent="0.35">
      <c r="F1150">
        <v>22.9400000000003</v>
      </c>
      <c r="G1150">
        <f t="shared" si="36"/>
        <v>27.724310227777028</v>
      </c>
      <c r="H1150">
        <f t="shared" si="37"/>
        <v>-2049.3181768833592</v>
      </c>
    </row>
    <row r="1151" spans="6:8" x14ac:dyDescent="0.35">
      <c r="F1151">
        <v>22.960000000000299</v>
      </c>
      <c r="G1151">
        <f t="shared" si="36"/>
        <v>27.748481378803859</v>
      </c>
      <c r="H1151">
        <f t="shared" si="37"/>
        <v>-2053.3597538467166</v>
      </c>
    </row>
    <row r="1152" spans="6:8" x14ac:dyDescent="0.35">
      <c r="F1152">
        <v>22.980000000000299</v>
      </c>
      <c r="G1152">
        <f t="shared" si="36"/>
        <v>27.772652529830694</v>
      </c>
      <c r="H1152">
        <f t="shared" si="37"/>
        <v>-2057.4052548100735</v>
      </c>
    </row>
    <row r="1153" spans="6:8" x14ac:dyDescent="0.35">
      <c r="F1153">
        <v>23.000000000000298</v>
      </c>
      <c r="G1153">
        <f t="shared" si="36"/>
        <v>27.796823680857525</v>
      </c>
      <c r="H1153">
        <f t="shared" si="37"/>
        <v>-2061.4546797734311</v>
      </c>
    </row>
    <row r="1154" spans="6:8" x14ac:dyDescent="0.35">
      <c r="F1154">
        <v>23.020000000000302</v>
      </c>
      <c r="G1154">
        <f t="shared" si="36"/>
        <v>27.820994831884359</v>
      </c>
      <c r="H1154">
        <f t="shared" si="37"/>
        <v>-2065.5080287367882</v>
      </c>
    </row>
    <row r="1155" spans="6:8" x14ac:dyDescent="0.35">
      <c r="F1155">
        <v>23.040000000000301</v>
      </c>
      <c r="G1155">
        <f t="shared" ref="G1155:G1218" si="38">$B$15*F1155</f>
        <v>27.84516598291119</v>
      </c>
      <c r="H1155">
        <f t="shared" ref="H1155:H1218" si="39">$B$13*F1155-($B$8*F1155^2)/2+$B$12</f>
        <v>-2069.5653017001459</v>
      </c>
    </row>
    <row r="1156" spans="6:8" x14ac:dyDescent="0.35">
      <c r="F1156">
        <v>23.060000000000301</v>
      </c>
      <c r="G1156">
        <f t="shared" si="38"/>
        <v>27.869337133938025</v>
      </c>
      <c r="H1156">
        <f t="shared" si="39"/>
        <v>-2073.6264986635033</v>
      </c>
    </row>
    <row r="1157" spans="6:8" x14ac:dyDescent="0.35">
      <c r="F1157">
        <v>23.0800000000003</v>
      </c>
      <c r="G1157">
        <f t="shared" si="38"/>
        <v>27.893508284964856</v>
      </c>
      <c r="H1157">
        <f t="shared" si="39"/>
        <v>-2077.6916196268603</v>
      </c>
    </row>
    <row r="1158" spans="6:8" x14ac:dyDescent="0.35">
      <c r="F1158">
        <v>23.1000000000003</v>
      </c>
      <c r="G1158">
        <f t="shared" si="38"/>
        <v>27.917679435991687</v>
      </c>
      <c r="H1158">
        <f t="shared" si="39"/>
        <v>-2081.7606645902179</v>
      </c>
    </row>
    <row r="1159" spans="6:8" x14ac:dyDescent="0.35">
      <c r="F1159">
        <v>23.1200000000002</v>
      </c>
      <c r="G1159">
        <f t="shared" si="38"/>
        <v>27.941850587018401</v>
      </c>
      <c r="H1159">
        <f t="shared" si="39"/>
        <v>-2085.8336335535546</v>
      </c>
    </row>
    <row r="1160" spans="6:8" x14ac:dyDescent="0.35">
      <c r="F1160">
        <v>23.1400000000002</v>
      </c>
      <c r="G1160">
        <f t="shared" si="38"/>
        <v>27.966021738045232</v>
      </c>
      <c r="H1160">
        <f t="shared" si="39"/>
        <v>-2089.9105265169119</v>
      </c>
    </row>
    <row r="1161" spans="6:8" x14ac:dyDescent="0.35">
      <c r="F1161">
        <v>23.160000000000199</v>
      </c>
      <c r="G1161">
        <f t="shared" si="38"/>
        <v>27.990192889072063</v>
      </c>
      <c r="H1161">
        <f t="shared" si="39"/>
        <v>-2093.9913434802693</v>
      </c>
    </row>
    <row r="1162" spans="6:8" x14ac:dyDescent="0.35">
      <c r="F1162">
        <v>23.180000000000199</v>
      </c>
      <c r="G1162">
        <f t="shared" si="38"/>
        <v>28.014364040098894</v>
      </c>
      <c r="H1162">
        <f t="shared" si="39"/>
        <v>-2098.0760844436268</v>
      </c>
    </row>
    <row r="1163" spans="6:8" x14ac:dyDescent="0.35">
      <c r="F1163">
        <v>23.200000000000198</v>
      </c>
      <c r="G1163">
        <f t="shared" si="38"/>
        <v>28.038535191125725</v>
      </c>
      <c r="H1163">
        <f t="shared" si="39"/>
        <v>-2102.1647494069839</v>
      </c>
    </row>
    <row r="1164" spans="6:8" x14ac:dyDescent="0.35">
      <c r="F1164">
        <v>23.220000000000201</v>
      </c>
      <c r="G1164">
        <f t="shared" si="38"/>
        <v>28.062706342152563</v>
      </c>
      <c r="H1164">
        <f t="shared" si="39"/>
        <v>-2106.2573383703416</v>
      </c>
    </row>
    <row r="1165" spans="6:8" x14ac:dyDescent="0.35">
      <c r="F1165">
        <v>23.2400000000003</v>
      </c>
      <c r="G1165">
        <f t="shared" si="38"/>
        <v>28.086877493179514</v>
      </c>
      <c r="H1165">
        <f t="shared" si="39"/>
        <v>-2110.3538513337194</v>
      </c>
    </row>
    <row r="1166" spans="6:8" x14ac:dyDescent="0.35">
      <c r="F1166">
        <v>23.2600000000003</v>
      </c>
      <c r="G1166">
        <f t="shared" si="38"/>
        <v>28.111048644206345</v>
      </c>
      <c r="H1166">
        <f t="shared" si="39"/>
        <v>-2114.4542882970768</v>
      </c>
    </row>
    <row r="1167" spans="6:8" x14ac:dyDescent="0.35">
      <c r="F1167">
        <v>23.2800000000002</v>
      </c>
      <c r="G1167">
        <f t="shared" si="38"/>
        <v>28.135219795233059</v>
      </c>
      <c r="H1167">
        <f t="shared" si="39"/>
        <v>-2118.5586492604134</v>
      </c>
    </row>
    <row r="1168" spans="6:8" x14ac:dyDescent="0.35">
      <c r="F1168">
        <v>23.3000000000002</v>
      </c>
      <c r="G1168">
        <f t="shared" si="38"/>
        <v>28.15939094625989</v>
      </c>
      <c r="H1168">
        <f t="shared" si="39"/>
        <v>-2122.666934223771</v>
      </c>
    </row>
    <row r="1169" spans="6:8" x14ac:dyDescent="0.35">
      <c r="F1169">
        <v>23.320000000000199</v>
      </c>
      <c r="G1169">
        <f t="shared" si="38"/>
        <v>28.183562097286721</v>
      </c>
      <c r="H1169">
        <f t="shared" si="39"/>
        <v>-2126.7791431871283</v>
      </c>
    </row>
    <row r="1170" spans="6:8" x14ac:dyDescent="0.35">
      <c r="F1170">
        <v>23.340000000000199</v>
      </c>
      <c r="G1170">
        <f t="shared" si="38"/>
        <v>28.207733248313552</v>
      </c>
      <c r="H1170">
        <f t="shared" si="39"/>
        <v>-2130.8952761504852</v>
      </c>
    </row>
    <row r="1171" spans="6:8" x14ac:dyDescent="0.35">
      <c r="F1171">
        <v>23.360000000000198</v>
      </c>
      <c r="G1171">
        <f t="shared" si="38"/>
        <v>28.231904399340383</v>
      </c>
      <c r="H1171">
        <f t="shared" si="39"/>
        <v>-2135.0153331138426</v>
      </c>
    </row>
    <row r="1172" spans="6:8" x14ac:dyDescent="0.35">
      <c r="F1172">
        <v>23.380000000000202</v>
      </c>
      <c r="G1172">
        <f t="shared" si="38"/>
        <v>28.256075550367221</v>
      </c>
      <c r="H1172">
        <f t="shared" si="39"/>
        <v>-2139.1393140772007</v>
      </c>
    </row>
    <row r="1173" spans="6:8" x14ac:dyDescent="0.35">
      <c r="F1173">
        <v>23.400000000000201</v>
      </c>
      <c r="G1173">
        <f t="shared" si="38"/>
        <v>28.280246701394052</v>
      </c>
      <c r="H1173">
        <f t="shared" si="39"/>
        <v>-2143.2672190405574</v>
      </c>
    </row>
    <row r="1174" spans="6:8" x14ac:dyDescent="0.35">
      <c r="F1174">
        <v>23.4200000000003</v>
      </c>
      <c r="G1174">
        <f t="shared" si="38"/>
        <v>28.304417852421004</v>
      </c>
      <c r="H1174">
        <f t="shared" si="39"/>
        <v>-2147.3990480039356</v>
      </c>
    </row>
    <row r="1175" spans="6:8" x14ac:dyDescent="0.35">
      <c r="F1175">
        <v>23.4400000000002</v>
      </c>
      <c r="G1175">
        <f t="shared" si="38"/>
        <v>28.328589003447718</v>
      </c>
      <c r="H1175">
        <f t="shared" si="39"/>
        <v>-2151.5348009672721</v>
      </c>
    </row>
    <row r="1176" spans="6:8" x14ac:dyDescent="0.35">
      <c r="F1176">
        <v>23.4600000000002</v>
      </c>
      <c r="G1176">
        <f t="shared" si="38"/>
        <v>28.352760154474549</v>
      </c>
      <c r="H1176">
        <f t="shared" si="39"/>
        <v>-2155.6744779306296</v>
      </c>
    </row>
    <row r="1177" spans="6:8" x14ac:dyDescent="0.35">
      <c r="F1177">
        <v>23.480000000000199</v>
      </c>
      <c r="G1177">
        <f t="shared" si="38"/>
        <v>28.37693130550138</v>
      </c>
      <c r="H1177">
        <f t="shared" si="39"/>
        <v>-2159.8180788939867</v>
      </c>
    </row>
    <row r="1178" spans="6:8" x14ac:dyDescent="0.35">
      <c r="F1178">
        <v>23.500000000000199</v>
      </c>
      <c r="G1178">
        <f t="shared" si="38"/>
        <v>28.401102456528211</v>
      </c>
      <c r="H1178">
        <f t="shared" si="39"/>
        <v>-2163.9656038573439</v>
      </c>
    </row>
    <row r="1179" spans="6:8" x14ac:dyDescent="0.35">
      <c r="F1179">
        <v>23.520000000000199</v>
      </c>
      <c r="G1179">
        <f t="shared" si="38"/>
        <v>28.425273607555045</v>
      </c>
      <c r="H1179">
        <f t="shared" si="39"/>
        <v>-2168.1170528207012</v>
      </c>
    </row>
    <row r="1180" spans="6:8" x14ac:dyDescent="0.35">
      <c r="F1180">
        <v>23.540000000000202</v>
      </c>
      <c r="G1180">
        <f t="shared" si="38"/>
        <v>28.44944475858188</v>
      </c>
      <c r="H1180">
        <f t="shared" si="39"/>
        <v>-2172.2724257840591</v>
      </c>
    </row>
    <row r="1181" spans="6:8" x14ac:dyDescent="0.35">
      <c r="F1181">
        <v>23.560000000000201</v>
      </c>
      <c r="G1181">
        <f t="shared" si="38"/>
        <v>28.473615909608711</v>
      </c>
      <c r="H1181">
        <f t="shared" si="39"/>
        <v>-2176.4317227474166</v>
      </c>
    </row>
    <row r="1182" spans="6:8" x14ac:dyDescent="0.35">
      <c r="F1182">
        <v>23.580000000000201</v>
      </c>
      <c r="G1182">
        <f t="shared" si="38"/>
        <v>28.497787060635542</v>
      </c>
      <c r="H1182">
        <f t="shared" si="39"/>
        <v>-2180.5949437107738</v>
      </c>
    </row>
    <row r="1183" spans="6:8" x14ac:dyDescent="0.35">
      <c r="F1183">
        <v>23.6000000000002</v>
      </c>
      <c r="G1183">
        <f t="shared" si="38"/>
        <v>28.521958211662376</v>
      </c>
      <c r="H1183">
        <f t="shared" si="39"/>
        <v>-2184.7620886741306</v>
      </c>
    </row>
    <row r="1184" spans="6:8" x14ac:dyDescent="0.35">
      <c r="F1184">
        <v>23.6200000000002</v>
      </c>
      <c r="G1184">
        <f t="shared" si="38"/>
        <v>28.546129362689207</v>
      </c>
      <c r="H1184">
        <f t="shared" si="39"/>
        <v>-2188.933157637488</v>
      </c>
    </row>
    <row r="1185" spans="6:8" x14ac:dyDescent="0.35">
      <c r="F1185">
        <v>23.6400000000002</v>
      </c>
      <c r="G1185">
        <f t="shared" si="38"/>
        <v>28.570300513716038</v>
      </c>
      <c r="H1185">
        <f t="shared" si="39"/>
        <v>-2193.108150600845</v>
      </c>
    </row>
    <row r="1186" spans="6:8" x14ac:dyDescent="0.35">
      <c r="F1186">
        <v>23.660000000000199</v>
      </c>
      <c r="G1186">
        <f t="shared" si="38"/>
        <v>28.594471664742869</v>
      </c>
      <c r="H1186">
        <f t="shared" si="39"/>
        <v>-2197.2870675642025</v>
      </c>
    </row>
    <row r="1187" spans="6:8" x14ac:dyDescent="0.35">
      <c r="F1187">
        <v>23.680000000000199</v>
      </c>
      <c r="G1187">
        <f t="shared" si="38"/>
        <v>28.618642815769704</v>
      </c>
      <c r="H1187">
        <f t="shared" si="39"/>
        <v>-2201.4699085275597</v>
      </c>
    </row>
    <row r="1188" spans="6:8" x14ac:dyDescent="0.35">
      <c r="F1188">
        <v>23.700000000000198</v>
      </c>
      <c r="G1188">
        <f t="shared" si="38"/>
        <v>28.642813966796535</v>
      </c>
      <c r="H1188">
        <f t="shared" si="39"/>
        <v>-2205.656673490917</v>
      </c>
    </row>
    <row r="1189" spans="6:8" x14ac:dyDescent="0.35">
      <c r="F1189">
        <v>23.720000000000201</v>
      </c>
      <c r="G1189">
        <f t="shared" si="38"/>
        <v>28.666985117823369</v>
      </c>
      <c r="H1189">
        <f t="shared" si="39"/>
        <v>-2209.8473624542753</v>
      </c>
    </row>
    <row r="1190" spans="6:8" x14ac:dyDescent="0.35">
      <c r="F1190">
        <v>23.740000000000201</v>
      </c>
      <c r="G1190">
        <f t="shared" si="38"/>
        <v>28.6911562688502</v>
      </c>
      <c r="H1190">
        <f t="shared" si="39"/>
        <v>-2214.0419754176319</v>
      </c>
    </row>
    <row r="1191" spans="6:8" x14ac:dyDescent="0.35">
      <c r="F1191">
        <v>23.760000000000201</v>
      </c>
      <c r="G1191">
        <f t="shared" si="38"/>
        <v>28.715327419877035</v>
      </c>
      <c r="H1191">
        <f t="shared" si="39"/>
        <v>-2218.2405123809895</v>
      </c>
    </row>
    <row r="1192" spans="6:8" x14ac:dyDescent="0.35">
      <c r="F1192">
        <v>23.7800000000002</v>
      </c>
      <c r="G1192">
        <f t="shared" si="38"/>
        <v>28.739498570903866</v>
      </c>
      <c r="H1192">
        <f t="shared" si="39"/>
        <v>-2222.4429733443467</v>
      </c>
    </row>
    <row r="1193" spans="6:8" x14ac:dyDescent="0.35">
      <c r="F1193">
        <v>23.8000000000002</v>
      </c>
      <c r="G1193">
        <f t="shared" si="38"/>
        <v>28.763669721930697</v>
      </c>
      <c r="H1193">
        <f t="shared" si="39"/>
        <v>-2226.649358307704</v>
      </c>
    </row>
    <row r="1194" spans="6:8" x14ac:dyDescent="0.35">
      <c r="F1194">
        <v>23.820000000000199</v>
      </c>
      <c r="G1194">
        <f t="shared" si="38"/>
        <v>28.787840872957528</v>
      </c>
      <c r="H1194">
        <f t="shared" si="39"/>
        <v>-2230.8596672710614</v>
      </c>
    </row>
    <row r="1195" spans="6:8" x14ac:dyDescent="0.35">
      <c r="F1195">
        <v>23.840000000000199</v>
      </c>
      <c r="G1195">
        <f t="shared" si="38"/>
        <v>28.812012023984362</v>
      </c>
      <c r="H1195">
        <f t="shared" si="39"/>
        <v>-2235.0739002344185</v>
      </c>
    </row>
    <row r="1196" spans="6:8" x14ac:dyDescent="0.35">
      <c r="F1196">
        <v>23.860000000000198</v>
      </c>
      <c r="G1196">
        <f t="shared" si="38"/>
        <v>28.836183175011193</v>
      </c>
      <c r="H1196">
        <f t="shared" si="39"/>
        <v>-2239.2920571977761</v>
      </c>
    </row>
    <row r="1197" spans="6:8" x14ac:dyDescent="0.35">
      <c r="F1197">
        <v>23.880000000000202</v>
      </c>
      <c r="G1197">
        <f t="shared" si="38"/>
        <v>28.860354326038028</v>
      </c>
      <c r="H1197">
        <f t="shared" si="39"/>
        <v>-2243.5141381611338</v>
      </c>
    </row>
    <row r="1198" spans="6:8" x14ac:dyDescent="0.35">
      <c r="F1198">
        <v>23.900000000000201</v>
      </c>
      <c r="G1198">
        <f t="shared" si="38"/>
        <v>28.884525477064862</v>
      </c>
      <c r="H1198">
        <f t="shared" si="39"/>
        <v>-2247.7401431244907</v>
      </c>
    </row>
    <row r="1199" spans="6:8" x14ac:dyDescent="0.35">
      <c r="F1199">
        <v>23.920000000000201</v>
      </c>
      <c r="G1199">
        <f t="shared" si="38"/>
        <v>28.908696628091693</v>
      </c>
      <c r="H1199">
        <f t="shared" si="39"/>
        <v>-2251.9700720878482</v>
      </c>
    </row>
    <row r="1200" spans="6:8" x14ac:dyDescent="0.35">
      <c r="F1200">
        <v>23.9400000000002</v>
      </c>
      <c r="G1200">
        <f t="shared" si="38"/>
        <v>28.932867779118524</v>
      </c>
      <c r="H1200">
        <f t="shared" si="39"/>
        <v>-2256.2039250512053</v>
      </c>
    </row>
    <row r="1201" spans="6:8" x14ac:dyDescent="0.35">
      <c r="F1201">
        <v>23.9600000000002</v>
      </c>
      <c r="G1201">
        <f t="shared" si="38"/>
        <v>28.957038930145355</v>
      </c>
      <c r="H1201">
        <f t="shared" si="39"/>
        <v>-2260.4417020145625</v>
      </c>
    </row>
    <row r="1202" spans="6:8" x14ac:dyDescent="0.35">
      <c r="F1202">
        <v>23.980000000000199</v>
      </c>
      <c r="G1202">
        <f t="shared" si="38"/>
        <v>28.981210081172186</v>
      </c>
      <c r="H1202">
        <f t="shared" si="39"/>
        <v>-2264.6834029779197</v>
      </c>
    </row>
    <row r="1203" spans="6:8" x14ac:dyDescent="0.35">
      <c r="F1203">
        <v>24.000000000000199</v>
      </c>
      <c r="G1203">
        <f t="shared" si="38"/>
        <v>29.005381232199021</v>
      </c>
      <c r="H1203">
        <f t="shared" si="39"/>
        <v>-2268.9290279412771</v>
      </c>
    </row>
    <row r="1204" spans="6:8" x14ac:dyDescent="0.35">
      <c r="F1204">
        <v>24.020000000000199</v>
      </c>
      <c r="G1204">
        <f t="shared" si="38"/>
        <v>29.029552383225852</v>
      </c>
      <c r="H1204">
        <f t="shared" si="39"/>
        <v>-2273.1785769046342</v>
      </c>
    </row>
    <row r="1205" spans="6:8" x14ac:dyDescent="0.35">
      <c r="F1205">
        <v>24.040000000000202</v>
      </c>
      <c r="G1205">
        <f t="shared" si="38"/>
        <v>29.053723534252686</v>
      </c>
      <c r="H1205">
        <f t="shared" si="39"/>
        <v>-2277.4320498679922</v>
      </c>
    </row>
    <row r="1206" spans="6:8" x14ac:dyDescent="0.35">
      <c r="F1206">
        <v>24.060000000000201</v>
      </c>
      <c r="G1206">
        <f t="shared" si="38"/>
        <v>29.077894685279521</v>
      </c>
      <c r="H1206">
        <f t="shared" si="39"/>
        <v>-2281.6894468313494</v>
      </c>
    </row>
    <row r="1207" spans="6:8" x14ac:dyDescent="0.35">
      <c r="F1207">
        <v>24.080000000000201</v>
      </c>
      <c r="G1207">
        <f t="shared" si="38"/>
        <v>29.102065836306352</v>
      </c>
      <c r="H1207">
        <f t="shared" si="39"/>
        <v>-2285.9507677947072</v>
      </c>
    </row>
    <row r="1208" spans="6:8" x14ac:dyDescent="0.35">
      <c r="F1208">
        <v>24.1000000000002</v>
      </c>
      <c r="G1208">
        <f t="shared" si="38"/>
        <v>29.126236987333183</v>
      </c>
      <c r="H1208">
        <f t="shared" si="39"/>
        <v>-2290.2160127580642</v>
      </c>
    </row>
    <row r="1209" spans="6:8" x14ac:dyDescent="0.35">
      <c r="F1209">
        <v>24.1200000000002</v>
      </c>
      <c r="G1209">
        <f t="shared" si="38"/>
        <v>29.150408138360014</v>
      </c>
      <c r="H1209">
        <f t="shared" si="39"/>
        <v>-2294.4851817214212</v>
      </c>
    </row>
    <row r="1210" spans="6:8" x14ac:dyDescent="0.35">
      <c r="F1210">
        <v>24.1400000000002</v>
      </c>
      <c r="G1210">
        <f t="shared" si="38"/>
        <v>29.174579289386845</v>
      </c>
      <c r="H1210">
        <f t="shared" si="39"/>
        <v>-2298.7582746847784</v>
      </c>
    </row>
    <row r="1211" spans="6:8" x14ac:dyDescent="0.35">
      <c r="F1211">
        <v>24.160000000000199</v>
      </c>
      <c r="G1211">
        <f t="shared" si="38"/>
        <v>29.198750440413679</v>
      </c>
      <c r="H1211">
        <f t="shared" si="39"/>
        <v>-2303.0352916481361</v>
      </c>
    </row>
    <row r="1212" spans="6:8" x14ac:dyDescent="0.35">
      <c r="F1212">
        <v>24.180000000000199</v>
      </c>
      <c r="G1212">
        <f t="shared" si="38"/>
        <v>29.22292159144051</v>
      </c>
      <c r="H1212">
        <f t="shared" si="39"/>
        <v>-2307.3162326114925</v>
      </c>
    </row>
    <row r="1213" spans="6:8" x14ac:dyDescent="0.35">
      <c r="F1213">
        <v>24.200000000000198</v>
      </c>
      <c r="G1213">
        <f t="shared" si="38"/>
        <v>29.247092742467341</v>
      </c>
      <c r="H1213">
        <f t="shared" si="39"/>
        <v>-2311.6010975748504</v>
      </c>
    </row>
    <row r="1214" spans="6:8" x14ac:dyDescent="0.35">
      <c r="F1214">
        <v>24.220000000000201</v>
      </c>
      <c r="G1214">
        <f t="shared" si="38"/>
        <v>29.271263893494179</v>
      </c>
      <c r="H1214">
        <f t="shared" si="39"/>
        <v>-2315.889886538208</v>
      </c>
    </row>
    <row r="1215" spans="6:8" x14ac:dyDescent="0.35">
      <c r="F1215">
        <v>24.240000000000201</v>
      </c>
      <c r="G1215">
        <f t="shared" si="38"/>
        <v>29.29543504452101</v>
      </c>
      <c r="H1215">
        <f t="shared" si="39"/>
        <v>-2320.1825995015656</v>
      </c>
    </row>
    <row r="1216" spans="6:8" x14ac:dyDescent="0.35">
      <c r="F1216">
        <v>24.260000000000201</v>
      </c>
      <c r="G1216">
        <f t="shared" si="38"/>
        <v>29.319606195547841</v>
      </c>
      <c r="H1216">
        <f t="shared" si="39"/>
        <v>-2324.4792364649229</v>
      </c>
    </row>
    <row r="1217" spans="6:8" x14ac:dyDescent="0.35">
      <c r="F1217">
        <v>24.2800000000002</v>
      </c>
      <c r="G1217">
        <f t="shared" si="38"/>
        <v>29.343777346574672</v>
      </c>
      <c r="H1217">
        <f t="shared" si="39"/>
        <v>-2328.7797974282798</v>
      </c>
    </row>
    <row r="1218" spans="6:8" x14ac:dyDescent="0.35">
      <c r="F1218">
        <v>24.3000000000002</v>
      </c>
      <c r="G1218">
        <f t="shared" si="38"/>
        <v>29.367948497601507</v>
      </c>
      <c r="H1218">
        <f t="shared" si="39"/>
        <v>-2333.0842823916373</v>
      </c>
    </row>
    <row r="1219" spans="6:8" x14ac:dyDescent="0.35">
      <c r="F1219">
        <v>24.320000000000199</v>
      </c>
      <c r="G1219">
        <f t="shared" ref="G1219:G1282" si="40">$B$15*F1219</f>
        <v>29.392119648628338</v>
      </c>
      <c r="H1219">
        <f t="shared" ref="H1219:H1282" si="41">$B$13*F1219-($B$8*F1219^2)/2+$B$12</f>
        <v>-2337.3926913549944</v>
      </c>
    </row>
    <row r="1220" spans="6:8" x14ac:dyDescent="0.35">
      <c r="F1220">
        <v>24.340000000000199</v>
      </c>
      <c r="G1220">
        <f t="shared" si="40"/>
        <v>29.416290799655169</v>
      </c>
      <c r="H1220">
        <f t="shared" si="41"/>
        <v>-2341.7050243183517</v>
      </c>
    </row>
    <row r="1221" spans="6:8" x14ac:dyDescent="0.35">
      <c r="F1221">
        <v>24.360000000000198</v>
      </c>
      <c r="G1221">
        <f t="shared" si="40"/>
        <v>29.440461950682</v>
      </c>
      <c r="H1221">
        <f t="shared" si="41"/>
        <v>-2346.021281281709</v>
      </c>
    </row>
    <row r="1222" spans="6:8" x14ac:dyDescent="0.35">
      <c r="F1222">
        <v>24.380000000000202</v>
      </c>
      <c r="G1222">
        <f t="shared" si="40"/>
        <v>29.464633101708838</v>
      </c>
      <c r="H1222">
        <f t="shared" si="41"/>
        <v>-2350.3414622450664</v>
      </c>
    </row>
    <row r="1223" spans="6:8" x14ac:dyDescent="0.35">
      <c r="F1223">
        <v>24.400000000000201</v>
      </c>
      <c r="G1223">
        <f t="shared" si="40"/>
        <v>29.488804252735669</v>
      </c>
      <c r="H1223">
        <f t="shared" si="41"/>
        <v>-2354.6655672084244</v>
      </c>
    </row>
    <row r="1224" spans="6:8" x14ac:dyDescent="0.35">
      <c r="F1224">
        <v>24.420000000000201</v>
      </c>
      <c r="G1224">
        <f t="shared" si="40"/>
        <v>29.5129754037625</v>
      </c>
      <c r="H1224">
        <f t="shared" si="41"/>
        <v>-2358.9935961717811</v>
      </c>
    </row>
    <row r="1225" spans="6:8" x14ac:dyDescent="0.35">
      <c r="F1225">
        <v>24.4400000000002</v>
      </c>
      <c r="G1225">
        <f t="shared" si="40"/>
        <v>29.537146554789331</v>
      </c>
      <c r="H1225">
        <f t="shared" si="41"/>
        <v>-2363.3255491351392</v>
      </c>
    </row>
    <row r="1226" spans="6:8" x14ac:dyDescent="0.35">
      <c r="F1226">
        <v>24.4600000000002</v>
      </c>
      <c r="G1226">
        <f t="shared" si="40"/>
        <v>29.561317705816165</v>
      </c>
      <c r="H1226">
        <f t="shared" si="41"/>
        <v>-2367.6614260984957</v>
      </c>
    </row>
    <row r="1227" spans="6:8" x14ac:dyDescent="0.35">
      <c r="F1227">
        <v>24.480000000000199</v>
      </c>
      <c r="G1227">
        <f t="shared" si="40"/>
        <v>29.585488856842996</v>
      </c>
      <c r="H1227">
        <f t="shared" si="41"/>
        <v>-2372.0012270618531</v>
      </c>
    </row>
    <row r="1228" spans="6:8" x14ac:dyDescent="0.35">
      <c r="F1228">
        <v>24.500000000000199</v>
      </c>
      <c r="G1228">
        <f t="shared" si="40"/>
        <v>29.609660007869827</v>
      </c>
      <c r="H1228">
        <f t="shared" si="41"/>
        <v>-2376.3449520252102</v>
      </c>
    </row>
    <row r="1229" spans="6:8" x14ac:dyDescent="0.35">
      <c r="F1229">
        <v>24.520000000000199</v>
      </c>
      <c r="G1229">
        <f t="shared" si="40"/>
        <v>29.633831158896658</v>
      </c>
      <c r="H1229">
        <f t="shared" si="41"/>
        <v>-2380.6926009885674</v>
      </c>
    </row>
    <row r="1230" spans="6:8" x14ac:dyDescent="0.35">
      <c r="F1230">
        <v>24.540000000000202</v>
      </c>
      <c r="G1230">
        <f t="shared" si="40"/>
        <v>29.658002309923496</v>
      </c>
      <c r="H1230">
        <f t="shared" si="41"/>
        <v>-2385.0441739519256</v>
      </c>
    </row>
    <row r="1231" spans="6:8" x14ac:dyDescent="0.35">
      <c r="F1231">
        <v>24.560000000000201</v>
      </c>
      <c r="G1231">
        <f t="shared" si="40"/>
        <v>29.682173460950327</v>
      </c>
      <c r="H1231">
        <f t="shared" si="41"/>
        <v>-2389.3996709152825</v>
      </c>
    </row>
    <row r="1232" spans="6:8" x14ac:dyDescent="0.35">
      <c r="F1232">
        <v>24.580000000000201</v>
      </c>
      <c r="G1232">
        <f t="shared" si="40"/>
        <v>29.706344611977158</v>
      </c>
      <c r="H1232">
        <f t="shared" si="41"/>
        <v>-2393.75909187864</v>
      </c>
    </row>
    <row r="1233" spans="6:8" x14ac:dyDescent="0.35">
      <c r="F1233">
        <v>24.6000000000002</v>
      </c>
      <c r="G1233">
        <f t="shared" si="40"/>
        <v>29.730515763003989</v>
      </c>
      <c r="H1233">
        <f t="shared" si="41"/>
        <v>-2398.1224368419976</v>
      </c>
    </row>
    <row r="1234" spans="6:8" x14ac:dyDescent="0.35">
      <c r="F1234">
        <v>24.6200000000002</v>
      </c>
      <c r="G1234">
        <f t="shared" si="40"/>
        <v>29.754686914030824</v>
      </c>
      <c r="H1234">
        <f t="shared" si="41"/>
        <v>-2402.4897058053543</v>
      </c>
    </row>
    <row r="1235" spans="6:8" x14ac:dyDescent="0.35">
      <c r="F1235">
        <v>24.6400000000002</v>
      </c>
      <c r="G1235">
        <f t="shared" si="40"/>
        <v>29.778858065057655</v>
      </c>
      <c r="H1235">
        <f t="shared" si="41"/>
        <v>-2406.8608987687121</v>
      </c>
    </row>
    <row r="1236" spans="6:8" x14ac:dyDescent="0.35">
      <c r="F1236">
        <v>24.660000000000199</v>
      </c>
      <c r="G1236">
        <f t="shared" si="40"/>
        <v>29.803029216084486</v>
      </c>
      <c r="H1236">
        <f t="shared" si="41"/>
        <v>-2411.2360157320691</v>
      </c>
    </row>
    <row r="1237" spans="6:8" x14ac:dyDescent="0.35">
      <c r="F1237">
        <v>24.680000000000199</v>
      </c>
      <c r="G1237">
        <f t="shared" si="40"/>
        <v>29.827200367111317</v>
      </c>
      <c r="H1237">
        <f t="shared" si="41"/>
        <v>-2415.6150566954257</v>
      </c>
    </row>
    <row r="1238" spans="6:8" x14ac:dyDescent="0.35">
      <c r="F1238">
        <v>24.700000000000198</v>
      </c>
      <c r="G1238">
        <f t="shared" si="40"/>
        <v>29.851371518138151</v>
      </c>
      <c r="H1238">
        <f t="shared" si="41"/>
        <v>-2419.9980216587837</v>
      </c>
    </row>
    <row r="1239" spans="6:8" x14ac:dyDescent="0.35">
      <c r="F1239">
        <v>24.720000000000201</v>
      </c>
      <c r="G1239">
        <f t="shared" si="40"/>
        <v>29.875542669164986</v>
      </c>
      <c r="H1239">
        <f t="shared" si="41"/>
        <v>-2424.3849106221414</v>
      </c>
    </row>
    <row r="1240" spans="6:8" x14ac:dyDescent="0.35">
      <c r="F1240">
        <v>24.740000000000201</v>
      </c>
      <c r="G1240">
        <f t="shared" si="40"/>
        <v>29.899713820191817</v>
      </c>
      <c r="H1240">
        <f t="shared" si="41"/>
        <v>-2428.7757235854988</v>
      </c>
    </row>
    <row r="1241" spans="6:8" x14ac:dyDescent="0.35">
      <c r="F1241">
        <v>24.760000000000201</v>
      </c>
      <c r="G1241">
        <f t="shared" si="40"/>
        <v>29.923884971218648</v>
      </c>
      <c r="H1241">
        <f t="shared" si="41"/>
        <v>-2433.1704605488562</v>
      </c>
    </row>
    <row r="1242" spans="6:8" x14ac:dyDescent="0.35">
      <c r="F1242">
        <v>24.7800000000002</v>
      </c>
      <c r="G1242">
        <f t="shared" si="40"/>
        <v>29.948056122245482</v>
      </c>
      <c r="H1242">
        <f t="shared" si="41"/>
        <v>-2437.5691215122133</v>
      </c>
    </row>
    <row r="1243" spans="6:8" x14ac:dyDescent="0.35">
      <c r="F1243">
        <v>24.8000000000002</v>
      </c>
      <c r="G1243">
        <f t="shared" si="40"/>
        <v>29.972227273272313</v>
      </c>
      <c r="H1243">
        <f t="shared" si="41"/>
        <v>-2441.97170647557</v>
      </c>
    </row>
    <row r="1244" spans="6:8" x14ac:dyDescent="0.35">
      <c r="F1244">
        <v>24.820000000000199</v>
      </c>
      <c r="G1244">
        <f t="shared" si="40"/>
        <v>29.996398424299144</v>
      </c>
      <c r="H1244">
        <f t="shared" si="41"/>
        <v>-2446.3782154389278</v>
      </c>
    </row>
    <row r="1245" spans="6:8" x14ac:dyDescent="0.35">
      <c r="F1245">
        <v>24.840000000000199</v>
      </c>
      <c r="G1245">
        <f t="shared" si="40"/>
        <v>30.020569575325975</v>
      </c>
      <c r="H1245">
        <f t="shared" si="41"/>
        <v>-2450.7886484022847</v>
      </c>
    </row>
    <row r="1246" spans="6:8" x14ac:dyDescent="0.35">
      <c r="F1246">
        <v>24.860000000000198</v>
      </c>
      <c r="G1246">
        <f t="shared" si="40"/>
        <v>30.04474072635281</v>
      </c>
      <c r="H1246">
        <f t="shared" si="41"/>
        <v>-2455.2030053656422</v>
      </c>
    </row>
    <row r="1247" spans="6:8" x14ac:dyDescent="0.35">
      <c r="F1247">
        <v>24.880000000000202</v>
      </c>
      <c r="G1247">
        <f t="shared" si="40"/>
        <v>30.068911877379644</v>
      </c>
      <c r="H1247">
        <f t="shared" si="41"/>
        <v>-2459.6212863290002</v>
      </c>
    </row>
    <row r="1248" spans="6:8" x14ac:dyDescent="0.35">
      <c r="F1248">
        <v>24.900000000000201</v>
      </c>
      <c r="G1248">
        <f t="shared" si="40"/>
        <v>30.093083028406475</v>
      </c>
      <c r="H1248">
        <f t="shared" si="41"/>
        <v>-2464.0434912923574</v>
      </c>
    </row>
    <row r="1249" spans="6:8" x14ac:dyDescent="0.35">
      <c r="F1249">
        <v>24.920000000000201</v>
      </c>
      <c r="G1249">
        <f t="shared" si="40"/>
        <v>30.11725417943331</v>
      </c>
      <c r="H1249">
        <f t="shared" si="41"/>
        <v>-2468.4696202557143</v>
      </c>
    </row>
    <row r="1250" spans="6:8" x14ac:dyDescent="0.35">
      <c r="F1250">
        <v>24.9400000000002</v>
      </c>
      <c r="G1250">
        <f t="shared" si="40"/>
        <v>30.141425330460141</v>
      </c>
      <c r="H1250">
        <f t="shared" si="41"/>
        <v>-2472.8996732190717</v>
      </c>
    </row>
    <row r="1251" spans="6:8" x14ac:dyDescent="0.35">
      <c r="F1251">
        <v>24.9600000000002</v>
      </c>
      <c r="G1251">
        <f t="shared" si="40"/>
        <v>30.165596481486972</v>
      </c>
      <c r="H1251">
        <f t="shared" si="41"/>
        <v>-2477.3336501824288</v>
      </c>
    </row>
    <row r="1252" spans="6:8" x14ac:dyDescent="0.35">
      <c r="F1252">
        <v>24.980000000000199</v>
      </c>
      <c r="G1252">
        <f t="shared" si="40"/>
        <v>30.189767632513803</v>
      </c>
      <c r="H1252">
        <f t="shared" si="41"/>
        <v>-2481.7715511457864</v>
      </c>
    </row>
    <row r="1253" spans="6:8" x14ac:dyDescent="0.35">
      <c r="F1253">
        <v>25.000000000000199</v>
      </c>
      <c r="G1253">
        <f t="shared" si="40"/>
        <v>30.213938783540634</v>
      </c>
      <c r="H1253">
        <f t="shared" si="41"/>
        <v>-2486.2133761091436</v>
      </c>
    </row>
    <row r="1254" spans="6:8" x14ac:dyDescent="0.35">
      <c r="F1254">
        <v>25.020000000000199</v>
      </c>
      <c r="G1254">
        <f t="shared" si="40"/>
        <v>30.238109934567468</v>
      </c>
      <c r="H1254">
        <f t="shared" si="41"/>
        <v>-2490.6591250725005</v>
      </c>
    </row>
    <row r="1255" spans="6:8" x14ac:dyDescent="0.35">
      <c r="F1255">
        <v>25.040000000000202</v>
      </c>
      <c r="G1255">
        <f t="shared" si="40"/>
        <v>30.262281085594303</v>
      </c>
      <c r="H1255">
        <f t="shared" si="41"/>
        <v>-2495.1087980358589</v>
      </c>
    </row>
    <row r="1256" spans="6:8" x14ac:dyDescent="0.35">
      <c r="F1256">
        <v>25.060000000000201</v>
      </c>
      <c r="G1256">
        <f t="shared" si="40"/>
        <v>30.286452236621134</v>
      </c>
      <c r="H1256">
        <f t="shared" si="41"/>
        <v>-2499.5623949992164</v>
      </c>
    </row>
    <row r="1257" spans="6:8" x14ac:dyDescent="0.35">
      <c r="F1257">
        <v>25.080000000000201</v>
      </c>
      <c r="G1257">
        <f t="shared" si="40"/>
        <v>30.310623387647968</v>
      </c>
      <c r="H1257">
        <f t="shared" si="41"/>
        <v>-2504.0199159625736</v>
      </c>
    </row>
    <row r="1258" spans="6:8" x14ac:dyDescent="0.35">
      <c r="F1258">
        <v>25.1000000000002</v>
      </c>
      <c r="G1258">
        <f t="shared" si="40"/>
        <v>30.334794538674799</v>
      </c>
      <c r="H1258">
        <f t="shared" si="41"/>
        <v>-2508.4813609259309</v>
      </c>
    </row>
    <row r="1259" spans="6:8" x14ac:dyDescent="0.35">
      <c r="F1259">
        <v>25.1200000000002</v>
      </c>
      <c r="G1259">
        <f t="shared" si="40"/>
        <v>30.35896568970163</v>
      </c>
      <c r="H1259">
        <f t="shared" si="41"/>
        <v>-2512.9467298892878</v>
      </c>
    </row>
    <row r="1260" spans="6:8" x14ac:dyDescent="0.35">
      <c r="F1260">
        <v>25.1400000000002</v>
      </c>
      <c r="G1260">
        <f t="shared" si="40"/>
        <v>30.383136840728461</v>
      </c>
      <c r="H1260">
        <f t="shared" si="41"/>
        <v>-2517.4160228526453</v>
      </c>
    </row>
    <row r="1261" spans="6:8" x14ac:dyDescent="0.35">
      <c r="F1261">
        <v>25.160000000000199</v>
      </c>
      <c r="G1261">
        <f t="shared" si="40"/>
        <v>30.407307991755292</v>
      </c>
      <c r="H1261">
        <f t="shared" si="41"/>
        <v>-2521.8892398160024</v>
      </c>
    </row>
    <row r="1262" spans="6:8" x14ac:dyDescent="0.35">
      <c r="F1262">
        <v>25.180000000000199</v>
      </c>
      <c r="G1262">
        <f t="shared" si="40"/>
        <v>30.431479142782127</v>
      </c>
      <c r="H1262">
        <f t="shared" si="41"/>
        <v>-2526.36638077936</v>
      </c>
    </row>
    <row r="1263" spans="6:8" x14ac:dyDescent="0.35">
      <c r="F1263">
        <v>25.200000000000198</v>
      </c>
      <c r="G1263">
        <f t="shared" si="40"/>
        <v>30.455650293808958</v>
      </c>
      <c r="H1263">
        <f t="shared" si="41"/>
        <v>-2530.8474457427169</v>
      </c>
    </row>
    <row r="1264" spans="6:8" x14ac:dyDescent="0.35">
      <c r="F1264">
        <v>25.220000000000201</v>
      </c>
      <c r="G1264">
        <f t="shared" si="40"/>
        <v>30.479821444835792</v>
      </c>
      <c r="H1264">
        <f t="shared" si="41"/>
        <v>-2535.3324347060743</v>
      </c>
    </row>
    <row r="1265" spans="6:8" x14ac:dyDescent="0.35">
      <c r="F1265">
        <v>25.240000000000201</v>
      </c>
      <c r="G1265">
        <f t="shared" si="40"/>
        <v>30.503992595862627</v>
      </c>
      <c r="H1265">
        <f t="shared" si="41"/>
        <v>-2539.8213476694318</v>
      </c>
    </row>
    <row r="1266" spans="6:8" x14ac:dyDescent="0.35">
      <c r="F1266">
        <v>25.260000000000201</v>
      </c>
      <c r="G1266">
        <f t="shared" si="40"/>
        <v>30.528163746889458</v>
      </c>
      <c r="H1266">
        <f t="shared" si="41"/>
        <v>-2544.314184632789</v>
      </c>
    </row>
    <row r="1267" spans="6:8" x14ac:dyDescent="0.35">
      <c r="F1267">
        <v>25.2800000000002</v>
      </c>
      <c r="G1267">
        <f t="shared" si="40"/>
        <v>30.552334897916289</v>
      </c>
      <c r="H1267">
        <f t="shared" si="41"/>
        <v>-2548.8109455961462</v>
      </c>
    </row>
    <row r="1268" spans="6:8" x14ac:dyDescent="0.35">
      <c r="F1268">
        <v>25.3000000000002</v>
      </c>
      <c r="G1268">
        <f t="shared" si="40"/>
        <v>30.57650604894312</v>
      </c>
      <c r="H1268">
        <f t="shared" si="41"/>
        <v>-2553.311630559504</v>
      </c>
    </row>
    <row r="1269" spans="6:8" x14ac:dyDescent="0.35">
      <c r="F1269">
        <v>25.320000000000199</v>
      </c>
      <c r="G1269">
        <f t="shared" si="40"/>
        <v>30.600677199969955</v>
      </c>
      <c r="H1269">
        <f t="shared" si="41"/>
        <v>-2557.816239522861</v>
      </c>
    </row>
    <row r="1270" spans="6:8" x14ac:dyDescent="0.35">
      <c r="F1270">
        <v>25.340000000000199</v>
      </c>
      <c r="G1270">
        <f t="shared" si="40"/>
        <v>30.624848350996785</v>
      </c>
      <c r="H1270">
        <f t="shared" si="41"/>
        <v>-2562.3247724862181</v>
      </c>
    </row>
    <row r="1271" spans="6:8" x14ac:dyDescent="0.35">
      <c r="F1271">
        <v>25.360000000000198</v>
      </c>
      <c r="G1271">
        <f t="shared" si="40"/>
        <v>30.649019502023616</v>
      </c>
      <c r="H1271">
        <f t="shared" si="41"/>
        <v>-2566.8372294495757</v>
      </c>
    </row>
    <row r="1272" spans="6:8" x14ac:dyDescent="0.35">
      <c r="F1272">
        <v>25.380000000000202</v>
      </c>
      <c r="G1272">
        <f t="shared" si="40"/>
        <v>30.673190653050451</v>
      </c>
      <c r="H1272">
        <f t="shared" si="41"/>
        <v>-2571.3536104129334</v>
      </c>
    </row>
    <row r="1273" spans="6:8" x14ac:dyDescent="0.35">
      <c r="F1273">
        <v>25.400000000000201</v>
      </c>
      <c r="G1273">
        <f t="shared" si="40"/>
        <v>30.697361804077286</v>
      </c>
      <c r="H1273">
        <f t="shared" si="41"/>
        <v>-2575.8739153762908</v>
      </c>
    </row>
    <row r="1274" spans="6:8" x14ac:dyDescent="0.35">
      <c r="F1274">
        <v>25.420000000000201</v>
      </c>
      <c r="G1274">
        <f t="shared" si="40"/>
        <v>30.721532955104117</v>
      </c>
      <c r="H1274">
        <f t="shared" si="41"/>
        <v>-2580.3981443396478</v>
      </c>
    </row>
    <row r="1275" spans="6:8" x14ac:dyDescent="0.35">
      <c r="F1275">
        <v>25.4400000000002</v>
      </c>
      <c r="G1275">
        <f t="shared" si="40"/>
        <v>30.745704106130948</v>
      </c>
      <c r="H1275">
        <f t="shared" si="41"/>
        <v>-2584.9262973030054</v>
      </c>
    </row>
    <row r="1276" spans="6:8" x14ac:dyDescent="0.35">
      <c r="F1276">
        <v>25.4600000000002</v>
      </c>
      <c r="G1276">
        <f t="shared" si="40"/>
        <v>30.769875257157778</v>
      </c>
      <c r="H1276">
        <f t="shared" si="41"/>
        <v>-2589.4583742663626</v>
      </c>
    </row>
    <row r="1277" spans="6:8" x14ac:dyDescent="0.35">
      <c r="F1277">
        <v>25.480000000000199</v>
      </c>
      <c r="G1277">
        <f t="shared" si="40"/>
        <v>30.794046408184613</v>
      </c>
      <c r="H1277">
        <f t="shared" si="41"/>
        <v>-2593.9943752297195</v>
      </c>
    </row>
    <row r="1278" spans="6:8" x14ac:dyDescent="0.35">
      <c r="F1278">
        <v>25.500000000000199</v>
      </c>
      <c r="G1278">
        <f t="shared" si="40"/>
        <v>30.818217559211444</v>
      </c>
      <c r="H1278">
        <f t="shared" si="41"/>
        <v>-2598.5343001930769</v>
      </c>
    </row>
    <row r="1279" spans="6:8" x14ac:dyDescent="0.35">
      <c r="F1279">
        <v>25.520000000000199</v>
      </c>
      <c r="G1279">
        <f t="shared" si="40"/>
        <v>30.842388710238275</v>
      </c>
      <c r="H1279">
        <f t="shared" si="41"/>
        <v>-2603.0781491564339</v>
      </c>
    </row>
    <row r="1280" spans="6:8" x14ac:dyDescent="0.35">
      <c r="F1280">
        <v>25.540000000000202</v>
      </c>
      <c r="G1280">
        <f t="shared" si="40"/>
        <v>30.86655986126511</v>
      </c>
      <c r="H1280">
        <f t="shared" si="41"/>
        <v>-2607.625922119792</v>
      </c>
    </row>
    <row r="1281" spans="6:8" x14ac:dyDescent="0.35">
      <c r="F1281">
        <v>25.560000000000201</v>
      </c>
      <c r="G1281">
        <f t="shared" si="40"/>
        <v>30.890731012291944</v>
      </c>
      <c r="H1281">
        <f t="shared" si="41"/>
        <v>-2612.1776190831492</v>
      </c>
    </row>
    <row r="1282" spans="6:8" x14ac:dyDescent="0.35">
      <c r="F1282">
        <v>25.580000000000201</v>
      </c>
      <c r="G1282">
        <f t="shared" si="40"/>
        <v>30.914902163318775</v>
      </c>
      <c r="H1282">
        <f t="shared" si="41"/>
        <v>-2616.7332400465066</v>
      </c>
    </row>
    <row r="1283" spans="6:8" x14ac:dyDescent="0.35">
      <c r="F1283">
        <v>25.6000000000002</v>
      </c>
      <c r="G1283">
        <f t="shared" ref="G1283:G1346" si="42">$B$15*F1283</f>
        <v>30.939073314345606</v>
      </c>
      <c r="H1283">
        <f t="shared" ref="H1283:H1346" si="43">$B$13*F1283-($B$8*F1283^2)/2+$B$12</f>
        <v>-2621.2927850098636</v>
      </c>
    </row>
    <row r="1284" spans="6:8" x14ac:dyDescent="0.35">
      <c r="F1284">
        <v>25.6200000000002</v>
      </c>
      <c r="G1284">
        <f t="shared" si="42"/>
        <v>30.963244465372437</v>
      </c>
      <c r="H1284">
        <f t="shared" si="43"/>
        <v>-2625.8562539732211</v>
      </c>
    </row>
    <row r="1285" spans="6:8" x14ac:dyDescent="0.35">
      <c r="F1285">
        <v>25.6400000000002</v>
      </c>
      <c r="G1285">
        <f t="shared" si="42"/>
        <v>30.987415616399272</v>
      </c>
      <c r="H1285">
        <f t="shared" si="43"/>
        <v>-2630.4236469365783</v>
      </c>
    </row>
    <row r="1286" spans="6:8" x14ac:dyDescent="0.35">
      <c r="F1286">
        <v>25.660000000000199</v>
      </c>
      <c r="G1286">
        <f t="shared" si="42"/>
        <v>31.011586767426103</v>
      </c>
      <c r="H1286">
        <f t="shared" si="43"/>
        <v>-2634.9949638999356</v>
      </c>
    </row>
    <row r="1287" spans="6:8" x14ac:dyDescent="0.35">
      <c r="F1287">
        <v>25.680000000000199</v>
      </c>
      <c r="G1287">
        <f t="shared" si="42"/>
        <v>31.035757918452934</v>
      </c>
      <c r="H1287">
        <f t="shared" si="43"/>
        <v>-2639.5702048632929</v>
      </c>
    </row>
    <row r="1288" spans="6:8" x14ac:dyDescent="0.35">
      <c r="F1288">
        <v>25.700000000000198</v>
      </c>
      <c r="G1288">
        <f t="shared" si="42"/>
        <v>31.059929069479765</v>
      </c>
      <c r="H1288">
        <f t="shared" si="43"/>
        <v>-2644.1493698266504</v>
      </c>
    </row>
    <row r="1289" spans="6:8" x14ac:dyDescent="0.35">
      <c r="F1289">
        <v>25.720000000000201</v>
      </c>
      <c r="G1289">
        <f t="shared" si="42"/>
        <v>31.084100220506603</v>
      </c>
      <c r="H1289">
        <f t="shared" si="43"/>
        <v>-2648.7324587900084</v>
      </c>
    </row>
    <row r="1290" spans="6:8" x14ac:dyDescent="0.35">
      <c r="F1290">
        <v>25.740000000000201</v>
      </c>
      <c r="G1290">
        <f t="shared" si="42"/>
        <v>31.108271371533434</v>
      </c>
      <c r="H1290">
        <f t="shared" si="43"/>
        <v>-2653.3194717533652</v>
      </c>
    </row>
    <row r="1291" spans="6:8" x14ac:dyDescent="0.35">
      <c r="F1291">
        <v>25.760000000000201</v>
      </c>
      <c r="G1291">
        <f t="shared" si="42"/>
        <v>31.132442522560265</v>
      </c>
      <c r="H1291">
        <f t="shared" si="43"/>
        <v>-2657.9104087167225</v>
      </c>
    </row>
    <row r="1292" spans="6:8" x14ac:dyDescent="0.35">
      <c r="F1292">
        <v>25.7800000000002</v>
      </c>
      <c r="G1292">
        <f t="shared" si="42"/>
        <v>31.156613673587096</v>
      </c>
      <c r="H1292">
        <f t="shared" si="43"/>
        <v>-2662.5052696800794</v>
      </c>
    </row>
    <row r="1293" spans="6:8" x14ac:dyDescent="0.35">
      <c r="F1293">
        <v>25.8000000000002</v>
      </c>
      <c r="G1293">
        <f t="shared" si="42"/>
        <v>31.18078482461393</v>
      </c>
      <c r="H1293">
        <f t="shared" si="43"/>
        <v>-2667.1040546434369</v>
      </c>
    </row>
    <row r="1294" spans="6:8" x14ac:dyDescent="0.35">
      <c r="F1294">
        <v>25.820000000000199</v>
      </c>
      <c r="G1294">
        <f t="shared" si="42"/>
        <v>31.204955975640761</v>
      </c>
      <c r="H1294">
        <f t="shared" si="43"/>
        <v>-2671.7067636067941</v>
      </c>
    </row>
    <row r="1295" spans="6:8" x14ac:dyDescent="0.35">
      <c r="F1295">
        <v>25.840000000000199</v>
      </c>
      <c r="G1295">
        <f t="shared" si="42"/>
        <v>31.229127126667592</v>
      </c>
      <c r="H1295">
        <f t="shared" si="43"/>
        <v>-2676.3133965701513</v>
      </c>
    </row>
    <row r="1296" spans="6:8" x14ac:dyDescent="0.35">
      <c r="F1296">
        <v>25.860000000000198</v>
      </c>
      <c r="G1296">
        <f t="shared" si="42"/>
        <v>31.253298277694423</v>
      </c>
      <c r="H1296">
        <f t="shared" si="43"/>
        <v>-2680.9239535335082</v>
      </c>
    </row>
    <row r="1297" spans="6:8" x14ac:dyDescent="0.35">
      <c r="F1297">
        <v>25.880000000000202</v>
      </c>
      <c r="G1297">
        <f t="shared" si="42"/>
        <v>31.277469428721261</v>
      </c>
      <c r="H1297">
        <f t="shared" si="43"/>
        <v>-2685.538434496867</v>
      </c>
    </row>
    <row r="1298" spans="6:8" x14ac:dyDescent="0.35">
      <c r="F1298">
        <v>25.900000000000201</v>
      </c>
      <c r="G1298">
        <f t="shared" si="42"/>
        <v>31.301640579748092</v>
      </c>
      <c r="H1298">
        <f t="shared" si="43"/>
        <v>-2690.1568394602241</v>
      </c>
    </row>
    <row r="1299" spans="6:8" x14ac:dyDescent="0.35">
      <c r="F1299">
        <v>25.920000000000201</v>
      </c>
      <c r="G1299">
        <f t="shared" si="42"/>
        <v>31.325811730774923</v>
      </c>
      <c r="H1299">
        <f t="shared" si="43"/>
        <v>-2694.7791684235813</v>
      </c>
    </row>
    <row r="1300" spans="6:8" x14ac:dyDescent="0.35">
      <c r="F1300">
        <v>25.9400000000002</v>
      </c>
      <c r="G1300">
        <f t="shared" si="42"/>
        <v>31.349982881801754</v>
      </c>
      <c r="H1300">
        <f t="shared" si="43"/>
        <v>-2699.4054213869381</v>
      </c>
    </row>
    <row r="1301" spans="6:8" x14ac:dyDescent="0.35">
      <c r="F1301">
        <v>25.9600000000002</v>
      </c>
      <c r="G1301">
        <f t="shared" si="42"/>
        <v>31.374154032828589</v>
      </c>
      <c r="H1301">
        <f t="shared" si="43"/>
        <v>-2704.0355983502955</v>
      </c>
    </row>
    <row r="1302" spans="6:8" x14ac:dyDescent="0.35">
      <c r="F1302">
        <v>25.980000000000199</v>
      </c>
      <c r="G1302">
        <f t="shared" si="42"/>
        <v>31.39832518385542</v>
      </c>
      <c r="H1302">
        <f t="shared" si="43"/>
        <v>-2708.6696993136534</v>
      </c>
    </row>
    <row r="1303" spans="6:8" x14ac:dyDescent="0.35">
      <c r="F1303">
        <v>26.000000000000199</v>
      </c>
      <c r="G1303">
        <f t="shared" si="42"/>
        <v>31.422496334882251</v>
      </c>
      <c r="H1303">
        <f t="shared" si="43"/>
        <v>-2713.3077242770105</v>
      </c>
    </row>
    <row r="1304" spans="6:8" x14ac:dyDescent="0.35">
      <c r="F1304">
        <v>26.020000000000199</v>
      </c>
      <c r="G1304">
        <f t="shared" si="42"/>
        <v>31.446667485909082</v>
      </c>
      <c r="H1304">
        <f t="shared" si="43"/>
        <v>-2717.9496732403677</v>
      </c>
    </row>
    <row r="1305" spans="6:8" x14ac:dyDescent="0.35">
      <c r="F1305">
        <v>26.040000000000202</v>
      </c>
      <c r="G1305">
        <f t="shared" si="42"/>
        <v>31.47083863693592</v>
      </c>
      <c r="H1305">
        <f t="shared" si="43"/>
        <v>-2722.5955462037255</v>
      </c>
    </row>
    <row r="1306" spans="6:8" x14ac:dyDescent="0.35">
      <c r="F1306">
        <v>26.060000000000201</v>
      </c>
      <c r="G1306">
        <f t="shared" si="42"/>
        <v>31.495009787962751</v>
      </c>
      <c r="H1306">
        <f t="shared" si="43"/>
        <v>-2727.2453431670824</v>
      </c>
    </row>
    <row r="1307" spans="6:8" x14ac:dyDescent="0.35">
      <c r="F1307">
        <v>26.080000000000201</v>
      </c>
      <c r="G1307">
        <f t="shared" si="42"/>
        <v>31.519180938989582</v>
      </c>
      <c r="H1307">
        <f t="shared" si="43"/>
        <v>-2731.8990641304399</v>
      </c>
    </row>
    <row r="1308" spans="6:8" x14ac:dyDescent="0.35">
      <c r="F1308">
        <v>26.1000000000002</v>
      </c>
      <c r="G1308">
        <f t="shared" si="42"/>
        <v>31.543352090016416</v>
      </c>
      <c r="H1308">
        <f t="shared" si="43"/>
        <v>-2736.5567090937971</v>
      </c>
    </row>
    <row r="1309" spans="6:8" x14ac:dyDescent="0.35">
      <c r="F1309">
        <v>26.1200000000002</v>
      </c>
      <c r="G1309">
        <f t="shared" si="42"/>
        <v>31.567523241043247</v>
      </c>
      <c r="H1309">
        <f t="shared" si="43"/>
        <v>-2741.2182780571543</v>
      </c>
    </row>
    <row r="1310" spans="6:8" x14ac:dyDescent="0.35">
      <c r="F1310">
        <v>26.1400000000002</v>
      </c>
      <c r="G1310">
        <f t="shared" si="42"/>
        <v>31.591694392070078</v>
      </c>
      <c r="H1310">
        <f t="shared" si="43"/>
        <v>-2745.8837710205112</v>
      </c>
    </row>
    <row r="1311" spans="6:8" x14ac:dyDescent="0.35">
      <c r="F1311">
        <v>26.160000000000199</v>
      </c>
      <c r="G1311">
        <f t="shared" si="42"/>
        <v>31.615865543096909</v>
      </c>
      <c r="H1311">
        <f t="shared" si="43"/>
        <v>-2750.5531879838691</v>
      </c>
    </row>
    <row r="1312" spans="6:8" x14ac:dyDescent="0.35">
      <c r="F1312">
        <v>26.180000000000199</v>
      </c>
      <c r="G1312">
        <f t="shared" si="42"/>
        <v>31.64003669412374</v>
      </c>
      <c r="H1312">
        <f t="shared" si="43"/>
        <v>-2755.2265289472261</v>
      </c>
    </row>
    <row r="1313" spans="6:8" x14ac:dyDescent="0.35">
      <c r="F1313">
        <v>26.200000000000198</v>
      </c>
      <c r="G1313">
        <f t="shared" si="42"/>
        <v>31.664207845150575</v>
      </c>
      <c r="H1313">
        <f t="shared" si="43"/>
        <v>-2759.9037939105833</v>
      </c>
    </row>
    <row r="1314" spans="6:8" x14ac:dyDescent="0.35">
      <c r="F1314">
        <v>26.220000000000201</v>
      </c>
      <c r="G1314">
        <f t="shared" si="42"/>
        <v>31.688378996177409</v>
      </c>
      <c r="H1314">
        <f t="shared" si="43"/>
        <v>-2764.5849828739415</v>
      </c>
    </row>
    <row r="1315" spans="6:8" x14ac:dyDescent="0.35">
      <c r="F1315">
        <v>26.240000000000201</v>
      </c>
      <c r="G1315">
        <f t="shared" si="42"/>
        <v>31.71255014720424</v>
      </c>
      <c r="H1315">
        <f t="shared" si="43"/>
        <v>-2769.2700958372989</v>
      </c>
    </row>
    <row r="1316" spans="6:8" x14ac:dyDescent="0.35">
      <c r="F1316">
        <v>26.260000000000201</v>
      </c>
      <c r="G1316">
        <f t="shared" si="42"/>
        <v>31.736721298231075</v>
      </c>
      <c r="H1316">
        <f t="shared" si="43"/>
        <v>-2773.9591328006554</v>
      </c>
    </row>
    <row r="1317" spans="6:8" x14ac:dyDescent="0.35">
      <c r="F1317">
        <v>26.2800000000002</v>
      </c>
      <c r="G1317">
        <f t="shared" si="42"/>
        <v>31.760892449257906</v>
      </c>
      <c r="H1317">
        <f t="shared" si="43"/>
        <v>-2778.6520937640125</v>
      </c>
    </row>
    <row r="1318" spans="6:8" x14ac:dyDescent="0.35">
      <c r="F1318">
        <v>26.3000000000002</v>
      </c>
      <c r="G1318">
        <f t="shared" si="42"/>
        <v>31.785063600284737</v>
      </c>
      <c r="H1318">
        <f t="shared" si="43"/>
        <v>-2783.3489787273702</v>
      </c>
    </row>
    <row r="1319" spans="6:8" x14ac:dyDescent="0.35">
      <c r="F1319">
        <v>26.320000000000199</v>
      </c>
      <c r="G1319">
        <f t="shared" si="42"/>
        <v>31.809234751311568</v>
      </c>
      <c r="H1319">
        <f t="shared" si="43"/>
        <v>-2788.0497876907275</v>
      </c>
    </row>
    <row r="1320" spans="6:8" x14ac:dyDescent="0.35">
      <c r="F1320">
        <v>26.340000000000199</v>
      </c>
      <c r="G1320">
        <f t="shared" si="42"/>
        <v>31.833405902338402</v>
      </c>
      <c r="H1320">
        <f t="shared" si="43"/>
        <v>-2792.7545206540844</v>
      </c>
    </row>
    <row r="1321" spans="6:8" x14ac:dyDescent="0.35">
      <c r="F1321">
        <v>26.360000000000198</v>
      </c>
      <c r="G1321">
        <f t="shared" si="42"/>
        <v>31.857577053365233</v>
      </c>
      <c r="H1321">
        <f t="shared" si="43"/>
        <v>-2797.4631776174419</v>
      </c>
    </row>
    <row r="1322" spans="6:8" x14ac:dyDescent="0.35">
      <c r="F1322">
        <v>26.380000000000202</v>
      </c>
      <c r="G1322">
        <f t="shared" si="42"/>
        <v>31.881748204392068</v>
      </c>
      <c r="H1322">
        <f t="shared" si="43"/>
        <v>-2802.1757585807995</v>
      </c>
    </row>
    <row r="1323" spans="6:8" x14ac:dyDescent="0.35">
      <c r="F1323">
        <v>26.400000000000201</v>
      </c>
      <c r="G1323">
        <f t="shared" si="42"/>
        <v>31.905919355418899</v>
      </c>
      <c r="H1323">
        <f t="shared" si="43"/>
        <v>-2806.8922635441572</v>
      </c>
    </row>
    <row r="1324" spans="6:8" x14ac:dyDescent="0.35">
      <c r="F1324">
        <v>26.420000000000201</v>
      </c>
      <c r="G1324">
        <f t="shared" si="42"/>
        <v>31.930090506445733</v>
      </c>
      <c r="H1324">
        <f t="shared" si="43"/>
        <v>-2811.6126925075141</v>
      </c>
    </row>
    <row r="1325" spans="6:8" x14ac:dyDescent="0.35">
      <c r="F1325">
        <v>26.4400000000002</v>
      </c>
      <c r="G1325">
        <f t="shared" si="42"/>
        <v>31.954261657472564</v>
      </c>
      <c r="H1325">
        <f t="shared" si="43"/>
        <v>-2816.337045470872</v>
      </c>
    </row>
    <row r="1326" spans="6:8" x14ac:dyDescent="0.35">
      <c r="F1326">
        <v>26.4600000000002</v>
      </c>
      <c r="G1326">
        <f t="shared" si="42"/>
        <v>31.978432808499395</v>
      </c>
      <c r="H1326">
        <f t="shared" si="43"/>
        <v>-2821.0653224342291</v>
      </c>
    </row>
    <row r="1327" spans="6:8" x14ac:dyDescent="0.35">
      <c r="F1327">
        <v>26.480000000000199</v>
      </c>
      <c r="G1327">
        <f t="shared" si="42"/>
        <v>32.002603959526226</v>
      </c>
      <c r="H1327">
        <f t="shared" si="43"/>
        <v>-2825.7975233975862</v>
      </c>
    </row>
    <row r="1328" spans="6:8" x14ac:dyDescent="0.35">
      <c r="F1328">
        <v>26.500000000000199</v>
      </c>
      <c r="G1328">
        <f t="shared" si="42"/>
        <v>32.026775110553061</v>
      </c>
      <c r="H1328">
        <f t="shared" si="43"/>
        <v>-2830.5336483609435</v>
      </c>
    </row>
    <row r="1329" spans="6:8" x14ac:dyDescent="0.35">
      <c r="F1329">
        <v>26.520000000000199</v>
      </c>
      <c r="G1329">
        <f t="shared" si="42"/>
        <v>32.050946261579888</v>
      </c>
      <c r="H1329">
        <f t="shared" si="43"/>
        <v>-2835.2736973243009</v>
      </c>
    </row>
    <row r="1330" spans="6:8" x14ac:dyDescent="0.35">
      <c r="F1330">
        <v>26.540000000000202</v>
      </c>
      <c r="G1330">
        <f t="shared" si="42"/>
        <v>32.07511741260673</v>
      </c>
      <c r="H1330">
        <f t="shared" si="43"/>
        <v>-2840.0176702876588</v>
      </c>
    </row>
    <row r="1331" spans="6:8" x14ac:dyDescent="0.35">
      <c r="F1331">
        <v>26.560000000000201</v>
      </c>
      <c r="G1331">
        <f t="shared" si="42"/>
        <v>32.099288563633557</v>
      </c>
      <c r="H1331">
        <f t="shared" si="43"/>
        <v>-2844.7655672510155</v>
      </c>
    </row>
    <row r="1332" spans="6:8" x14ac:dyDescent="0.35">
      <c r="F1332">
        <v>26.580000000000201</v>
      </c>
      <c r="G1332">
        <f t="shared" si="42"/>
        <v>32.123459714660392</v>
      </c>
      <c r="H1332">
        <f t="shared" si="43"/>
        <v>-2849.5173882143731</v>
      </c>
    </row>
    <row r="1333" spans="6:8" x14ac:dyDescent="0.35">
      <c r="F1333">
        <v>26.6000000000002</v>
      </c>
      <c r="G1333">
        <f t="shared" si="42"/>
        <v>32.147630865687219</v>
      </c>
      <c r="H1333">
        <f t="shared" si="43"/>
        <v>-2854.27313317773</v>
      </c>
    </row>
    <row r="1334" spans="6:8" x14ac:dyDescent="0.35">
      <c r="F1334">
        <v>26.6200000000002</v>
      </c>
      <c r="G1334">
        <f t="shared" si="42"/>
        <v>32.171802016714054</v>
      </c>
      <c r="H1334">
        <f t="shared" si="43"/>
        <v>-2859.0328021410874</v>
      </c>
    </row>
    <row r="1335" spans="6:8" x14ac:dyDescent="0.35">
      <c r="F1335">
        <v>26.6400000000002</v>
      </c>
      <c r="G1335">
        <f t="shared" si="42"/>
        <v>32.195973167740888</v>
      </c>
      <c r="H1335">
        <f t="shared" si="43"/>
        <v>-2863.7963951044444</v>
      </c>
    </row>
    <row r="1336" spans="6:8" x14ac:dyDescent="0.35">
      <c r="F1336">
        <v>26.660000000000199</v>
      </c>
      <c r="G1336">
        <f t="shared" si="42"/>
        <v>32.220144318767716</v>
      </c>
      <c r="H1336">
        <f t="shared" si="43"/>
        <v>-2868.563912067802</v>
      </c>
    </row>
    <row r="1337" spans="6:8" x14ac:dyDescent="0.35">
      <c r="F1337">
        <v>26.680000000000199</v>
      </c>
      <c r="G1337">
        <f t="shared" si="42"/>
        <v>32.24431546979455</v>
      </c>
      <c r="H1337">
        <f t="shared" si="43"/>
        <v>-2873.3353530311592</v>
      </c>
    </row>
    <row r="1338" spans="6:8" x14ac:dyDescent="0.35">
      <c r="F1338">
        <v>26.700000000000198</v>
      </c>
      <c r="G1338">
        <f t="shared" si="42"/>
        <v>32.268486620821385</v>
      </c>
      <c r="H1338">
        <f t="shared" si="43"/>
        <v>-2878.1107179945161</v>
      </c>
    </row>
    <row r="1339" spans="6:8" x14ac:dyDescent="0.35">
      <c r="F1339">
        <v>26.720000000000201</v>
      </c>
      <c r="G1339">
        <f t="shared" si="42"/>
        <v>32.292657771848219</v>
      </c>
      <c r="H1339">
        <f t="shared" si="43"/>
        <v>-2882.8900069578749</v>
      </c>
    </row>
    <row r="1340" spans="6:8" x14ac:dyDescent="0.35">
      <c r="F1340">
        <v>26.740000000000201</v>
      </c>
      <c r="G1340">
        <f t="shared" si="42"/>
        <v>32.316828922875047</v>
      </c>
      <c r="H1340">
        <f t="shared" si="43"/>
        <v>-2887.6732199212315</v>
      </c>
    </row>
    <row r="1341" spans="6:8" x14ac:dyDescent="0.35">
      <c r="F1341">
        <v>26.760000000000201</v>
      </c>
      <c r="G1341">
        <f t="shared" si="42"/>
        <v>32.341000073901881</v>
      </c>
      <c r="H1341">
        <f t="shared" si="43"/>
        <v>-2892.4603568845891</v>
      </c>
    </row>
    <row r="1342" spans="6:8" x14ac:dyDescent="0.35">
      <c r="F1342">
        <v>26.7800000000002</v>
      </c>
      <c r="G1342">
        <f t="shared" si="42"/>
        <v>32.365171224928716</v>
      </c>
      <c r="H1342">
        <f t="shared" si="43"/>
        <v>-2897.2514178479464</v>
      </c>
    </row>
    <row r="1343" spans="6:8" x14ac:dyDescent="0.35">
      <c r="F1343">
        <v>26.8000000000002</v>
      </c>
      <c r="G1343">
        <f t="shared" si="42"/>
        <v>32.389342375955543</v>
      </c>
      <c r="H1343">
        <f t="shared" si="43"/>
        <v>-2902.0464028113038</v>
      </c>
    </row>
    <row r="1344" spans="6:8" x14ac:dyDescent="0.35">
      <c r="F1344">
        <v>26.820000000000199</v>
      </c>
      <c r="G1344">
        <f t="shared" si="42"/>
        <v>32.413513526982378</v>
      </c>
      <c r="H1344">
        <f t="shared" si="43"/>
        <v>-2906.8453117746612</v>
      </c>
    </row>
    <row r="1345" spans="6:8" x14ac:dyDescent="0.35">
      <c r="F1345">
        <v>26.840000000000199</v>
      </c>
      <c r="G1345">
        <f t="shared" si="42"/>
        <v>32.437684678009205</v>
      </c>
      <c r="H1345">
        <f t="shared" si="43"/>
        <v>-2911.6481447380174</v>
      </c>
    </row>
    <row r="1346" spans="6:8" x14ac:dyDescent="0.35">
      <c r="F1346">
        <v>26.860000000000198</v>
      </c>
      <c r="G1346">
        <f t="shared" si="42"/>
        <v>32.46185582903604</v>
      </c>
      <c r="H1346">
        <f t="shared" si="43"/>
        <v>-2916.4549017013751</v>
      </c>
    </row>
    <row r="1347" spans="6:8" x14ac:dyDescent="0.35">
      <c r="F1347">
        <v>26.880000000000202</v>
      </c>
      <c r="G1347">
        <f t="shared" ref="G1347:G1410" si="44">$B$15*F1347</f>
        <v>32.486026980062874</v>
      </c>
      <c r="H1347">
        <f t="shared" ref="H1347:H1410" si="45">$B$13*F1347-($B$8*F1347^2)/2+$B$12</f>
        <v>-2921.2655826647328</v>
      </c>
    </row>
    <row r="1348" spans="6:8" x14ac:dyDescent="0.35">
      <c r="F1348">
        <v>26.900000000000201</v>
      </c>
      <c r="G1348">
        <f t="shared" si="44"/>
        <v>32.510198131089709</v>
      </c>
      <c r="H1348">
        <f t="shared" si="45"/>
        <v>-2926.0801876280902</v>
      </c>
    </row>
    <row r="1349" spans="6:8" x14ac:dyDescent="0.35">
      <c r="F1349">
        <v>26.920000000000201</v>
      </c>
      <c r="G1349">
        <f t="shared" si="44"/>
        <v>32.534369282116543</v>
      </c>
      <c r="H1349">
        <f t="shared" si="45"/>
        <v>-2930.8987165914477</v>
      </c>
    </row>
    <row r="1350" spans="6:8" x14ac:dyDescent="0.35">
      <c r="F1350">
        <v>26.9400000000002</v>
      </c>
      <c r="G1350">
        <f t="shared" si="44"/>
        <v>32.558540433143371</v>
      </c>
      <c r="H1350">
        <f t="shared" si="45"/>
        <v>-2935.7211695548049</v>
      </c>
    </row>
    <row r="1351" spans="6:8" x14ac:dyDescent="0.35">
      <c r="F1351">
        <v>26.9600000000002</v>
      </c>
      <c r="G1351">
        <f t="shared" si="44"/>
        <v>32.582711584170205</v>
      </c>
      <c r="H1351">
        <f t="shared" si="45"/>
        <v>-2940.5475465181621</v>
      </c>
    </row>
    <row r="1352" spans="6:8" x14ac:dyDescent="0.35">
      <c r="F1352">
        <v>26.980000000000199</v>
      </c>
      <c r="G1352">
        <f t="shared" si="44"/>
        <v>32.606882735197033</v>
      </c>
      <c r="H1352">
        <f t="shared" si="45"/>
        <v>-2945.3778474815194</v>
      </c>
    </row>
    <row r="1353" spans="6:8" x14ac:dyDescent="0.35">
      <c r="F1353">
        <v>27.000000000000199</v>
      </c>
      <c r="G1353">
        <f t="shared" si="44"/>
        <v>32.631053886223867</v>
      </c>
      <c r="H1353">
        <f t="shared" si="45"/>
        <v>-2950.2120724448764</v>
      </c>
    </row>
    <row r="1354" spans="6:8" x14ac:dyDescent="0.35">
      <c r="F1354">
        <v>27.020000000000199</v>
      </c>
      <c r="G1354">
        <f t="shared" si="44"/>
        <v>32.655225037250702</v>
      </c>
      <c r="H1354">
        <f t="shared" si="45"/>
        <v>-2955.0502214082339</v>
      </c>
    </row>
    <row r="1355" spans="6:8" x14ac:dyDescent="0.35">
      <c r="F1355">
        <v>27.040000000000202</v>
      </c>
      <c r="G1355">
        <f t="shared" si="44"/>
        <v>32.679396188277536</v>
      </c>
      <c r="H1355">
        <f t="shared" si="45"/>
        <v>-2959.8922943715916</v>
      </c>
    </row>
    <row r="1356" spans="6:8" x14ac:dyDescent="0.35">
      <c r="F1356">
        <v>27.060000000000201</v>
      </c>
      <c r="G1356">
        <f t="shared" si="44"/>
        <v>32.703567339304364</v>
      </c>
      <c r="H1356">
        <f t="shared" si="45"/>
        <v>-2964.7382913349493</v>
      </c>
    </row>
    <row r="1357" spans="6:8" x14ac:dyDescent="0.35">
      <c r="F1357">
        <v>27.080000000000201</v>
      </c>
      <c r="G1357">
        <f t="shared" si="44"/>
        <v>32.727738490331198</v>
      </c>
      <c r="H1357">
        <f t="shared" si="45"/>
        <v>-2969.5882122983057</v>
      </c>
    </row>
    <row r="1358" spans="6:8" x14ac:dyDescent="0.35">
      <c r="F1358">
        <v>27.1000000000002</v>
      </c>
      <c r="G1358">
        <f t="shared" si="44"/>
        <v>32.751909641358033</v>
      </c>
      <c r="H1358">
        <f t="shared" si="45"/>
        <v>-2974.4420572616636</v>
      </c>
    </row>
    <row r="1359" spans="6:8" x14ac:dyDescent="0.35">
      <c r="F1359">
        <v>27.1200000000002</v>
      </c>
      <c r="G1359">
        <f t="shared" si="44"/>
        <v>32.77608079238486</v>
      </c>
      <c r="H1359">
        <f t="shared" si="45"/>
        <v>-2979.2998262250208</v>
      </c>
    </row>
    <row r="1360" spans="6:8" x14ac:dyDescent="0.35">
      <c r="F1360">
        <v>27.1400000000002</v>
      </c>
      <c r="G1360">
        <f t="shared" si="44"/>
        <v>32.800251943411695</v>
      </c>
      <c r="H1360">
        <f t="shared" si="45"/>
        <v>-2984.161519188378</v>
      </c>
    </row>
    <row r="1361" spans="6:8" x14ac:dyDescent="0.35">
      <c r="F1361">
        <v>27.160000000000199</v>
      </c>
      <c r="G1361">
        <f t="shared" si="44"/>
        <v>32.824423094438522</v>
      </c>
      <c r="H1361">
        <f t="shared" si="45"/>
        <v>-2989.0271361517352</v>
      </c>
    </row>
    <row r="1362" spans="6:8" x14ac:dyDescent="0.35">
      <c r="F1362">
        <v>27.180000000000199</v>
      </c>
      <c r="G1362">
        <f t="shared" si="44"/>
        <v>32.848594245465357</v>
      </c>
      <c r="H1362">
        <f t="shared" si="45"/>
        <v>-2993.8966771150922</v>
      </c>
    </row>
    <row r="1363" spans="6:8" x14ac:dyDescent="0.35">
      <c r="F1363">
        <v>27.200000000000198</v>
      </c>
      <c r="G1363">
        <f t="shared" si="44"/>
        <v>32.872765396492191</v>
      </c>
      <c r="H1363">
        <f t="shared" si="45"/>
        <v>-2998.7701420784497</v>
      </c>
    </row>
    <row r="1364" spans="6:8" x14ac:dyDescent="0.35">
      <c r="F1364">
        <v>27.220000000000201</v>
      </c>
      <c r="G1364">
        <f t="shared" si="44"/>
        <v>32.896936547519026</v>
      </c>
      <c r="H1364">
        <f t="shared" si="45"/>
        <v>-3003.6475310418077</v>
      </c>
    </row>
    <row r="1365" spans="6:8" x14ac:dyDescent="0.35">
      <c r="F1365">
        <v>27.240000000000201</v>
      </c>
      <c r="G1365">
        <f t="shared" si="44"/>
        <v>32.92110769854586</v>
      </c>
      <c r="H1365">
        <f t="shared" si="45"/>
        <v>-3008.528844005165</v>
      </c>
    </row>
    <row r="1366" spans="6:8" x14ac:dyDescent="0.35">
      <c r="F1366">
        <v>27.260000000000201</v>
      </c>
      <c r="G1366">
        <f t="shared" si="44"/>
        <v>32.945278849572688</v>
      </c>
      <c r="H1366">
        <f t="shared" si="45"/>
        <v>-3013.4140809685223</v>
      </c>
    </row>
    <row r="1367" spans="6:8" x14ac:dyDescent="0.35">
      <c r="F1367">
        <v>27.2800000000002</v>
      </c>
      <c r="G1367">
        <f t="shared" si="44"/>
        <v>32.969450000599522</v>
      </c>
      <c r="H1367">
        <f t="shared" si="45"/>
        <v>-3018.3032419318797</v>
      </c>
    </row>
    <row r="1368" spans="6:8" x14ac:dyDescent="0.35">
      <c r="F1368">
        <v>27.3000000000002</v>
      </c>
      <c r="G1368">
        <f t="shared" si="44"/>
        <v>32.99362115162635</v>
      </c>
      <c r="H1368">
        <f t="shared" si="45"/>
        <v>-3023.1963268952368</v>
      </c>
    </row>
    <row r="1369" spans="6:8" x14ac:dyDescent="0.35">
      <c r="F1369">
        <v>27.320000000000199</v>
      </c>
      <c r="G1369">
        <f t="shared" si="44"/>
        <v>33.017792302653184</v>
      </c>
      <c r="H1369">
        <f t="shared" si="45"/>
        <v>-3028.0933358585939</v>
      </c>
    </row>
    <row r="1370" spans="6:8" x14ac:dyDescent="0.35">
      <c r="F1370">
        <v>27.340000000000199</v>
      </c>
      <c r="G1370">
        <f t="shared" si="44"/>
        <v>33.041963453680019</v>
      </c>
      <c r="H1370">
        <f t="shared" si="45"/>
        <v>-3032.9942688219517</v>
      </c>
    </row>
    <row r="1371" spans="6:8" x14ac:dyDescent="0.35">
      <c r="F1371">
        <v>27.360000000000198</v>
      </c>
      <c r="G1371">
        <f t="shared" si="44"/>
        <v>33.066134604706846</v>
      </c>
      <c r="H1371">
        <f t="shared" si="45"/>
        <v>-3037.8991257853086</v>
      </c>
    </row>
    <row r="1372" spans="6:8" x14ac:dyDescent="0.35">
      <c r="F1372">
        <v>27.380000000000202</v>
      </c>
      <c r="G1372">
        <f t="shared" si="44"/>
        <v>33.090305755733681</v>
      </c>
      <c r="H1372">
        <f t="shared" si="45"/>
        <v>-3042.8079067486665</v>
      </c>
    </row>
    <row r="1373" spans="6:8" x14ac:dyDescent="0.35">
      <c r="F1373">
        <v>27.400000000000201</v>
      </c>
      <c r="G1373">
        <f t="shared" si="44"/>
        <v>33.114476906760515</v>
      </c>
      <c r="H1373">
        <f t="shared" si="45"/>
        <v>-3047.7206117120236</v>
      </c>
    </row>
    <row r="1374" spans="6:8" x14ac:dyDescent="0.35">
      <c r="F1374">
        <v>27.420000000000201</v>
      </c>
      <c r="G1374">
        <f t="shared" si="44"/>
        <v>33.13864805778735</v>
      </c>
      <c r="H1374">
        <f t="shared" si="45"/>
        <v>-3052.6372406753808</v>
      </c>
    </row>
    <row r="1375" spans="6:8" x14ac:dyDescent="0.35">
      <c r="F1375">
        <v>27.4400000000002</v>
      </c>
      <c r="G1375">
        <f t="shared" si="44"/>
        <v>33.162819208814177</v>
      </c>
      <c r="H1375">
        <f t="shared" si="45"/>
        <v>-3057.5577936387381</v>
      </c>
    </row>
    <row r="1376" spans="6:8" x14ac:dyDescent="0.35">
      <c r="F1376">
        <v>27.4600000000002</v>
      </c>
      <c r="G1376">
        <f t="shared" si="44"/>
        <v>33.186990359841012</v>
      </c>
      <c r="H1376">
        <f t="shared" si="45"/>
        <v>-3062.482270602095</v>
      </c>
    </row>
    <row r="1377" spans="6:8" x14ac:dyDescent="0.35">
      <c r="F1377">
        <v>27.480000000000199</v>
      </c>
      <c r="G1377">
        <f t="shared" si="44"/>
        <v>33.211161510867846</v>
      </c>
      <c r="H1377">
        <f t="shared" si="45"/>
        <v>-3067.4106715654525</v>
      </c>
    </row>
    <row r="1378" spans="6:8" x14ac:dyDescent="0.35">
      <c r="F1378">
        <v>27.500000000000199</v>
      </c>
      <c r="G1378">
        <f t="shared" si="44"/>
        <v>33.235332661894674</v>
      </c>
      <c r="H1378">
        <f t="shared" si="45"/>
        <v>-3072.3429965288096</v>
      </c>
    </row>
    <row r="1379" spans="6:8" x14ac:dyDescent="0.35">
      <c r="F1379">
        <v>27.520000000000199</v>
      </c>
      <c r="G1379">
        <f t="shared" si="44"/>
        <v>33.259503812921508</v>
      </c>
      <c r="H1379">
        <f t="shared" si="45"/>
        <v>-3077.2792454921673</v>
      </c>
    </row>
    <row r="1380" spans="6:8" x14ac:dyDescent="0.35">
      <c r="F1380">
        <v>27.540000000000202</v>
      </c>
      <c r="G1380">
        <f t="shared" si="44"/>
        <v>33.283674963948343</v>
      </c>
      <c r="H1380">
        <f t="shared" si="45"/>
        <v>-3082.2194184555256</v>
      </c>
    </row>
    <row r="1381" spans="6:8" x14ac:dyDescent="0.35">
      <c r="F1381">
        <v>27.560000000000201</v>
      </c>
      <c r="G1381">
        <f t="shared" si="44"/>
        <v>33.307846114975177</v>
      </c>
      <c r="H1381">
        <f t="shared" si="45"/>
        <v>-3087.1635154188825</v>
      </c>
    </row>
    <row r="1382" spans="6:8" x14ac:dyDescent="0.35">
      <c r="F1382">
        <v>27.580000000000201</v>
      </c>
      <c r="G1382">
        <f t="shared" si="44"/>
        <v>33.332017266002005</v>
      </c>
      <c r="H1382">
        <f t="shared" si="45"/>
        <v>-3092.11153638224</v>
      </c>
    </row>
    <row r="1383" spans="6:8" x14ac:dyDescent="0.35">
      <c r="F1383">
        <v>27.6000000000002</v>
      </c>
      <c r="G1383">
        <f t="shared" si="44"/>
        <v>33.356188417028839</v>
      </c>
      <c r="H1383">
        <f t="shared" si="45"/>
        <v>-3097.0634813455963</v>
      </c>
    </row>
    <row r="1384" spans="6:8" x14ac:dyDescent="0.35">
      <c r="F1384">
        <v>27.6200000000002</v>
      </c>
      <c r="G1384">
        <f t="shared" si="44"/>
        <v>33.380359568055667</v>
      </c>
      <c r="H1384">
        <f t="shared" si="45"/>
        <v>-3102.019350308954</v>
      </c>
    </row>
    <row r="1385" spans="6:8" x14ac:dyDescent="0.35">
      <c r="F1385">
        <v>27.6400000000002</v>
      </c>
      <c r="G1385">
        <f t="shared" si="44"/>
        <v>33.404530719082501</v>
      </c>
      <c r="H1385">
        <f t="shared" si="45"/>
        <v>-3106.9791432723114</v>
      </c>
    </row>
    <row r="1386" spans="6:8" x14ac:dyDescent="0.35">
      <c r="F1386">
        <v>27.660000000000199</v>
      </c>
      <c r="G1386">
        <f t="shared" si="44"/>
        <v>33.428701870109336</v>
      </c>
      <c r="H1386">
        <f t="shared" si="45"/>
        <v>-3111.9428602356684</v>
      </c>
    </row>
    <row r="1387" spans="6:8" x14ac:dyDescent="0.35">
      <c r="F1387">
        <v>27.680000000000199</v>
      </c>
      <c r="G1387">
        <f t="shared" si="44"/>
        <v>33.452873021136163</v>
      </c>
      <c r="H1387">
        <f t="shared" si="45"/>
        <v>-3116.9105011990255</v>
      </c>
    </row>
    <row r="1388" spans="6:8" x14ac:dyDescent="0.35">
      <c r="F1388">
        <v>27.700000000000198</v>
      </c>
      <c r="G1388">
        <f t="shared" si="44"/>
        <v>33.477044172162998</v>
      </c>
      <c r="H1388">
        <f t="shared" si="45"/>
        <v>-3121.8820661623827</v>
      </c>
    </row>
    <row r="1389" spans="6:8" x14ac:dyDescent="0.35">
      <c r="F1389">
        <v>27.720000000000201</v>
      </c>
      <c r="G1389">
        <f t="shared" si="44"/>
        <v>33.501215323189832</v>
      </c>
      <c r="H1389">
        <f t="shared" si="45"/>
        <v>-3126.8575551257413</v>
      </c>
    </row>
    <row r="1390" spans="6:8" x14ac:dyDescent="0.35">
      <c r="F1390">
        <v>27.740000000000201</v>
      </c>
      <c r="G1390">
        <f t="shared" si="44"/>
        <v>33.525386474216667</v>
      </c>
      <c r="H1390">
        <f t="shared" si="45"/>
        <v>-3131.8369680890983</v>
      </c>
    </row>
    <row r="1391" spans="6:8" x14ac:dyDescent="0.35">
      <c r="F1391">
        <v>27.760000000000201</v>
      </c>
      <c r="G1391">
        <f t="shared" si="44"/>
        <v>33.549557625243494</v>
      </c>
      <c r="H1391">
        <f t="shared" si="45"/>
        <v>-3136.8203050524558</v>
      </c>
    </row>
    <row r="1392" spans="6:8" x14ac:dyDescent="0.35">
      <c r="F1392">
        <v>27.7800000000002</v>
      </c>
      <c r="G1392">
        <f t="shared" si="44"/>
        <v>33.573728776270329</v>
      </c>
      <c r="H1392">
        <f t="shared" si="45"/>
        <v>-3141.8075660158129</v>
      </c>
    </row>
    <row r="1393" spans="6:8" x14ac:dyDescent="0.35">
      <c r="F1393">
        <v>27.8000000000001</v>
      </c>
      <c r="G1393">
        <f t="shared" si="44"/>
        <v>33.597899927297043</v>
      </c>
      <c r="H1393">
        <f t="shared" si="45"/>
        <v>-3146.7987509791456</v>
      </c>
    </row>
    <row r="1394" spans="6:8" x14ac:dyDescent="0.35">
      <c r="F1394">
        <v>27.8200000000001</v>
      </c>
      <c r="G1394">
        <f t="shared" si="44"/>
        <v>33.62207107832387</v>
      </c>
      <c r="H1394">
        <f t="shared" si="45"/>
        <v>-3151.7938599425024</v>
      </c>
    </row>
    <row r="1395" spans="6:8" x14ac:dyDescent="0.35">
      <c r="F1395">
        <v>27.840000000000099</v>
      </c>
      <c r="G1395">
        <f t="shared" si="44"/>
        <v>33.646242229350705</v>
      </c>
      <c r="H1395">
        <f t="shared" si="45"/>
        <v>-3156.7928929058594</v>
      </c>
    </row>
    <row r="1396" spans="6:8" x14ac:dyDescent="0.35">
      <c r="F1396">
        <v>27.860000000000099</v>
      </c>
      <c r="G1396">
        <f t="shared" si="44"/>
        <v>33.670413380377539</v>
      </c>
      <c r="H1396">
        <f t="shared" si="45"/>
        <v>-3161.7958498692169</v>
      </c>
    </row>
    <row r="1397" spans="6:8" x14ac:dyDescent="0.35">
      <c r="F1397">
        <v>27.880000000000098</v>
      </c>
      <c r="G1397">
        <f t="shared" si="44"/>
        <v>33.694584531404367</v>
      </c>
      <c r="H1397">
        <f t="shared" si="45"/>
        <v>-3166.8027308325741</v>
      </c>
    </row>
    <row r="1398" spans="6:8" x14ac:dyDescent="0.35">
      <c r="F1398">
        <v>27.900000000000102</v>
      </c>
      <c r="G1398">
        <f t="shared" si="44"/>
        <v>33.718755682431201</v>
      </c>
      <c r="H1398">
        <f t="shared" si="45"/>
        <v>-3171.8135357959318</v>
      </c>
    </row>
    <row r="1399" spans="6:8" x14ac:dyDescent="0.35">
      <c r="F1399">
        <v>27.920000000000201</v>
      </c>
      <c r="G1399">
        <f t="shared" si="44"/>
        <v>33.742926833458156</v>
      </c>
      <c r="H1399">
        <f t="shared" si="45"/>
        <v>-3176.8282647593142</v>
      </c>
    </row>
    <row r="1400" spans="6:8" x14ac:dyDescent="0.35">
      <c r="F1400">
        <v>27.940000000000101</v>
      </c>
      <c r="G1400">
        <f t="shared" si="44"/>
        <v>33.76709798448487</v>
      </c>
      <c r="H1400">
        <f t="shared" si="45"/>
        <v>-3181.8469177226466</v>
      </c>
    </row>
    <row r="1401" spans="6:8" x14ac:dyDescent="0.35">
      <c r="F1401">
        <v>27.9600000000002</v>
      </c>
      <c r="G1401">
        <f t="shared" si="44"/>
        <v>33.791269135511818</v>
      </c>
      <c r="H1401">
        <f t="shared" si="45"/>
        <v>-3186.8694946860287</v>
      </c>
    </row>
    <row r="1402" spans="6:8" x14ac:dyDescent="0.35">
      <c r="F1402">
        <v>27.9800000000001</v>
      </c>
      <c r="G1402">
        <f t="shared" si="44"/>
        <v>33.815440286538532</v>
      </c>
      <c r="H1402">
        <f t="shared" si="45"/>
        <v>-3191.8959956493609</v>
      </c>
    </row>
    <row r="1403" spans="6:8" x14ac:dyDescent="0.35">
      <c r="F1403">
        <v>28.000000000000099</v>
      </c>
      <c r="G1403">
        <f t="shared" si="44"/>
        <v>33.83961143756536</v>
      </c>
      <c r="H1403">
        <f t="shared" si="45"/>
        <v>-3196.9264206127182</v>
      </c>
    </row>
    <row r="1404" spans="6:8" x14ac:dyDescent="0.35">
      <c r="F1404">
        <v>28.020000000000099</v>
      </c>
      <c r="G1404">
        <f t="shared" si="44"/>
        <v>33.863782588592194</v>
      </c>
      <c r="H1404">
        <f t="shared" si="45"/>
        <v>-3201.9607695760756</v>
      </c>
    </row>
    <row r="1405" spans="6:8" x14ac:dyDescent="0.35">
      <c r="F1405">
        <v>28.040000000000099</v>
      </c>
      <c r="G1405">
        <f t="shared" si="44"/>
        <v>33.887953739619029</v>
      </c>
      <c r="H1405">
        <f t="shared" si="45"/>
        <v>-3206.9990425394326</v>
      </c>
    </row>
    <row r="1406" spans="6:8" x14ac:dyDescent="0.35">
      <c r="F1406">
        <v>28.060000000000102</v>
      </c>
      <c r="G1406">
        <f t="shared" si="44"/>
        <v>33.912124890645863</v>
      </c>
      <c r="H1406">
        <f t="shared" si="45"/>
        <v>-3212.0412395027906</v>
      </c>
    </row>
    <row r="1407" spans="6:8" x14ac:dyDescent="0.35">
      <c r="F1407">
        <v>28.080000000000101</v>
      </c>
      <c r="G1407">
        <f t="shared" si="44"/>
        <v>33.936296041672691</v>
      </c>
      <c r="H1407">
        <f t="shared" si="45"/>
        <v>-3217.0873604661479</v>
      </c>
    </row>
    <row r="1408" spans="6:8" x14ac:dyDescent="0.35">
      <c r="F1408">
        <v>28.1000000000002</v>
      </c>
      <c r="G1408">
        <f t="shared" si="44"/>
        <v>33.960467192699646</v>
      </c>
      <c r="H1408">
        <f t="shared" si="45"/>
        <v>-3222.1374054295302</v>
      </c>
    </row>
    <row r="1409" spans="6:8" x14ac:dyDescent="0.35">
      <c r="F1409">
        <v>28.1200000000001</v>
      </c>
      <c r="G1409">
        <f t="shared" si="44"/>
        <v>33.98463834372636</v>
      </c>
      <c r="H1409">
        <f t="shared" si="45"/>
        <v>-3227.1913743928621</v>
      </c>
    </row>
    <row r="1410" spans="6:8" x14ac:dyDescent="0.35">
      <c r="F1410">
        <v>28.1400000000001</v>
      </c>
      <c r="G1410">
        <f t="shared" si="44"/>
        <v>34.008809494753187</v>
      </c>
      <c r="H1410">
        <f t="shared" si="45"/>
        <v>-3232.2492673562192</v>
      </c>
    </row>
    <row r="1411" spans="6:8" x14ac:dyDescent="0.35">
      <c r="F1411">
        <v>28.1600000000001</v>
      </c>
      <c r="G1411">
        <f t="shared" ref="G1411:G1474" si="46">$B$15*F1411</f>
        <v>34.032980645780022</v>
      </c>
      <c r="H1411">
        <f t="shared" ref="H1411:H1474" si="47">$B$13*F1411-($B$8*F1411^2)/2+$B$12</f>
        <v>-3237.3110843195764</v>
      </c>
    </row>
    <row r="1412" spans="6:8" x14ac:dyDescent="0.35">
      <c r="F1412">
        <v>28.180000000000099</v>
      </c>
      <c r="G1412">
        <f t="shared" si="46"/>
        <v>34.057151796806856</v>
      </c>
      <c r="H1412">
        <f t="shared" si="47"/>
        <v>-3242.3768252829332</v>
      </c>
    </row>
    <row r="1413" spans="6:8" x14ac:dyDescent="0.35">
      <c r="F1413">
        <v>28.200000000000099</v>
      </c>
      <c r="G1413">
        <f t="shared" si="46"/>
        <v>34.081322947833684</v>
      </c>
      <c r="H1413">
        <f t="shared" si="47"/>
        <v>-3247.4464902462914</v>
      </c>
    </row>
    <row r="1414" spans="6:8" x14ac:dyDescent="0.35">
      <c r="F1414">
        <v>28.220000000000098</v>
      </c>
      <c r="G1414">
        <f t="shared" si="46"/>
        <v>34.105494098860518</v>
      </c>
      <c r="H1414">
        <f t="shared" si="47"/>
        <v>-3252.5200792096484</v>
      </c>
    </row>
    <row r="1415" spans="6:8" x14ac:dyDescent="0.35">
      <c r="F1415">
        <v>28.240000000000101</v>
      </c>
      <c r="G1415">
        <f t="shared" si="46"/>
        <v>34.129665249887353</v>
      </c>
      <c r="H1415">
        <f t="shared" si="47"/>
        <v>-3257.597592173006</v>
      </c>
    </row>
    <row r="1416" spans="6:8" x14ac:dyDescent="0.35">
      <c r="F1416">
        <v>28.260000000000101</v>
      </c>
      <c r="G1416">
        <f t="shared" si="46"/>
        <v>34.153836400914187</v>
      </c>
      <c r="H1416">
        <f t="shared" si="47"/>
        <v>-3262.6790291363636</v>
      </c>
    </row>
    <row r="1417" spans="6:8" x14ac:dyDescent="0.35">
      <c r="F1417">
        <v>28.280000000000101</v>
      </c>
      <c r="G1417">
        <f t="shared" si="46"/>
        <v>34.178007551941015</v>
      </c>
      <c r="H1417">
        <f t="shared" si="47"/>
        <v>-3267.7643900997209</v>
      </c>
    </row>
    <row r="1418" spans="6:8" x14ac:dyDescent="0.35">
      <c r="F1418">
        <v>28.3000000000001</v>
      </c>
      <c r="G1418">
        <f t="shared" si="46"/>
        <v>34.202178702967849</v>
      </c>
      <c r="H1418">
        <f t="shared" si="47"/>
        <v>-3272.8536750630778</v>
      </c>
    </row>
    <row r="1419" spans="6:8" x14ac:dyDescent="0.35">
      <c r="F1419">
        <v>28.3200000000001</v>
      </c>
      <c r="G1419">
        <f t="shared" si="46"/>
        <v>34.226349853994677</v>
      </c>
      <c r="H1419">
        <f t="shared" si="47"/>
        <v>-3277.9468840264349</v>
      </c>
    </row>
    <row r="1420" spans="6:8" x14ac:dyDescent="0.35">
      <c r="F1420">
        <v>28.340000000000099</v>
      </c>
      <c r="G1420">
        <f t="shared" si="46"/>
        <v>34.250521005021511</v>
      </c>
      <c r="H1420">
        <f t="shared" si="47"/>
        <v>-3283.0440169897925</v>
      </c>
    </row>
    <row r="1421" spans="6:8" x14ac:dyDescent="0.35">
      <c r="F1421">
        <v>28.360000000000099</v>
      </c>
      <c r="G1421">
        <f t="shared" si="46"/>
        <v>34.274692156048346</v>
      </c>
      <c r="H1421">
        <f t="shared" si="47"/>
        <v>-3288.1450739531497</v>
      </c>
    </row>
    <row r="1422" spans="6:8" x14ac:dyDescent="0.35">
      <c r="F1422">
        <v>28.380000000000098</v>
      </c>
      <c r="G1422">
        <f t="shared" si="46"/>
        <v>34.298863307075173</v>
      </c>
      <c r="H1422">
        <f t="shared" si="47"/>
        <v>-3293.2500549165065</v>
      </c>
    </row>
    <row r="1423" spans="6:8" x14ac:dyDescent="0.35">
      <c r="F1423">
        <v>28.400000000000102</v>
      </c>
      <c r="G1423">
        <f t="shared" si="46"/>
        <v>34.323034458102015</v>
      </c>
      <c r="H1423">
        <f t="shared" si="47"/>
        <v>-3298.3589598798644</v>
      </c>
    </row>
    <row r="1424" spans="6:8" x14ac:dyDescent="0.35">
      <c r="F1424">
        <v>28.420000000000101</v>
      </c>
      <c r="G1424">
        <f t="shared" si="46"/>
        <v>34.347205609128842</v>
      </c>
      <c r="H1424">
        <f t="shared" si="47"/>
        <v>-3303.4717888432215</v>
      </c>
    </row>
    <row r="1425" spans="6:8" x14ac:dyDescent="0.35">
      <c r="F1425">
        <v>28.440000000000101</v>
      </c>
      <c r="G1425">
        <f t="shared" si="46"/>
        <v>34.371376760155677</v>
      </c>
      <c r="H1425">
        <f t="shared" si="47"/>
        <v>-3308.5885418065791</v>
      </c>
    </row>
    <row r="1426" spans="6:8" x14ac:dyDescent="0.35">
      <c r="F1426">
        <v>28.4600000000001</v>
      </c>
      <c r="G1426">
        <f t="shared" si="46"/>
        <v>34.395547911182504</v>
      </c>
      <c r="H1426">
        <f t="shared" si="47"/>
        <v>-3313.7092187699363</v>
      </c>
    </row>
    <row r="1427" spans="6:8" x14ac:dyDescent="0.35">
      <c r="F1427">
        <v>28.4800000000001</v>
      </c>
      <c r="G1427">
        <f t="shared" si="46"/>
        <v>34.419719062209339</v>
      </c>
      <c r="H1427">
        <f t="shared" si="47"/>
        <v>-3318.8338197332937</v>
      </c>
    </row>
    <row r="1428" spans="6:8" x14ac:dyDescent="0.35">
      <c r="F1428">
        <v>28.500000000000099</v>
      </c>
      <c r="G1428">
        <f t="shared" si="46"/>
        <v>34.443890213236173</v>
      </c>
      <c r="H1428">
        <f t="shared" si="47"/>
        <v>-3323.9623446966507</v>
      </c>
    </row>
    <row r="1429" spans="6:8" x14ac:dyDescent="0.35">
      <c r="F1429">
        <v>28.520000000000099</v>
      </c>
      <c r="G1429">
        <f t="shared" si="46"/>
        <v>34.468061364263001</v>
      </c>
      <c r="H1429">
        <f t="shared" si="47"/>
        <v>-3329.0947936600082</v>
      </c>
    </row>
    <row r="1430" spans="6:8" x14ac:dyDescent="0.35">
      <c r="F1430">
        <v>28.540000000000099</v>
      </c>
      <c r="G1430">
        <f t="shared" si="46"/>
        <v>34.492232515289835</v>
      </c>
      <c r="H1430">
        <f t="shared" si="47"/>
        <v>-3334.231166623365</v>
      </c>
    </row>
    <row r="1431" spans="6:8" x14ac:dyDescent="0.35">
      <c r="F1431">
        <v>28.560000000000102</v>
      </c>
      <c r="G1431">
        <f t="shared" si="46"/>
        <v>34.51640366631667</v>
      </c>
      <c r="H1431">
        <f t="shared" si="47"/>
        <v>-3339.3714635867232</v>
      </c>
    </row>
    <row r="1432" spans="6:8" x14ac:dyDescent="0.35">
      <c r="F1432">
        <v>28.580000000000101</v>
      </c>
      <c r="G1432">
        <f t="shared" si="46"/>
        <v>34.540574817343504</v>
      </c>
      <c r="H1432">
        <f t="shared" si="47"/>
        <v>-3344.515684550081</v>
      </c>
    </row>
    <row r="1433" spans="6:8" x14ac:dyDescent="0.35">
      <c r="F1433">
        <v>28.600000000000101</v>
      </c>
      <c r="G1433">
        <f t="shared" si="46"/>
        <v>34.564745968370332</v>
      </c>
      <c r="H1433">
        <f t="shared" si="47"/>
        <v>-3349.6638295134376</v>
      </c>
    </row>
    <row r="1434" spans="6:8" x14ac:dyDescent="0.35">
      <c r="F1434">
        <v>28.6200000000001</v>
      </c>
      <c r="G1434">
        <f t="shared" si="46"/>
        <v>34.588917119397166</v>
      </c>
      <c r="H1434">
        <f t="shared" si="47"/>
        <v>-3354.8158984767952</v>
      </c>
    </row>
    <row r="1435" spans="6:8" x14ac:dyDescent="0.35">
      <c r="F1435">
        <v>28.6400000000001</v>
      </c>
      <c r="G1435">
        <f t="shared" si="46"/>
        <v>34.613088270424001</v>
      </c>
      <c r="H1435">
        <f t="shared" si="47"/>
        <v>-3359.9718914401524</v>
      </c>
    </row>
    <row r="1436" spans="6:8" x14ac:dyDescent="0.35">
      <c r="F1436">
        <v>28.6600000000001</v>
      </c>
      <c r="G1436">
        <f t="shared" si="46"/>
        <v>34.637259421450828</v>
      </c>
      <c r="H1436">
        <f t="shared" si="47"/>
        <v>-3365.1318084035097</v>
      </c>
    </row>
    <row r="1437" spans="6:8" x14ac:dyDescent="0.35">
      <c r="F1437">
        <v>28.680000000000099</v>
      </c>
      <c r="G1437">
        <f t="shared" si="46"/>
        <v>34.661430572477663</v>
      </c>
      <c r="H1437">
        <f t="shared" si="47"/>
        <v>-3370.2956493668667</v>
      </c>
    </row>
    <row r="1438" spans="6:8" x14ac:dyDescent="0.35">
      <c r="F1438">
        <v>28.700000000000099</v>
      </c>
      <c r="G1438">
        <f t="shared" si="46"/>
        <v>34.68560172350449</v>
      </c>
      <c r="H1438">
        <f t="shared" si="47"/>
        <v>-3375.4634143302237</v>
      </c>
    </row>
    <row r="1439" spans="6:8" x14ac:dyDescent="0.35">
      <c r="F1439">
        <v>28.720000000000098</v>
      </c>
      <c r="G1439">
        <f t="shared" si="46"/>
        <v>34.709772874531325</v>
      </c>
      <c r="H1439">
        <f t="shared" si="47"/>
        <v>-3380.6351032935809</v>
      </c>
    </row>
    <row r="1440" spans="6:8" x14ac:dyDescent="0.35">
      <c r="F1440">
        <v>28.740000000000101</v>
      </c>
      <c r="G1440">
        <f t="shared" si="46"/>
        <v>34.733944025558159</v>
      </c>
      <c r="H1440">
        <f t="shared" si="47"/>
        <v>-3385.810716256939</v>
      </c>
    </row>
    <row r="1441" spans="6:8" x14ac:dyDescent="0.35">
      <c r="F1441">
        <v>28.760000000000101</v>
      </c>
      <c r="G1441">
        <f t="shared" si="46"/>
        <v>34.758115176584994</v>
      </c>
      <c r="H1441">
        <f t="shared" si="47"/>
        <v>-3390.9902532202964</v>
      </c>
    </row>
    <row r="1442" spans="6:8" x14ac:dyDescent="0.35">
      <c r="F1442">
        <v>28.780000000000101</v>
      </c>
      <c r="G1442">
        <f t="shared" si="46"/>
        <v>34.782286327611821</v>
      </c>
      <c r="H1442">
        <f t="shared" si="47"/>
        <v>-3396.1737141836534</v>
      </c>
    </row>
    <row r="1443" spans="6:8" x14ac:dyDescent="0.35">
      <c r="F1443">
        <v>28.8000000000001</v>
      </c>
      <c r="G1443">
        <f t="shared" si="46"/>
        <v>34.806457478638656</v>
      </c>
      <c r="H1443">
        <f t="shared" si="47"/>
        <v>-3401.3610991470105</v>
      </c>
    </row>
    <row r="1444" spans="6:8" x14ac:dyDescent="0.35">
      <c r="F1444">
        <v>28.8200000000001</v>
      </c>
      <c r="G1444">
        <f t="shared" si="46"/>
        <v>34.83062862966549</v>
      </c>
      <c r="H1444">
        <f t="shared" si="47"/>
        <v>-3406.5524081103681</v>
      </c>
    </row>
    <row r="1445" spans="6:8" x14ac:dyDescent="0.35">
      <c r="F1445">
        <v>28.840000000000099</v>
      </c>
      <c r="G1445">
        <f t="shared" si="46"/>
        <v>34.854799780692318</v>
      </c>
      <c r="H1445">
        <f t="shared" si="47"/>
        <v>-3411.7476410737254</v>
      </c>
    </row>
    <row r="1446" spans="6:8" x14ac:dyDescent="0.35">
      <c r="F1446">
        <v>28.860000000000099</v>
      </c>
      <c r="G1446">
        <f t="shared" si="46"/>
        <v>34.878970931719152</v>
      </c>
      <c r="H1446">
        <f t="shared" si="47"/>
        <v>-3416.9467980370823</v>
      </c>
    </row>
    <row r="1447" spans="6:8" x14ac:dyDescent="0.35">
      <c r="F1447">
        <v>28.880000000000098</v>
      </c>
      <c r="G1447">
        <f t="shared" si="46"/>
        <v>34.903142082745987</v>
      </c>
      <c r="H1447">
        <f t="shared" si="47"/>
        <v>-3422.1498790004393</v>
      </c>
    </row>
    <row r="1448" spans="6:8" x14ac:dyDescent="0.35">
      <c r="F1448">
        <v>28.900000000000102</v>
      </c>
      <c r="G1448">
        <f t="shared" si="46"/>
        <v>34.927313233772821</v>
      </c>
      <c r="H1448">
        <f t="shared" si="47"/>
        <v>-3427.3568839637974</v>
      </c>
    </row>
    <row r="1449" spans="6:8" x14ac:dyDescent="0.35">
      <c r="F1449">
        <v>28.920000000000101</v>
      </c>
      <c r="G1449">
        <f t="shared" si="46"/>
        <v>34.951484384799649</v>
      </c>
      <c r="H1449">
        <f t="shared" si="47"/>
        <v>-3432.567812927155</v>
      </c>
    </row>
    <row r="1450" spans="6:8" x14ac:dyDescent="0.35">
      <c r="F1450">
        <v>28.940000000000101</v>
      </c>
      <c r="G1450">
        <f t="shared" si="46"/>
        <v>34.975655535826483</v>
      </c>
      <c r="H1450">
        <f t="shared" si="47"/>
        <v>-3437.7826658905124</v>
      </c>
    </row>
    <row r="1451" spans="6:8" x14ac:dyDescent="0.35">
      <c r="F1451">
        <v>28.9600000000001</v>
      </c>
      <c r="G1451">
        <f t="shared" si="46"/>
        <v>34.999826686853318</v>
      </c>
      <c r="H1451">
        <f t="shared" si="47"/>
        <v>-3443.0014428538689</v>
      </c>
    </row>
    <row r="1452" spans="6:8" x14ac:dyDescent="0.35">
      <c r="F1452">
        <v>28.9800000000001</v>
      </c>
      <c r="G1452">
        <f t="shared" si="46"/>
        <v>35.023997837880145</v>
      </c>
      <c r="H1452">
        <f t="shared" si="47"/>
        <v>-3448.2241438172268</v>
      </c>
    </row>
    <row r="1453" spans="6:8" x14ac:dyDescent="0.35">
      <c r="F1453">
        <v>29.000000000000099</v>
      </c>
      <c r="G1453">
        <f t="shared" si="46"/>
        <v>35.04816898890698</v>
      </c>
      <c r="H1453">
        <f t="shared" si="47"/>
        <v>-3453.4507687805835</v>
      </c>
    </row>
    <row r="1454" spans="6:8" x14ac:dyDescent="0.35">
      <c r="F1454">
        <v>29.020000000000099</v>
      </c>
      <c r="G1454">
        <f t="shared" si="46"/>
        <v>35.072340139933807</v>
      </c>
      <c r="H1454">
        <f t="shared" si="47"/>
        <v>-3458.6813177439408</v>
      </c>
    </row>
    <row r="1455" spans="6:8" x14ac:dyDescent="0.35">
      <c r="F1455">
        <v>29.040000000000099</v>
      </c>
      <c r="G1455">
        <f t="shared" si="46"/>
        <v>35.096511290960642</v>
      </c>
      <c r="H1455">
        <f t="shared" si="47"/>
        <v>-3463.9157907072977</v>
      </c>
    </row>
    <row r="1456" spans="6:8" x14ac:dyDescent="0.35">
      <c r="F1456">
        <v>29.060000000000102</v>
      </c>
      <c r="G1456">
        <f t="shared" si="46"/>
        <v>35.120682441987476</v>
      </c>
      <c r="H1456">
        <f t="shared" si="47"/>
        <v>-3469.1541876706565</v>
      </c>
    </row>
    <row r="1457" spans="6:8" x14ac:dyDescent="0.35">
      <c r="F1457">
        <v>29.080000000000101</v>
      </c>
      <c r="G1457">
        <f t="shared" si="46"/>
        <v>35.144853593014311</v>
      </c>
      <c r="H1457">
        <f t="shared" si="47"/>
        <v>-3474.3965086340131</v>
      </c>
    </row>
    <row r="1458" spans="6:8" x14ac:dyDescent="0.35">
      <c r="F1458">
        <v>29.100000000000101</v>
      </c>
      <c r="G1458">
        <f t="shared" si="46"/>
        <v>35.169024744041138</v>
      </c>
      <c r="H1458">
        <f t="shared" si="47"/>
        <v>-3479.6427535973703</v>
      </c>
    </row>
    <row r="1459" spans="6:8" x14ac:dyDescent="0.35">
      <c r="F1459">
        <v>29.1200000000001</v>
      </c>
      <c r="G1459">
        <f t="shared" si="46"/>
        <v>35.193195895067973</v>
      </c>
      <c r="H1459">
        <f t="shared" si="47"/>
        <v>-3484.892922560728</v>
      </c>
    </row>
    <row r="1460" spans="6:8" x14ac:dyDescent="0.35">
      <c r="F1460">
        <v>29.1400000000001</v>
      </c>
      <c r="G1460">
        <f t="shared" si="46"/>
        <v>35.217367046094807</v>
      </c>
      <c r="H1460">
        <f t="shared" si="47"/>
        <v>-3490.1470155240854</v>
      </c>
    </row>
    <row r="1461" spans="6:8" x14ac:dyDescent="0.35">
      <c r="F1461">
        <v>29.1600000000001</v>
      </c>
      <c r="G1461">
        <f t="shared" si="46"/>
        <v>35.241538197121635</v>
      </c>
      <c r="H1461">
        <f t="shared" si="47"/>
        <v>-3495.4050324874424</v>
      </c>
    </row>
    <row r="1462" spans="6:8" x14ac:dyDescent="0.35">
      <c r="F1462">
        <v>29.180000000000099</v>
      </c>
      <c r="G1462">
        <f t="shared" si="46"/>
        <v>35.265709348148469</v>
      </c>
      <c r="H1462">
        <f t="shared" si="47"/>
        <v>-3500.6669734507991</v>
      </c>
    </row>
    <row r="1463" spans="6:8" x14ac:dyDescent="0.35">
      <c r="F1463">
        <v>29.200000000000099</v>
      </c>
      <c r="G1463">
        <f t="shared" si="46"/>
        <v>35.289880499175304</v>
      </c>
      <c r="H1463">
        <f t="shared" si="47"/>
        <v>-3505.9328384141563</v>
      </c>
    </row>
    <row r="1464" spans="6:8" x14ac:dyDescent="0.35">
      <c r="F1464">
        <v>29.220000000000098</v>
      </c>
      <c r="G1464">
        <f t="shared" si="46"/>
        <v>35.314051650202131</v>
      </c>
      <c r="H1464">
        <f t="shared" si="47"/>
        <v>-3511.2026273775132</v>
      </c>
    </row>
    <row r="1465" spans="6:8" x14ac:dyDescent="0.35">
      <c r="F1465">
        <v>29.240000000000101</v>
      </c>
      <c r="G1465">
        <f t="shared" si="46"/>
        <v>35.338222801228966</v>
      </c>
      <c r="H1465">
        <f t="shared" si="47"/>
        <v>-3516.4763403408724</v>
      </c>
    </row>
    <row r="1466" spans="6:8" x14ac:dyDescent="0.35">
      <c r="F1466">
        <v>29.260000000000101</v>
      </c>
      <c r="G1466">
        <f t="shared" si="46"/>
        <v>35.3623939522558</v>
      </c>
      <c r="H1466">
        <f t="shared" si="47"/>
        <v>-3521.753977304229</v>
      </c>
    </row>
    <row r="1467" spans="6:8" x14ac:dyDescent="0.35">
      <c r="F1467">
        <v>29.280000000000101</v>
      </c>
      <c r="G1467">
        <f t="shared" si="46"/>
        <v>35.386565103282635</v>
      </c>
      <c r="H1467">
        <f t="shared" si="47"/>
        <v>-3527.0355382675857</v>
      </c>
    </row>
    <row r="1468" spans="6:8" x14ac:dyDescent="0.35">
      <c r="F1468">
        <v>29.3000000000001</v>
      </c>
      <c r="G1468">
        <f t="shared" si="46"/>
        <v>35.410736254309462</v>
      </c>
      <c r="H1468">
        <f t="shared" si="47"/>
        <v>-3532.3210232309439</v>
      </c>
    </row>
    <row r="1469" spans="6:8" x14ac:dyDescent="0.35">
      <c r="F1469">
        <v>29.3200000000001</v>
      </c>
      <c r="G1469">
        <f t="shared" si="46"/>
        <v>35.434907405336297</v>
      </c>
      <c r="H1469">
        <f t="shared" si="47"/>
        <v>-3537.6104321943008</v>
      </c>
    </row>
    <row r="1470" spans="6:8" x14ac:dyDescent="0.35">
      <c r="F1470">
        <v>29.340000000000099</v>
      </c>
      <c r="G1470">
        <f t="shared" si="46"/>
        <v>35.459078556363124</v>
      </c>
      <c r="H1470">
        <f t="shared" si="47"/>
        <v>-3542.9037651576573</v>
      </c>
    </row>
    <row r="1471" spans="6:8" x14ac:dyDescent="0.35">
      <c r="F1471">
        <v>29.360000000000099</v>
      </c>
      <c r="G1471">
        <f t="shared" si="46"/>
        <v>35.483249707389959</v>
      </c>
      <c r="H1471">
        <f t="shared" si="47"/>
        <v>-3548.2010221210144</v>
      </c>
    </row>
    <row r="1472" spans="6:8" x14ac:dyDescent="0.35">
      <c r="F1472">
        <v>29.380000000000098</v>
      </c>
      <c r="G1472">
        <f t="shared" si="46"/>
        <v>35.507420858416793</v>
      </c>
      <c r="H1472">
        <f t="shared" si="47"/>
        <v>-3553.502203084372</v>
      </c>
    </row>
    <row r="1473" spans="6:8" x14ac:dyDescent="0.35">
      <c r="F1473">
        <v>29.400000000000102</v>
      </c>
      <c r="G1473">
        <f t="shared" si="46"/>
        <v>35.531592009443628</v>
      </c>
      <c r="H1473">
        <f t="shared" si="47"/>
        <v>-3558.8073080477302</v>
      </c>
    </row>
    <row r="1474" spans="6:8" x14ac:dyDescent="0.35">
      <c r="F1474">
        <v>29.420000000000101</v>
      </c>
      <c r="G1474">
        <f t="shared" si="46"/>
        <v>35.555763160470462</v>
      </c>
      <c r="H1474">
        <f t="shared" si="47"/>
        <v>-3564.116337011088</v>
      </c>
    </row>
    <row r="1475" spans="6:8" x14ac:dyDescent="0.35">
      <c r="F1475">
        <v>29.440000000000101</v>
      </c>
      <c r="G1475">
        <f t="shared" ref="G1475:G1538" si="48">$B$15*F1475</f>
        <v>35.57993431149729</v>
      </c>
      <c r="H1475">
        <f t="shared" ref="H1475:H1538" si="49">$B$13*F1475-($B$8*F1475^2)/2+$B$12</f>
        <v>-3569.4292899744446</v>
      </c>
    </row>
    <row r="1476" spans="6:8" x14ac:dyDescent="0.35">
      <c r="F1476">
        <v>29.4600000000001</v>
      </c>
      <c r="G1476">
        <f t="shared" si="48"/>
        <v>35.604105462524124</v>
      </c>
      <c r="H1476">
        <f t="shared" si="49"/>
        <v>-3574.7461669378026</v>
      </c>
    </row>
    <row r="1477" spans="6:8" x14ac:dyDescent="0.35">
      <c r="F1477">
        <v>29.4800000000001</v>
      </c>
      <c r="G1477">
        <f t="shared" si="48"/>
        <v>35.628276613550952</v>
      </c>
      <c r="H1477">
        <f t="shared" si="49"/>
        <v>-3580.0669679011589</v>
      </c>
    </row>
    <row r="1478" spans="6:8" x14ac:dyDescent="0.35">
      <c r="F1478">
        <v>29.500000000000099</v>
      </c>
      <c r="G1478">
        <f t="shared" si="48"/>
        <v>35.652447764577786</v>
      </c>
      <c r="H1478">
        <f t="shared" si="49"/>
        <v>-3585.3916928645167</v>
      </c>
    </row>
    <row r="1479" spans="6:8" x14ac:dyDescent="0.35">
      <c r="F1479">
        <v>29.520000000000099</v>
      </c>
      <c r="G1479">
        <f t="shared" si="48"/>
        <v>35.676618915604621</v>
      </c>
      <c r="H1479">
        <f t="shared" si="49"/>
        <v>-3590.7203418278732</v>
      </c>
    </row>
    <row r="1480" spans="6:8" x14ac:dyDescent="0.35">
      <c r="F1480">
        <v>29.540000000000099</v>
      </c>
      <c r="G1480">
        <f t="shared" si="48"/>
        <v>35.700790066631448</v>
      </c>
      <c r="H1480">
        <f t="shared" si="49"/>
        <v>-3596.0529147912312</v>
      </c>
    </row>
    <row r="1481" spans="6:8" x14ac:dyDescent="0.35">
      <c r="F1481">
        <v>29.560000000000102</v>
      </c>
      <c r="G1481">
        <f t="shared" si="48"/>
        <v>35.724961217658283</v>
      </c>
      <c r="H1481">
        <f t="shared" si="49"/>
        <v>-3601.3894117545888</v>
      </c>
    </row>
    <row r="1482" spans="6:8" x14ac:dyDescent="0.35">
      <c r="F1482">
        <v>29.580000000000101</v>
      </c>
      <c r="G1482">
        <f t="shared" si="48"/>
        <v>35.749132368685117</v>
      </c>
      <c r="H1482">
        <f t="shared" si="49"/>
        <v>-3606.7298327179465</v>
      </c>
    </row>
    <row r="1483" spans="6:8" x14ac:dyDescent="0.35">
      <c r="F1483">
        <v>29.600000000000101</v>
      </c>
      <c r="G1483">
        <f t="shared" si="48"/>
        <v>35.773303519711952</v>
      </c>
      <c r="H1483">
        <f t="shared" si="49"/>
        <v>-3612.0741776813029</v>
      </c>
    </row>
    <row r="1484" spans="6:8" x14ac:dyDescent="0.35">
      <c r="F1484">
        <v>29.6200000000001</v>
      </c>
      <c r="G1484">
        <f t="shared" si="48"/>
        <v>35.797474670738779</v>
      </c>
      <c r="H1484">
        <f t="shared" si="49"/>
        <v>-3617.4224466446608</v>
      </c>
    </row>
    <row r="1485" spans="6:8" x14ac:dyDescent="0.35">
      <c r="F1485">
        <v>29.6400000000001</v>
      </c>
      <c r="G1485">
        <f t="shared" si="48"/>
        <v>35.821645821765614</v>
      </c>
      <c r="H1485">
        <f t="shared" si="49"/>
        <v>-3622.7746396080183</v>
      </c>
    </row>
    <row r="1486" spans="6:8" x14ac:dyDescent="0.35">
      <c r="F1486">
        <v>29.6600000000001</v>
      </c>
      <c r="G1486">
        <f t="shared" si="48"/>
        <v>35.845816972792448</v>
      </c>
      <c r="H1486">
        <f t="shared" si="49"/>
        <v>-3628.1307565713746</v>
      </c>
    </row>
    <row r="1487" spans="6:8" x14ac:dyDescent="0.35">
      <c r="F1487">
        <v>29.680000000000099</v>
      </c>
      <c r="G1487">
        <f t="shared" si="48"/>
        <v>35.869988123819276</v>
      </c>
      <c r="H1487">
        <f t="shared" si="49"/>
        <v>-3633.4907975347323</v>
      </c>
    </row>
    <row r="1488" spans="6:8" x14ac:dyDescent="0.35">
      <c r="F1488">
        <v>29.700000000000099</v>
      </c>
      <c r="G1488">
        <f t="shared" si="48"/>
        <v>35.89415927484611</v>
      </c>
      <c r="H1488">
        <f t="shared" si="49"/>
        <v>-3638.8547624980888</v>
      </c>
    </row>
    <row r="1489" spans="6:8" x14ac:dyDescent="0.35">
      <c r="F1489">
        <v>29.720000000000098</v>
      </c>
      <c r="G1489">
        <f t="shared" si="48"/>
        <v>35.918330425872938</v>
      </c>
      <c r="H1489">
        <f t="shared" si="49"/>
        <v>-3644.2226514614467</v>
      </c>
    </row>
    <row r="1490" spans="6:8" x14ac:dyDescent="0.35">
      <c r="F1490">
        <v>29.740000000000101</v>
      </c>
      <c r="G1490">
        <f t="shared" si="48"/>
        <v>35.94250157689978</v>
      </c>
      <c r="H1490">
        <f t="shared" si="49"/>
        <v>-3649.5944644248048</v>
      </c>
    </row>
    <row r="1491" spans="6:8" x14ac:dyDescent="0.35">
      <c r="F1491">
        <v>29.760000000000101</v>
      </c>
      <c r="G1491">
        <f t="shared" si="48"/>
        <v>35.966672727926607</v>
      </c>
      <c r="H1491">
        <f t="shared" si="49"/>
        <v>-3654.9702013881624</v>
      </c>
    </row>
    <row r="1492" spans="6:8" x14ac:dyDescent="0.35">
      <c r="F1492">
        <v>29.780000000000101</v>
      </c>
      <c r="G1492">
        <f t="shared" si="48"/>
        <v>35.990843878953442</v>
      </c>
      <c r="H1492">
        <f t="shared" si="49"/>
        <v>-3660.3498623515188</v>
      </c>
    </row>
    <row r="1493" spans="6:8" x14ac:dyDescent="0.35">
      <c r="F1493">
        <v>29.8000000000001</v>
      </c>
      <c r="G1493">
        <f t="shared" si="48"/>
        <v>36.015015029980269</v>
      </c>
      <c r="H1493">
        <f t="shared" si="49"/>
        <v>-3665.7334473148767</v>
      </c>
    </row>
    <row r="1494" spans="6:8" x14ac:dyDescent="0.35">
      <c r="F1494">
        <v>29.8200000000001</v>
      </c>
      <c r="G1494">
        <f t="shared" si="48"/>
        <v>36.039186181007103</v>
      </c>
      <c r="H1494">
        <f t="shared" si="49"/>
        <v>-3671.1209562782333</v>
      </c>
    </row>
    <row r="1495" spans="6:8" x14ac:dyDescent="0.35">
      <c r="F1495">
        <v>29.840000000000099</v>
      </c>
      <c r="G1495">
        <f t="shared" si="48"/>
        <v>36.063357332033938</v>
      </c>
      <c r="H1495">
        <f t="shared" si="49"/>
        <v>-3676.5123892415909</v>
      </c>
    </row>
    <row r="1496" spans="6:8" x14ac:dyDescent="0.35">
      <c r="F1496">
        <v>29.860000000000099</v>
      </c>
      <c r="G1496">
        <f t="shared" si="48"/>
        <v>36.087528483060765</v>
      </c>
      <c r="H1496">
        <f t="shared" si="49"/>
        <v>-3681.9077462049472</v>
      </c>
    </row>
    <row r="1497" spans="6:8" x14ac:dyDescent="0.35">
      <c r="F1497">
        <v>29.880000000000098</v>
      </c>
      <c r="G1497">
        <f t="shared" si="48"/>
        <v>36.1116996340876</v>
      </c>
      <c r="H1497">
        <f t="shared" si="49"/>
        <v>-3687.307027168305</v>
      </c>
    </row>
    <row r="1498" spans="6:8" x14ac:dyDescent="0.35">
      <c r="F1498">
        <v>29.900000000000102</v>
      </c>
      <c r="G1498">
        <f t="shared" si="48"/>
        <v>36.135870785114435</v>
      </c>
      <c r="H1498">
        <f t="shared" si="49"/>
        <v>-3692.7102321316634</v>
      </c>
    </row>
    <row r="1499" spans="6:8" x14ac:dyDescent="0.35">
      <c r="F1499">
        <v>29.920000000000101</v>
      </c>
      <c r="G1499">
        <f t="shared" si="48"/>
        <v>36.160041936141269</v>
      </c>
      <c r="H1499">
        <f t="shared" si="49"/>
        <v>-3698.1173610950204</v>
      </c>
    </row>
    <row r="1500" spans="6:8" x14ac:dyDescent="0.35">
      <c r="F1500">
        <v>29.940000000000101</v>
      </c>
      <c r="G1500">
        <f t="shared" si="48"/>
        <v>36.184213087168096</v>
      </c>
      <c r="H1500">
        <f t="shared" si="49"/>
        <v>-3703.5284140583772</v>
      </c>
    </row>
    <row r="1501" spans="6:8" x14ac:dyDescent="0.35">
      <c r="F1501">
        <v>29.9600000000001</v>
      </c>
      <c r="G1501">
        <f t="shared" si="48"/>
        <v>36.208384238194931</v>
      </c>
      <c r="H1501">
        <f t="shared" si="49"/>
        <v>-3708.9433910217344</v>
      </c>
    </row>
    <row r="1502" spans="6:8" x14ac:dyDescent="0.35">
      <c r="F1502">
        <v>29.9800000000001</v>
      </c>
      <c r="G1502">
        <f t="shared" si="48"/>
        <v>36.232555389221766</v>
      </c>
      <c r="H1502">
        <f t="shared" si="49"/>
        <v>-3714.3622919850923</v>
      </c>
    </row>
    <row r="1503" spans="6:8" x14ac:dyDescent="0.35">
      <c r="F1503">
        <v>30.000000000000099</v>
      </c>
      <c r="G1503">
        <f t="shared" si="48"/>
        <v>36.256726540248593</v>
      </c>
      <c r="H1503">
        <f t="shared" si="49"/>
        <v>-3719.7851169484488</v>
      </c>
    </row>
    <row r="1504" spans="6:8" x14ac:dyDescent="0.35">
      <c r="F1504">
        <v>30.020000000000099</v>
      </c>
      <c r="G1504">
        <f t="shared" si="48"/>
        <v>36.280897691275428</v>
      </c>
      <c r="H1504">
        <f t="shared" si="49"/>
        <v>-3725.2118659118069</v>
      </c>
    </row>
    <row r="1505" spans="6:8" x14ac:dyDescent="0.35">
      <c r="F1505">
        <v>30.040000000000099</v>
      </c>
      <c r="G1505">
        <f t="shared" si="48"/>
        <v>36.305068842302255</v>
      </c>
      <c r="H1505">
        <f t="shared" si="49"/>
        <v>-3730.6425388751632</v>
      </c>
    </row>
    <row r="1506" spans="6:8" x14ac:dyDescent="0.35">
      <c r="F1506">
        <v>30.060000000000102</v>
      </c>
      <c r="G1506">
        <f t="shared" si="48"/>
        <v>36.329239993329097</v>
      </c>
      <c r="H1506">
        <f t="shared" si="49"/>
        <v>-3736.0771358385214</v>
      </c>
    </row>
    <row r="1507" spans="6:8" x14ac:dyDescent="0.35">
      <c r="F1507">
        <v>30.080000000000101</v>
      </c>
      <c r="G1507">
        <f t="shared" si="48"/>
        <v>36.353411144355924</v>
      </c>
      <c r="H1507">
        <f t="shared" si="49"/>
        <v>-3741.5156568018783</v>
      </c>
    </row>
    <row r="1508" spans="6:8" x14ac:dyDescent="0.35">
      <c r="F1508">
        <v>30.100000000000101</v>
      </c>
      <c r="G1508">
        <f t="shared" si="48"/>
        <v>36.377582295382759</v>
      </c>
      <c r="H1508">
        <f t="shared" si="49"/>
        <v>-3746.9581017652358</v>
      </c>
    </row>
    <row r="1509" spans="6:8" x14ac:dyDescent="0.35">
      <c r="F1509">
        <v>30.1200000000001</v>
      </c>
      <c r="G1509">
        <f t="shared" si="48"/>
        <v>36.401753446409586</v>
      </c>
      <c r="H1509">
        <f t="shared" si="49"/>
        <v>-3752.404470728593</v>
      </c>
    </row>
    <row r="1510" spans="6:8" x14ac:dyDescent="0.35">
      <c r="F1510">
        <v>30.1400000000001</v>
      </c>
      <c r="G1510">
        <f t="shared" si="48"/>
        <v>36.425924597436421</v>
      </c>
      <c r="H1510">
        <f t="shared" si="49"/>
        <v>-3757.8547636919507</v>
      </c>
    </row>
    <row r="1511" spans="6:8" x14ac:dyDescent="0.35">
      <c r="F1511">
        <v>30.1600000000001</v>
      </c>
      <c r="G1511">
        <f t="shared" si="48"/>
        <v>36.450095748463255</v>
      </c>
      <c r="H1511">
        <f t="shared" si="49"/>
        <v>-3763.3089806553071</v>
      </c>
    </row>
    <row r="1512" spans="6:8" x14ac:dyDescent="0.35">
      <c r="F1512">
        <v>30.180000000000099</v>
      </c>
      <c r="G1512">
        <f t="shared" si="48"/>
        <v>36.474266899490082</v>
      </c>
      <c r="H1512">
        <f t="shared" si="49"/>
        <v>-3768.767121618665</v>
      </c>
    </row>
    <row r="1513" spans="6:8" x14ac:dyDescent="0.35">
      <c r="F1513">
        <v>30.200000000000099</v>
      </c>
      <c r="G1513">
        <f t="shared" si="48"/>
        <v>36.498438050516917</v>
      </c>
      <c r="H1513">
        <f t="shared" si="49"/>
        <v>-3774.2291865820225</v>
      </c>
    </row>
    <row r="1514" spans="6:8" x14ac:dyDescent="0.35">
      <c r="F1514">
        <v>30.220000000000098</v>
      </c>
      <c r="G1514">
        <f t="shared" si="48"/>
        <v>36.522609201543752</v>
      </c>
      <c r="H1514">
        <f t="shared" si="49"/>
        <v>-3779.6951755453797</v>
      </c>
    </row>
    <row r="1515" spans="6:8" x14ac:dyDescent="0.35">
      <c r="F1515">
        <v>30.240000000000101</v>
      </c>
      <c r="G1515">
        <f t="shared" si="48"/>
        <v>36.546780352570586</v>
      </c>
      <c r="H1515">
        <f t="shared" si="49"/>
        <v>-3785.1650885087374</v>
      </c>
    </row>
    <row r="1516" spans="6:8" x14ac:dyDescent="0.35">
      <c r="F1516">
        <v>30.260000000000101</v>
      </c>
      <c r="G1516">
        <f t="shared" si="48"/>
        <v>36.570951503597414</v>
      </c>
      <c r="H1516">
        <f t="shared" si="49"/>
        <v>-3790.6389254720948</v>
      </c>
    </row>
    <row r="1517" spans="6:8" x14ac:dyDescent="0.35">
      <c r="F1517">
        <v>30.280000000000101</v>
      </c>
      <c r="G1517">
        <f t="shared" si="48"/>
        <v>36.595122654624248</v>
      </c>
      <c r="H1517">
        <f t="shared" si="49"/>
        <v>-3796.1166864354518</v>
      </c>
    </row>
    <row r="1518" spans="6:8" x14ac:dyDescent="0.35">
      <c r="F1518">
        <v>30.3000000000001</v>
      </c>
      <c r="G1518">
        <f t="shared" si="48"/>
        <v>36.619293805651083</v>
      </c>
      <c r="H1518">
        <f t="shared" si="49"/>
        <v>-3801.5983713988089</v>
      </c>
    </row>
    <row r="1519" spans="6:8" x14ac:dyDescent="0.35">
      <c r="F1519">
        <v>30.3200000000001</v>
      </c>
      <c r="G1519">
        <f t="shared" si="48"/>
        <v>36.64346495667791</v>
      </c>
      <c r="H1519">
        <f t="shared" si="49"/>
        <v>-3807.0839803621666</v>
      </c>
    </row>
    <row r="1520" spans="6:8" x14ac:dyDescent="0.35">
      <c r="F1520">
        <v>30.340000000000099</v>
      </c>
      <c r="G1520">
        <f t="shared" si="48"/>
        <v>36.667636107704745</v>
      </c>
      <c r="H1520">
        <f t="shared" si="49"/>
        <v>-3812.573513325523</v>
      </c>
    </row>
    <row r="1521" spans="6:8" x14ac:dyDescent="0.35">
      <c r="F1521">
        <v>30.360000000000099</v>
      </c>
      <c r="G1521">
        <f t="shared" si="48"/>
        <v>36.691807258731572</v>
      </c>
      <c r="H1521">
        <f t="shared" si="49"/>
        <v>-3818.0669702888804</v>
      </c>
    </row>
    <row r="1522" spans="6:8" x14ac:dyDescent="0.35">
      <c r="F1522">
        <v>30.380000000000098</v>
      </c>
      <c r="G1522">
        <f t="shared" si="48"/>
        <v>36.715978409758407</v>
      </c>
      <c r="H1522">
        <f t="shared" si="49"/>
        <v>-3823.5643512522374</v>
      </c>
    </row>
    <row r="1523" spans="6:8" x14ac:dyDescent="0.35">
      <c r="F1523">
        <v>30.400000000000102</v>
      </c>
      <c r="G1523">
        <f t="shared" si="48"/>
        <v>36.740149560785241</v>
      </c>
      <c r="H1523">
        <f t="shared" si="49"/>
        <v>-3829.0656562155959</v>
      </c>
    </row>
    <row r="1524" spans="6:8" x14ac:dyDescent="0.35">
      <c r="F1524">
        <v>30.420000000000101</v>
      </c>
      <c r="G1524">
        <f t="shared" si="48"/>
        <v>36.764320711812076</v>
      </c>
      <c r="H1524">
        <f t="shared" si="49"/>
        <v>-3834.5708851789532</v>
      </c>
    </row>
    <row r="1525" spans="6:8" x14ac:dyDescent="0.35">
      <c r="F1525">
        <v>30.440000000000101</v>
      </c>
      <c r="G1525">
        <f t="shared" si="48"/>
        <v>36.78849186283891</v>
      </c>
      <c r="H1525">
        <f t="shared" si="49"/>
        <v>-3840.0800381423101</v>
      </c>
    </row>
    <row r="1526" spans="6:8" x14ac:dyDescent="0.35">
      <c r="F1526">
        <v>30.4600000000001</v>
      </c>
      <c r="G1526">
        <f t="shared" si="48"/>
        <v>36.812663013865738</v>
      </c>
      <c r="H1526">
        <f t="shared" si="49"/>
        <v>-3845.5931151056675</v>
      </c>
    </row>
    <row r="1527" spans="6:8" x14ac:dyDescent="0.35">
      <c r="F1527">
        <v>30.4800000000001</v>
      </c>
      <c r="G1527">
        <f t="shared" si="48"/>
        <v>36.836834164892572</v>
      </c>
      <c r="H1527">
        <f t="shared" si="49"/>
        <v>-3851.1101160690246</v>
      </c>
    </row>
    <row r="1528" spans="6:8" x14ac:dyDescent="0.35">
      <c r="F1528">
        <v>30.500000000000099</v>
      </c>
      <c r="G1528">
        <f t="shared" si="48"/>
        <v>36.8610053159194</v>
      </c>
      <c r="H1528">
        <f t="shared" si="49"/>
        <v>-3856.6310410323813</v>
      </c>
    </row>
    <row r="1529" spans="6:8" x14ac:dyDescent="0.35">
      <c r="F1529">
        <v>30.520000000000099</v>
      </c>
      <c r="G1529">
        <f t="shared" si="48"/>
        <v>36.885176466946234</v>
      </c>
      <c r="H1529">
        <f t="shared" si="49"/>
        <v>-3862.1558899957395</v>
      </c>
    </row>
    <row r="1530" spans="6:8" x14ac:dyDescent="0.35">
      <c r="F1530">
        <v>30.540000000000099</v>
      </c>
      <c r="G1530">
        <f t="shared" si="48"/>
        <v>36.909347617973069</v>
      </c>
      <c r="H1530">
        <f t="shared" si="49"/>
        <v>-3867.6846629590964</v>
      </c>
    </row>
    <row r="1531" spans="6:8" x14ac:dyDescent="0.35">
      <c r="F1531">
        <v>30.560000000000102</v>
      </c>
      <c r="G1531">
        <f t="shared" si="48"/>
        <v>36.933518768999903</v>
      </c>
      <c r="H1531">
        <f t="shared" si="49"/>
        <v>-3873.2173599224543</v>
      </c>
    </row>
    <row r="1532" spans="6:8" x14ac:dyDescent="0.35">
      <c r="F1532">
        <v>30.580000000000101</v>
      </c>
      <c r="G1532">
        <f t="shared" si="48"/>
        <v>36.957689920026731</v>
      </c>
      <c r="H1532">
        <f t="shared" si="49"/>
        <v>-3878.7539808858119</v>
      </c>
    </row>
    <row r="1533" spans="6:8" x14ac:dyDescent="0.35">
      <c r="F1533">
        <v>30.600000000000101</v>
      </c>
      <c r="G1533">
        <f t="shared" si="48"/>
        <v>36.981861071053565</v>
      </c>
      <c r="H1533">
        <f t="shared" si="49"/>
        <v>-3884.2945258491682</v>
      </c>
    </row>
    <row r="1534" spans="6:8" x14ac:dyDescent="0.35">
      <c r="F1534">
        <v>30.6200000000001</v>
      </c>
      <c r="G1534">
        <f t="shared" si="48"/>
        <v>37.0060322220804</v>
      </c>
      <c r="H1534">
        <f t="shared" si="49"/>
        <v>-3889.8389948125255</v>
      </c>
    </row>
    <row r="1535" spans="6:8" x14ac:dyDescent="0.35">
      <c r="F1535">
        <v>30.6400000000001</v>
      </c>
      <c r="G1535">
        <f t="shared" si="48"/>
        <v>37.030203373107227</v>
      </c>
      <c r="H1535">
        <f t="shared" si="49"/>
        <v>-3895.3873877758833</v>
      </c>
    </row>
    <row r="1536" spans="6:8" x14ac:dyDescent="0.35">
      <c r="F1536">
        <v>30.6600000000001</v>
      </c>
      <c r="G1536">
        <f t="shared" si="48"/>
        <v>37.054374524134062</v>
      </c>
      <c r="H1536">
        <f t="shared" si="49"/>
        <v>-3900.9397047392399</v>
      </c>
    </row>
    <row r="1537" spans="6:8" x14ac:dyDescent="0.35">
      <c r="F1537">
        <v>30.680000000000099</v>
      </c>
      <c r="G1537">
        <f t="shared" si="48"/>
        <v>37.078545675160889</v>
      </c>
      <c r="H1537">
        <f t="shared" si="49"/>
        <v>-3906.495945702598</v>
      </c>
    </row>
    <row r="1538" spans="6:8" x14ac:dyDescent="0.35">
      <c r="F1538">
        <v>30.700000000000099</v>
      </c>
      <c r="G1538">
        <f t="shared" si="48"/>
        <v>37.102716826187724</v>
      </c>
      <c r="H1538">
        <f t="shared" si="49"/>
        <v>-3912.0561106659547</v>
      </c>
    </row>
    <row r="1539" spans="6:8" x14ac:dyDescent="0.35">
      <c r="F1539">
        <v>30.720000000000098</v>
      </c>
      <c r="G1539">
        <f t="shared" ref="G1539:G1581" si="50">$B$15*F1539</f>
        <v>37.126887977214558</v>
      </c>
      <c r="H1539">
        <f t="shared" ref="H1539:H1581" si="51">$B$13*F1539-($B$8*F1539^2)/2+$B$12</f>
        <v>-3917.6201996293121</v>
      </c>
    </row>
    <row r="1540" spans="6:8" x14ac:dyDescent="0.35">
      <c r="F1540">
        <v>30.740000000000101</v>
      </c>
      <c r="G1540">
        <f t="shared" si="50"/>
        <v>37.151059128241393</v>
      </c>
      <c r="H1540">
        <f t="shared" si="51"/>
        <v>-3923.18821259267</v>
      </c>
    </row>
    <row r="1541" spans="6:8" x14ac:dyDescent="0.35">
      <c r="F1541">
        <v>30.760000000000101</v>
      </c>
      <c r="G1541">
        <f t="shared" si="50"/>
        <v>37.175230279268227</v>
      </c>
      <c r="H1541">
        <f t="shared" si="51"/>
        <v>-3928.7601495560275</v>
      </c>
    </row>
    <row r="1542" spans="6:8" x14ac:dyDescent="0.35">
      <c r="F1542">
        <v>30.780000000000101</v>
      </c>
      <c r="G1542">
        <f t="shared" si="50"/>
        <v>37.199401430295055</v>
      </c>
      <c r="H1542">
        <f t="shared" si="51"/>
        <v>-3934.3360105193847</v>
      </c>
    </row>
    <row r="1543" spans="6:8" x14ac:dyDescent="0.35">
      <c r="F1543">
        <v>30.8000000000001</v>
      </c>
      <c r="G1543">
        <f t="shared" si="50"/>
        <v>37.223572581321889</v>
      </c>
      <c r="H1543">
        <f t="shared" si="51"/>
        <v>-3939.9157954827415</v>
      </c>
    </row>
    <row r="1544" spans="6:8" x14ac:dyDescent="0.35">
      <c r="F1544">
        <v>30.8200000000001</v>
      </c>
      <c r="G1544">
        <f t="shared" si="50"/>
        <v>37.247743732348717</v>
      </c>
      <c r="H1544">
        <f t="shared" si="51"/>
        <v>-3945.4995044460984</v>
      </c>
    </row>
    <row r="1545" spans="6:8" x14ac:dyDescent="0.35">
      <c r="F1545">
        <v>30.840000000000099</v>
      </c>
      <c r="G1545">
        <f t="shared" si="50"/>
        <v>37.271914883375551</v>
      </c>
      <c r="H1545">
        <f t="shared" si="51"/>
        <v>-3951.0871374094559</v>
      </c>
    </row>
    <row r="1546" spans="6:8" x14ac:dyDescent="0.35">
      <c r="F1546">
        <v>30.860000000000099</v>
      </c>
      <c r="G1546">
        <f t="shared" si="50"/>
        <v>37.296086034402386</v>
      </c>
      <c r="H1546">
        <f t="shared" si="51"/>
        <v>-3956.678694372813</v>
      </c>
    </row>
    <row r="1547" spans="6:8" x14ac:dyDescent="0.35">
      <c r="F1547">
        <v>30.880000000000098</v>
      </c>
      <c r="G1547">
        <f t="shared" si="50"/>
        <v>37.320257185429213</v>
      </c>
      <c r="H1547">
        <f t="shared" si="51"/>
        <v>-3962.2741753361706</v>
      </c>
    </row>
    <row r="1548" spans="6:8" x14ac:dyDescent="0.35">
      <c r="F1548">
        <v>30.900000000000102</v>
      </c>
      <c r="G1548">
        <f t="shared" si="50"/>
        <v>37.344428336456048</v>
      </c>
      <c r="H1548">
        <f t="shared" si="51"/>
        <v>-3967.8735802995288</v>
      </c>
    </row>
    <row r="1549" spans="6:8" x14ac:dyDescent="0.35">
      <c r="F1549">
        <v>30.920000000000101</v>
      </c>
      <c r="G1549">
        <f t="shared" si="50"/>
        <v>37.368599487482882</v>
      </c>
      <c r="H1549">
        <f t="shared" si="51"/>
        <v>-3973.4769092628853</v>
      </c>
    </row>
    <row r="1550" spans="6:8" x14ac:dyDescent="0.35">
      <c r="F1550">
        <v>30.940000000000101</v>
      </c>
      <c r="G1550">
        <f t="shared" si="50"/>
        <v>37.392770638509717</v>
      </c>
      <c r="H1550">
        <f t="shared" si="51"/>
        <v>-3979.0841622262433</v>
      </c>
    </row>
    <row r="1551" spans="6:8" x14ac:dyDescent="0.35">
      <c r="F1551">
        <v>30.9600000000001</v>
      </c>
      <c r="G1551">
        <f t="shared" si="50"/>
        <v>37.416941789536544</v>
      </c>
      <c r="H1551">
        <f t="shared" si="51"/>
        <v>-3984.6953391896</v>
      </c>
    </row>
    <row r="1552" spans="6:8" x14ac:dyDescent="0.35">
      <c r="F1552">
        <v>30.9800000000001</v>
      </c>
      <c r="G1552">
        <f t="shared" si="50"/>
        <v>37.441112940563379</v>
      </c>
      <c r="H1552">
        <f t="shared" si="51"/>
        <v>-3990.3104401529572</v>
      </c>
    </row>
    <row r="1553" spans="6:8" x14ac:dyDescent="0.35">
      <c r="F1553">
        <v>31.000000000000099</v>
      </c>
      <c r="G1553">
        <f t="shared" si="50"/>
        <v>37.465284091590213</v>
      </c>
      <c r="H1553">
        <f t="shared" si="51"/>
        <v>-3995.9294651163141</v>
      </c>
    </row>
    <row r="1554" spans="6:8" x14ac:dyDescent="0.35">
      <c r="F1554">
        <v>31.020000000000099</v>
      </c>
      <c r="G1554">
        <f t="shared" si="50"/>
        <v>37.489455242617041</v>
      </c>
      <c r="H1554">
        <f t="shared" si="51"/>
        <v>-4001.5524140796715</v>
      </c>
    </row>
    <row r="1555" spans="6:8" x14ac:dyDescent="0.35">
      <c r="F1555">
        <v>31.040000000000099</v>
      </c>
      <c r="G1555">
        <f t="shared" si="50"/>
        <v>37.513626393643875</v>
      </c>
      <c r="H1555">
        <f t="shared" si="51"/>
        <v>-4007.1792870430286</v>
      </c>
    </row>
    <row r="1556" spans="6:8" x14ac:dyDescent="0.35">
      <c r="F1556">
        <v>31.060000000000102</v>
      </c>
      <c r="G1556">
        <f t="shared" si="50"/>
        <v>37.53779754467071</v>
      </c>
      <c r="H1556">
        <f t="shared" si="51"/>
        <v>-4012.8100840063871</v>
      </c>
    </row>
    <row r="1557" spans="6:8" x14ac:dyDescent="0.35">
      <c r="F1557">
        <v>31.080000000000101</v>
      </c>
      <c r="G1557">
        <f t="shared" si="50"/>
        <v>37.561968695697544</v>
      </c>
      <c r="H1557">
        <f t="shared" si="51"/>
        <v>-4018.4448049697439</v>
      </c>
    </row>
    <row r="1558" spans="6:8" x14ac:dyDescent="0.35">
      <c r="F1558">
        <v>31.100000000000101</v>
      </c>
      <c r="G1558">
        <f t="shared" si="50"/>
        <v>37.586139846724372</v>
      </c>
      <c r="H1558">
        <f t="shared" si="51"/>
        <v>-4024.0834499331022</v>
      </c>
    </row>
    <row r="1559" spans="6:8" x14ac:dyDescent="0.35">
      <c r="F1559">
        <v>31.1200000000001</v>
      </c>
      <c r="G1559">
        <f t="shared" si="50"/>
        <v>37.610310997751206</v>
      </c>
      <c r="H1559">
        <f t="shared" si="51"/>
        <v>-4029.7260188964583</v>
      </c>
    </row>
    <row r="1560" spans="6:8" x14ac:dyDescent="0.35">
      <c r="F1560">
        <v>31.1400000000001</v>
      </c>
      <c r="G1560">
        <f t="shared" si="50"/>
        <v>37.634482148778034</v>
      </c>
      <c r="H1560">
        <f t="shared" si="51"/>
        <v>-4035.3725118598168</v>
      </c>
    </row>
    <row r="1561" spans="6:8" x14ac:dyDescent="0.35">
      <c r="F1561">
        <v>31.1600000000001</v>
      </c>
      <c r="G1561">
        <f t="shared" si="50"/>
        <v>37.658653299804868</v>
      </c>
      <c r="H1561">
        <f t="shared" si="51"/>
        <v>-4041.0229288231731</v>
      </c>
    </row>
    <row r="1562" spans="6:8" x14ac:dyDescent="0.35">
      <c r="F1562">
        <v>31.180000000000099</v>
      </c>
      <c r="G1562">
        <f t="shared" si="50"/>
        <v>37.682824450831703</v>
      </c>
      <c r="H1562">
        <f t="shared" si="51"/>
        <v>-4046.6772697865304</v>
      </c>
    </row>
    <row r="1563" spans="6:8" x14ac:dyDescent="0.35">
      <c r="F1563">
        <v>31.200000000000099</v>
      </c>
      <c r="G1563">
        <f t="shared" si="50"/>
        <v>37.70699560185853</v>
      </c>
      <c r="H1563">
        <f t="shared" si="51"/>
        <v>-4052.3355347498873</v>
      </c>
    </row>
    <row r="1564" spans="6:8" x14ac:dyDescent="0.35">
      <c r="F1564">
        <v>31.220000000000098</v>
      </c>
      <c r="G1564">
        <f t="shared" si="50"/>
        <v>37.731166752885365</v>
      </c>
      <c r="H1564">
        <f t="shared" si="51"/>
        <v>-4057.9977237132448</v>
      </c>
    </row>
    <row r="1565" spans="6:8" x14ac:dyDescent="0.35">
      <c r="F1565">
        <v>31.240000000000101</v>
      </c>
      <c r="G1565">
        <f t="shared" si="50"/>
        <v>37.755337903912199</v>
      </c>
      <c r="H1565">
        <f t="shared" si="51"/>
        <v>-4063.6638366766028</v>
      </c>
    </row>
    <row r="1566" spans="6:8" x14ac:dyDescent="0.35">
      <c r="F1566">
        <v>31.260000000000101</v>
      </c>
      <c r="G1566">
        <f t="shared" si="50"/>
        <v>37.779509054939034</v>
      </c>
      <c r="H1566">
        <f t="shared" si="51"/>
        <v>-4069.3338736399605</v>
      </c>
    </row>
    <row r="1567" spans="6:8" x14ac:dyDescent="0.35">
      <c r="F1567">
        <v>31.280000000000101</v>
      </c>
      <c r="G1567">
        <f t="shared" si="50"/>
        <v>37.803680205965861</v>
      </c>
      <c r="H1567">
        <f t="shared" si="51"/>
        <v>-4075.007834603317</v>
      </c>
    </row>
    <row r="1568" spans="6:8" x14ac:dyDescent="0.35">
      <c r="F1568">
        <v>31.3000000000001</v>
      </c>
      <c r="G1568">
        <f t="shared" si="50"/>
        <v>37.827851356992696</v>
      </c>
      <c r="H1568">
        <f t="shared" si="51"/>
        <v>-4080.6857195666748</v>
      </c>
    </row>
    <row r="1569" spans="6:8" x14ac:dyDescent="0.35">
      <c r="F1569">
        <v>31.3200000000001</v>
      </c>
      <c r="G1569">
        <f t="shared" si="50"/>
        <v>37.85202250801953</v>
      </c>
      <c r="H1569">
        <f t="shared" si="51"/>
        <v>-4086.3675285300314</v>
      </c>
    </row>
    <row r="1570" spans="6:8" x14ac:dyDescent="0.35">
      <c r="F1570">
        <v>31.340000000000099</v>
      </c>
      <c r="G1570">
        <f t="shared" si="50"/>
        <v>37.876193659046358</v>
      </c>
      <c r="H1570">
        <f t="shared" si="51"/>
        <v>-4092.0532614933895</v>
      </c>
    </row>
    <row r="1571" spans="6:8" x14ac:dyDescent="0.35">
      <c r="F1571">
        <v>31.360000000000099</v>
      </c>
      <c r="G1571">
        <f t="shared" si="50"/>
        <v>37.900364810073192</v>
      </c>
      <c r="H1571">
        <f t="shared" si="51"/>
        <v>-4097.7429184567463</v>
      </c>
    </row>
    <row r="1572" spans="6:8" x14ac:dyDescent="0.35">
      <c r="F1572">
        <v>31.380000000000098</v>
      </c>
      <c r="G1572">
        <f t="shared" si="50"/>
        <v>37.92453596110002</v>
      </c>
      <c r="H1572">
        <f t="shared" si="51"/>
        <v>-4103.4364994201032</v>
      </c>
    </row>
    <row r="1573" spans="6:8" x14ac:dyDescent="0.35">
      <c r="F1573">
        <v>31.400000000000102</v>
      </c>
      <c r="G1573">
        <f t="shared" si="50"/>
        <v>37.948707112126861</v>
      </c>
      <c r="H1573">
        <f t="shared" si="51"/>
        <v>-4109.1340043834616</v>
      </c>
    </row>
    <row r="1574" spans="6:8" x14ac:dyDescent="0.35">
      <c r="F1574">
        <v>31.420000000000101</v>
      </c>
      <c r="G1574">
        <f t="shared" si="50"/>
        <v>37.972878263153689</v>
      </c>
      <c r="H1574">
        <f t="shared" si="51"/>
        <v>-4114.8354333468187</v>
      </c>
    </row>
    <row r="1575" spans="6:8" x14ac:dyDescent="0.35">
      <c r="F1575">
        <v>31.440000000000101</v>
      </c>
      <c r="G1575">
        <f t="shared" si="50"/>
        <v>37.997049414180523</v>
      </c>
      <c r="H1575">
        <f t="shared" si="51"/>
        <v>-4120.5407863101755</v>
      </c>
    </row>
    <row r="1576" spans="6:8" x14ac:dyDescent="0.35">
      <c r="F1576">
        <v>31.4600000000001</v>
      </c>
      <c r="G1576">
        <f t="shared" si="50"/>
        <v>38.021220565207358</v>
      </c>
      <c r="H1576">
        <f t="shared" si="51"/>
        <v>-4126.2500632735328</v>
      </c>
    </row>
    <row r="1577" spans="6:8" x14ac:dyDescent="0.35">
      <c r="F1577">
        <v>31.4800000000001</v>
      </c>
      <c r="G1577">
        <f t="shared" si="50"/>
        <v>38.045391716234185</v>
      </c>
      <c r="H1577">
        <f t="shared" si="51"/>
        <v>-4131.9632642368906</v>
      </c>
    </row>
    <row r="1578" spans="6:8" x14ac:dyDescent="0.35">
      <c r="F1578">
        <v>31.500000000000099</v>
      </c>
      <c r="G1578">
        <f t="shared" si="50"/>
        <v>38.06956286726102</v>
      </c>
      <c r="H1578">
        <f t="shared" si="51"/>
        <v>-4137.6803892002472</v>
      </c>
    </row>
    <row r="1579" spans="6:8" x14ac:dyDescent="0.35">
      <c r="F1579">
        <v>31.520000000000099</v>
      </c>
      <c r="G1579">
        <f t="shared" si="50"/>
        <v>38.093734018287847</v>
      </c>
      <c r="H1579">
        <f t="shared" si="51"/>
        <v>-4143.4014381636043</v>
      </c>
    </row>
    <row r="1580" spans="6:8" x14ac:dyDescent="0.35">
      <c r="F1580">
        <v>31.540000000000099</v>
      </c>
      <c r="G1580">
        <f t="shared" si="50"/>
        <v>38.117905169314682</v>
      </c>
      <c r="H1580">
        <f t="shared" si="51"/>
        <v>-4149.1264111269611</v>
      </c>
    </row>
    <row r="1581" spans="6:8" x14ac:dyDescent="0.35">
      <c r="F1581">
        <v>31.560000000000102</v>
      </c>
      <c r="G1581">
        <f t="shared" si="50"/>
        <v>38.142076320341516</v>
      </c>
      <c r="H1581">
        <f t="shared" si="51"/>
        <v>-4154.8553080903193</v>
      </c>
    </row>
  </sheetData>
  <mergeCells count="2">
    <mergeCell ref="A11:B11"/>
    <mergeCell ref="A20:B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61F0-1425-4947-98B2-E211FA8DA0D0}">
  <sheetPr>
    <tabColor theme="5" tint="0.59999389629810485"/>
  </sheetPr>
  <dimension ref="A1:C25"/>
  <sheetViews>
    <sheetView zoomScale="160" zoomScaleNormal="160" workbookViewId="0">
      <selection activeCell="B28" sqref="B28"/>
    </sheetView>
  </sheetViews>
  <sheetFormatPr defaultRowHeight="14.5" x14ac:dyDescent="0.35"/>
  <cols>
    <col min="1" max="1" width="21.7265625" customWidth="1"/>
    <col min="2" max="2" width="9.81640625" bestFit="1" customWidth="1"/>
    <col min="3" max="3" width="25.54296875" bestFit="1" customWidth="1"/>
  </cols>
  <sheetData>
    <row r="1" spans="1:3" x14ac:dyDescent="0.35">
      <c r="A1" s="2" t="s">
        <v>6</v>
      </c>
    </row>
    <row r="2" spans="1:3" x14ac:dyDescent="0.35">
      <c r="A2" s="9" t="s">
        <v>21</v>
      </c>
      <c r="B2" s="9">
        <f>Main!B7</f>
        <v>60</v>
      </c>
    </row>
    <row r="3" spans="1:3" x14ac:dyDescent="0.35">
      <c r="A3" s="9" t="s">
        <v>114</v>
      </c>
      <c r="B3" s="9">
        <f>Main!B13</f>
        <v>0.75</v>
      </c>
    </row>
    <row r="4" spans="1:3" x14ac:dyDescent="0.35">
      <c r="A4" s="9" t="s">
        <v>113</v>
      </c>
      <c r="B4" s="9">
        <f>Main!B14</f>
        <v>3850</v>
      </c>
    </row>
    <row r="5" spans="1:3" x14ac:dyDescent="0.35">
      <c r="A5" s="9" t="s">
        <v>112</v>
      </c>
      <c r="B5" s="9">
        <f>Main!B15</f>
        <v>1.225225</v>
      </c>
    </row>
    <row r="10" spans="1:3" x14ac:dyDescent="0.35">
      <c r="A10" s="2" t="s">
        <v>13</v>
      </c>
    </row>
    <row r="11" spans="1:3" x14ac:dyDescent="0.35">
      <c r="A11" t="s">
        <v>74</v>
      </c>
    </row>
    <row r="12" spans="1:3" x14ac:dyDescent="0.35">
      <c r="A12" s="9" t="s">
        <v>89</v>
      </c>
      <c r="B12" s="9">
        <f>Main!B61</f>
        <v>13.413716694115408</v>
      </c>
    </row>
    <row r="13" spans="1:3" x14ac:dyDescent="0.35">
      <c r="A13" s="4" t="s">
        <v>24</v>
      </c>
      <c r="B13" s="4">
        <f>Kinematics!B21/B2</f>
        <v>0.19243582521155628</v>
      </c>
    </row>
    <row r="14" spans="1:3" x14ac:dyDescent="0.35">
      <c r="A14" s="4" t="s">
        <v>25</v>
      </c>
      <c r="B14" s="4">
        <f>B13*Main!B22</f>
        <v>0.38487165042311255</v>
      </c>
    </row>
    <row r="15" spans="1:3" x14ac:dyDescent="0.35">
      <c r="A15" s="4" t="s">
        <v>26</v>
      </c>
      <c r="B15" s="3">
        <f>(Kinematics!B14^2)/Main!B22</f>
        <v>266.62713713893902</v>
      </c>
      <c r="C15" t="s">
        <v>30</v>
      </c>
    </row>
    <row r="16" spans="1:3" x14ac:dyDescent="0.35">
      <c r="A16" s="4" t="s">
        <v>27</v>
      </c>
      <c r="B16" s="4">
        <f>B15/Kinematics!B8</f>
        <v>27.179116935671662</v>
      </c>
      <c r="C16" t="s">
        <v>29</v>
      </c>
    </row>
    <row r="18" spans="1:3" x14ac:dyDescent="0.35">
      <c r="A18" t="s">
        <v>111</v>
      </c>
    </row>
    <row r="19" spans="1:3" x14ac:dyDescent="0.35">
      <c r="A19" s="4" t="s">
        <v>118</v>
      </c>
      <c r="B19" s="12">
        <f>(1/2)*B5*Kinematics!B14^2*(B4/10^6)*B3</f>
        <v>0.94328340096680074</v>
      </c>
      <c r="C19" t="s">
        <v>119</v>
      </c>
    </row>
    <row r="22" spans="1:3" x14ac:dyDescent="0.35">
      <c r="A22" s="4" t="s">
        <v>120</v>
      </c>
      <c r="B22" s="4">
        <f>B19*Main!B22</f>
        <v>1.8865668019336015</v>
      </c>
      <c r="C22" t="s">
        <v>122</v>
      </c>
    </row>
    <row r="23" spans="1:3" x14ac:dyDescent="0.35">
      <c r="A23" s="4" t="s">
        <v>123</v>
      </c>
      <c r="B23" s="4">
        <f>B12*B13</f>
        <v>2.5812796411861272</v>
      </c>
      <c r="C23" t="s">
        <v>121</v>
      </c>
    </row>
    <row r="24" spans="1:3" x14ac:dyDescent="0.35">
      <c r="A24" s="4" t="s">
        <v>31</v>
      </c>
      <c r="B24" s="4">
        <f>B22+B23</f>
        <v>4.4678464431197291</v>
      </c>
      <c r="C24" t="s">
        <v>33</v>
      </c>
    </row>
    <row r="25" spans="1:3" x14ac:dyDescent="0.35">
      <c r="A25" s="4" t="s">
        <v>32</v>
      </c>
      <c r="B25" s="4">
        <f>B24*Kinematics!B21</f>
        <v>51.586423032015702</v>
      </c>
      <c r="C2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3447-821E-4DCC-8077-9974D92C12A7}">
  <sheetPr>
    <tabColor theme="9" tint="0.59999389629810485"/>
  </sheetPr>
  <dimension ref="A1:E5"/>
  <sheetViews>
    <sheetView zoomScale="190" zoomScaleNormal="190" workbookViewId="0">
      <selection activeCell="B19" sqref="B19"/>
    </sheetView>
  </sheetViews>
  <sheetFormatPr defaultRowHeight="14.5" x14ac:dyDescent="0.35"/>
  <cols>
    <col min="1" max="1" width="13.453125" bestFit="1" customWidth="1"/>
    <col min="2" max="2" width="20.6328125" bestFit="1" customWidth="1"/>
    <col min="3" max="3" width="21.6328125" bestFit="1" customWidth="1"/>
    <col min="4" max="4" width="24.81640625" bestFit="1" customWidth="1"/>
    <col min="5" max="5" width="20.1796875" bestFit="1" customWidth="1"/>
  </cols>
  <sheetData>
    <row r="1" spans="1:5" x14ac:dyDescent="0.35">
      <c r="A1" t="s">
        <v>51</v>
      </c>
      <c r="B1" t="s">
        <v>53</v>
      </c>
      <c r="C1" t="s">
        <v>99</v>
      </c>
      <c r="D1" t="s">
        <v>54</v>
      </c>
      <c r="E1" t="s">
        <v>55</v>
      </c>
    </row>
    <row r="2" spans="1:5" x14ac:dyDescent="0.35">
      <c r="A2" t="s">
        <v>52</v>
      </c>
      <c r="B2">
        <v>81</v>
      </c>
      <c r="C2">
        <v>210000</v>
      </c>
      <c r="D2">
        <v>7850</v>
      </c>
      <c r="E2">
        <v>235</v>
      </c>
    </row>
    <row r="3" spans="1:5" x14ac:dyDescent="0.35">
      <c r="A3" t="s">
        <v>57</v>
      </c>
      <c r="B3">
        <v>15</v>
      </c>
      <c r="C3">
        <v>228000</v>
      </c>
      <c r="D3">
        <v>1500</v>
      </c>
      <c r="E3">
        <v>600</v>
      </c>
    </row>
    <row r="4" spans="1:5" x14ac:dyDescent="0.35">
      <c r="A4" t="s">
        <v>59</v>
      </c>
      <c r="B4">
        <v>26</v>
      </c>
      <c r="C4">
        <v>68000</v>
      </c>
      <c r="D4">
        <v>2700</v>
      </c>
      <c r="E4">
        <v>170</v>
      </c>
    </row>
    <row r="5" spans="1:5" x14ac:dyDescent="0.35">
      <c r="A5" t="s">
        <v>60</v>
      </c>
      <c r="B5" t="s">
        <v>61</v>
      </c>
      <c r="C5">
        <v>9860</v>
      </c>
      <c r="D5" t="s">
        <v>61</v>
      </c>
      <c r="E5">
        <v>168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98FD-AEBB-40A6-BF5F-3A3984BC9D2D}">
  <sheetPr>
    <tabColor rgb="FF00B050"/>
  </sheetPr>
  <dimension ref="A1"/>
  <sheetViews>
    <sheetView zoomScale="160" zoomScaleNormal="160" workbookViewId="0">
      <selection activeCell="B10" sqref="B10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E0135A-1AAE-4AA4-A7A7-4A8F34BE0B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Main</vt:lpstr>
      <vt:lpstr>Kinematics</vt:lpstr>
      <vt:lpstr>Kinetics</vt:lpstr>
      <vt:lpstr>Materials</vt:lpstr>
      <vt:lpstr>Cost Estimation</vt:lpstr>
      <vt:lpstr>Material</vt:lpstr>
      <vt:lpstr>Material_Density</vt:lpstr>
      <vt:lpstr>Shear_Modulus_Gpa</vt:lpstr>
      <vt:lpstr>Yield_Strenght__Mpa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Moser</dc:creator>
  <cp:lastModifiedBy>Johannes Moser</cp:lastModifiedBy>
  <dcterms:created xsi:type="dcterms:W3CDTF">2025-02-26T08:42:42Z</dcterms:created>
  <dcterms:modified xsi:type="dcterms:W3CDTF">2025-03-06T19:33:40Z</dcterms:modified>
</cp:coreProperties>
</file>