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Projects\open_spin_lauch\documents\calculations\"/>
    </mc:Choice>
  </mc:AlternateContent>
  <xr:revisionPtr revIDLastSave="0" documentId="13_ncr:1_{8C05883F-D3A4-4A2F-9CE0-AD70BED0AA48}" xr6:coauthVersionLast="47" xr6:coauthVersionMax="47" xr10:uidLastSave="{00000000-0000-0000-0000-000000000000}"/>
  <bookViews>
    <workbookView xWindow="-110" yWindow="-110" windowWidth="25820" windowHeight="15500" activeTab="2" xr2:uid="{702068C3-7A62-4CAD-8ED5-C8846BDEF959}"/>
  </bookViews>
  <sheets>
    <sheet name="Main" sheetId="4" r:id="rId1"/>
    <sheet name="Kinematics" sheetId="1" r:id="rId2"/>
    <sheet name="Kinetics" sheetId="3" r:id="rId3"/>
    <sheet name="Materials" sheetId="5" r:id="rId4"/>
    <sheet name="Cost Estimation" sheetId="6" r:id="rId5"/>
  </sheets>
  <definedNames>
    <definedName name="Material">Table1[Material]</definedName>
    <definedName name="Material_Density">Table1[Material Density '[kg/m^3']]</definedName>
    <definedName name="Shear_Modulus_Gpa">Table1[Shear Modulus '[Gpa']]</definedName>
    <definedName name="X">OFFSET(Kinematics!$G$2,1,0,Kinematics!$K$2-1,1)</definedName>
    <definedName name="Y">OFFSET(Kinematics!$H$2,1,0,Kinematics!$K$2-1,1)</definedName>
    <definedName name="Yield_Strenght__Mpa">Table1[Yield Strenght '[Mpa']]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3" l="1"/>
  <c r="B4" i="3"/>
  <c r="B129" i="4"/>
  <c r="B128" i="4"/>
  <c r="B5" i="3"/>
  <c r="B117" i="4" a="1"/>
  <c r="B117" i="4" s="1"/>
  <c r="B113" i="4" a="1"/>
  <c r="B113" i="4" s="1"/>
  <c r="B56" i="4"/>
  <c r="B3" i="3"/>
  <c r="B2" i="3"/>
  <c r="B3" i="1"/>
  <c r="B12" i="1" s="1"/>
  <c r="B2" i="1"/>
  <c r="B87" i="4" a="1"/>
  <c r="B87" i="4" s="1"/>
  <c r="B49" i="4"/>
  <c r="B53" i="4"/>
  <c r="B54" i="4" s="1"/>
  <c r="B52" i="4" a="1"/>
  <c r="B52" i="4" s="1"/>
  <c r="B46" i="4"/>
  <c r="B47" i="4" s="1"/>
  <c r="B45" i="4" a="1"/>
  <c r="B45" i="4" s="1"/>
  <c r="B91" i="4" a="1"/>
  <c r="B91" i="4" s="1"/>
  <c r="B62" i="4"/>
  <c r="B59" i="4"/>
  <c r="B63" i="4" s="1"/>
  <c r="B13" i="1" l="1"/>
  <c r="B55" i="4"/>
  <c r="B65" i="4" s="1"/>
  <c r="B48" i="4"/>
  <c r="B64" i="4" s="1"/>
  <c r="B125" i="4" l="1"/>
  <c r="H1009" i="1"/>
  <c r="H1275" i="1"/>
  <c r="H1285" i="1"/>
  <c r="H1295" i="1"/>
  <c r="H1305" i="1"/>
  <c r="H1315" i="1"/>
  <c r="H1325" i="1"/>
  <c r="H1335" i="1"/>
  <c r="H1345" i="1"/>
  <c r="H1355" i="1"/>
  <c r="H1365" i="1"/>
  <c r="H1375" i="1"/>
  <c r="H1385" i="1"/>
  <c r="H1395" i="1"/>
  <c r="H1405" i="1"/>
  <c r="H1415" i="1"/>
  <c r="H1425" i="1"/>
  <c r="H1435" i="1"/>
  <c r="H1445" i="1"/>
  <c r="H1455" i="1"/>
  <c r="H1465" i="1"/>
  <c r="H1475" i="1"/>
  <c r="H1485" i="1"/>
  <c r="H1495" i="1"/>
  <c r="H1505" i="1"/>
  <c r="H1515" i="1"/>
  <c r="H1525" i="1"/>
  <c r="H1535" i="1"/>
  <c r="H1545" i="1"/>
  <c r="H1555" i="1"/>
  <c r="H1565" i="1"/>
  <c r="H1575" i="1"/>
  <c r="H1083" i="1"/>
  <c r="H1093" i="1"/>
  <c r="H1103" i="1"/>
  <c r="H1113" i="1"/>
  <c r="H1123" i="1"/>
  <c r="H1133" i="1"/>
  <c r="H1143" i="1"/>
  <c r="H1153" i="1"/>
  <c r="H1163" i="1"/>
  <c r="H1173" i="1"/>
  <c r="H1183" i="1"/>
  <c r="H1193" i="1"/>
  <c r="H1203" i="1"/>
  <c r="H1213" i="1"/>
  <c r="H1223" i="1"/>
  <c r="H1233" i="1"/>
  <c r="H1243" i="1"/>
  <c r="H1253" i="1"/>
  <c r="H1263" i="1"/>
  <c r="H1273" i="1"/>
  <c r="H1061" i="1"/>
  <c r="H1071" i="1"/>
  <c r="H1278" i="1"/>
  <c r="H1288" i="1"/>
  <c r="H1298" i="1"/>
  <c r="H1308" i="1"/>
  <c r="H1318" i="1"/>
  <c r="H1328" i="1"/>
  <c r="H1338" i="1"/>
  <c r="H1348" i="1"/>
  <c r="H1358" i="1"/>
  <c r="H1368" i="1"/>
  <c r="H1378" i="1"/>
  <c r="H1388" i="1"/>
  <c r="H1398" i="1"/>
  <c r="H1408" i="1"/>
  <c r="H1418" i="1"/>
  <c r="H1428" i="1"/>
  <c r="H1438" i="1"/>
  <c r="H1448" i="1"/>
  <c r="H1458" i="1"/>
  <c r="H1468" i="1"/>
  <c r="H1478" i="1"/>
  <c r="H1488" i="1"/>
  <c r="H1498" i="1"/>
  <c r="H1508" i="1"/>
  <c r="H1518" i="1"/>
  <c r="H1528" i="1"/>
  <c r="H1538" i="1"/>
  <c r="H1548" i="1"/>
  <c r="H1558" i="1"/>
  <c r="H1568" i="1"/>
  <c r="H1578" i="1"/>
  <c r="H1086" i="1"/>
  <c r="H1096" i="1"/>
  <c r="H1106" i="1"/>
  <c r="H1116" i="1"/>
  <c r="H1126" i="1"/>
  <c r="H1136" i="1"/>
  <c r="H1146" i="1"/>
  <c r="H1156" i="1"/>
  <c r="H1166" i="1"/>
  <c r="H1176" i="1"/>
  <c r="H1186" i="1"/>
  <c r="H1196" i="1"/>
  <c r="H1206" i="1"/>
  <c r="H1216" i="1"/>
  <c r="H1226" i="1"/>
  <c r="H1236" i="1"/>
  <c r="H1246" i="1"/>
  <c r="H1256" i="1"/>
  <c r="H1266" i="1"/>
  <c r="H1073" i="1"/>
  <c r="H1064" i="1"/>
  <c r="H1056" i="1"/>
  <c r="H1279" i="1"/>
  <c r="H1289" i="1"/>
  <c r="H1299" i="1"/>
  <c r="H1309" i="1"/>
  <c r="H1319" i="1"/>
  <c r="H1329" i="1"/>
  <c r="H1339" i="1"/>
  <c r="H1349" i="1"/>
  <c r="H1359" i="1"/>
  <c r="H1369" i="1"/>
  <c r="H1379" i="1"/>
  <c r="H1389" i="1"/>
  <c r="H1399" i="1"/>
  <c r="H1409" i="1"/>
  <c r="H1419" i="1"/>
  <c r="H1429" i="1"/>
  <c r="H1439" i="1"/>
  <c r="H1449" i="1"/>
  <c r="H1459" i="1"/>
  <c r="H1469" i="1"/>
  <c r="H1479" i="1"/>
  <c r="H1489" i="1"/>
  <c r="H1499" i="1"/>
  <c r="H1509" i="1"/>
  <c r="H1519" i="1"/>
  <c r="H1529" i="1"/>
  <c r="H1539" i="1"/>
  <c r="H1549" i="1"/>
  <c r="H1559" i="1"/>
  <c r="H1569" i="1"/>
  <c r="H1579" i="1"/>
  <c r="H1087" i="1"/>
  <c r="H1097" i="1"/>
  <c r="H1276" i="1"/>
  <c r="H1347" i="1"/>
  <c r="H1376" i="1"/>
  <c r="H1447" i="1"/>
  <c r="H1476" i="1"/>
  <c r="H1503" i="1"/>
  <c r="H1543" i="1"/>
  <c r="H1081" i="1"/>
  <c r="H1108" i="1"/>
  <c r="H1120" i="1"/>
  <c r="H1132" i="1"/>
  <c r="H1145" i="1"/>
  <c r="H1158" i="1"/>
  <c r="H1170" i="1"/>
  <c r="H1182" i="1"/>
  <c r="H1195" i="1"/>
  <c r="H1208" i="1"/>
  <c r="H1220" i="1"/>
  <c r="H1232" i="1"/>
  <c r="H1245" i="1"/>
  <c r="H1258" i="1"/>
  <c r="H1270" i="1"/>
  <c r="H1079" i="1"/>
  <c r="H1055" i="1"/>
  <c r="H1306" i="1"/>
  <c r="H1377" i="1"/>
  <c r="H1406" i="1"/>
  <c r="H1477" i="1"/>
  <c r="H1504" i="1"/>
  <c r="H1221" i="1"/>
  <c r="H1259" i="1"/>
  <c r="H1271" i="1"/>
  <c r="H1057" i="1"/>
  <c r="H1291" i="1"/>
  <c r="H1304" i="1"/>
  <c r="H1320" i="1"/>
  <c r="H1333" i="1"/>
  <c r="H1362" i="1"/>
  <c r="H1391" i="1"/>
  <c r="H1404" i="1"/>
  <c r="H1420" i="1"/>
  <c r="H1433" i="1"/>
  <c r="H1462" i="1"/>
  <c r="H1491" i="1"/>
  <c r="H1517" i="1"/>
  <c r="H1531" i="1"/>
  <c r="H1557" i="1"/>
  <c r="H1571" i="1"/>
  <c r="H1095" i="1"/>
  <c r="H1277" i="1"/>
  <c r="H1544" i="1"/>
  <c r="H1082" i="1"/>
  <c r="H1109" i="1"/>
  <c r="H1121" i="1"/>
  <c r="H1134" i="1"/>
  <c r="H1147" i="1"/>
  <c r="H1159" i="1"/>
  <c r="H1171" i="1"/>
  <c r="H1184" i="1"/>
  <c r="H1197" i="1"/>
  <c r="H1209" i="1"/>
  <c r="H1234" i="1"/>
  <c r="H1247" i="1"/>
  <c r="H1281" i="1"/>
  <c r="H1294" i="1"/>
  <c r="H1310" i="1"/>
  <c r="H1323" i="1"/>
  <c r="H1352" i="1"/>
  <c r="H1381" i="1"/>
  <c r="H1394" i="1"/>
  <c r="H1410" i="1"/>
  <c r="H1423" i="1"/>
  <c r="H1452" i="1"/>
  <c r="H1481" i="1"/>
  <c r="H1494" i="1"/>
  <c r="H1534" i="1"/>
  <c r="H1574" i="1"/>
  <c r="H1296" i="1"/>
  <c r="H1367" i="1"/>
  <c r="H1396" i="1"/>
  <c r="H1467" i="1"/>
  <c r="H1522" i="1"/>
  <c r="H1562" i="1"/>
  <c r="H1100" i="1"/>
  <c r="H1112" i="1"/>
  <c r="H1125" i="1"/>
  <c r="H1138" i="1"/>
  <c r="H1150" i="1"/>
  <c r="H1162" i="1"/>
  <c r="H1175" i="1"/>
  <c r="H1188" i="1"/>
  <c r="H1200" i="1"/>
  <c r="H1212" i="1"/>
  <c r="H1225" i="1"/>
  <c r="H1238" i="1"/>
  <c r="H1250" i="1"/>
  <c r="H1262" i="1"/>
  <c r="H1072" i="1"/>
  <c r="H1066" i="1"/>
  <c r="H1060" i="1"/>
  <c r="H1282" i="1"/>
  <c r="H1311" i="1"/>
  <c r="H1324" i="1"/>
  <c r="H1340" i="1"/>
  <c r="H1317" i="1"/>
  <c r="H1397" i="1"/>
  <c r="H1414" i="1"/>
  <c r="H1434" i="1"/>
  <c r="H1472" i="1"/>
  <c r="H1492" i="1"/>
  <c r="H1563" i="1"/>
  <c r="H1114" i="1"/>
  <c r="H1164" i="1"/>
  <c r="H1214" i="1"/>
  <c r="H1264" i="1"/>
  <c r="H1564" i="1"/>
  <c r="H1115" i="1"/>
  <c r="H1215" i="1"/>
  <c r="H1265" i="1"/>
  <c r="H1058" i="1"/>
  <c r="H1342" i="1"/>
  <c r="H1400" i="1"/>
  <c r="H1417" i="1"/>
  <c r="H1437" i="1"/>
  <c r="H1512" i="1"/>
  <c r="H1547" i="1"/>
  <c r="H1080" i="1"/>
  <c r="H1099" i="1"/>
  <c r="H1131" i="1"/>
  <c r="H1149" i="1"/>
  <c r="H1181" i="1"/>
  <c r="H1199" i="1"/>
  <c r="H1231" i="1"/>
  <c r="H1249" i="1"/>
  <c r="H1474" i="1"/>
  <c r="H1167" i="1"/>
  <c r="H1300" i="1"/>
  <c r="H1341" i="1"/>
  <c r="H1416" i="1"/>
  <c r="H1436" i="1"/>
  <c r="H1454" i="1"/>
  <c r="H1511" i="1"/>
  <c r="H1527" i="1"/>
  <c r="H1546" i="1"/>
  <c r="H1581" i="1"/>
  <c r="H1098" i="1"/>
  <c r="H1130" i="1"/>
  <c r="H1148" i="1"/>
  <c r="H1180" i="1"/>
  <c r="H1198" i="1"/>
  <c r="H1230" i="1"/>
  <c r="H1248" i="1"/>
  <c r="H1077" i="1"/>
  <c r="H1280" i="1"/>
  <c r="H1321" i="1"/>
  <c r="H1360" i="1"/>
  <c r="H1380" i="1"/>
  <c r="H1456" i="1"/>
  <c r="H1473" i="1"/>
  <c r="H1493" i="1"/>
  <c r="H1165" i="1"/>
  <c r="H1301" i="1"/>
  <c r="H1078" i="1"/>
  <c r="H1322" i="1"/>
  <c r="H1361" i="1"/>
  <c r="H1382" i="1"/>
  <c r="H1440" i="1"/>
  <c r="H1457" i="1"/>
  <c r="H1496" i="1"/>
  <c r="H1530" i="1"/>
  <c r="H1550" i="1"/>
  <c r="H1566" i="1"/>
  <c r="H1117" i="1"/>
  <c r="H1217" i="1"/>
  <c r="H1267" i="1"/>
  <c r="H1059" i="1"/>
  <c r="H1307" i="1"/>
  <c r="H1386" i="1"/>
  <c r="H1403" i="1"/>
  <c r="H1424" i="1"/>
  <c r="H1461" i="1"/>
  <c r="H1482" i="1"/>
  <c r="H1500" i="1"/>
  <c r="H1516" i="1"/>
  <c r="H1536" i="1"/>
  <c r="H1570" i="1"/>
  <c r="H1088" i="1"/>
  <c r="H1104" i="1"/>
  <c r="H1154" i="1"/>
  <c r="H1204" i="1"/>
  <c r="H1254" i="1"/>
  <c r="H1065" i="1"/>
  <c r="H1287" i="1"/>
  <c r="H1350" i="1"/>
  <c r="H1426" i="1"/>
  <c r="H1443" i="1"/>
  <c r="H1463" i="1"/>
  <c r="H1553" i="1"/>
  <c r="H1572" i="1"/>
  <c r="H1139" i="1"/>
  <c r="H1189" i="1"/>
  <c r="H1239" i="1"/>
  <c r="H1330" i="1"/>
  <c r="H1370" i="1"/>
  <c r="H1387" i="1"/>
  <c r="H1407" i="1"/>
  <c r="H1483" i="1"/>
  <c r="H1501" i="1"/>
  <c r="H1520" i="1"/>
  <c r="H1537" i="1"/>
  <c r="H1089" i="1"/>
  <c r="H1105" i="1"/>
  <c r="H1122" i="1"/>
  <c r="H1155" i="1"/>
  <c r="H1172" i="1"/>
  <c r="H1205" i="1"/>
  <c r="H1222" i="1"/>
  <c r="H1255" i="1"/>
  <c r="H1283" i="1"/>
  <c r="H1351" i="1"/>
  <c r="H1412" i="1"/>
  <c r="H1444" i="1"/>
  <c r="H1506" i="1"/>
  <c r="H1151" i="1"/>
  <c r="H1260" i="1"/>
  <c r="H1353" i="1"/>
  <c r="H1068" i="1"/>
  <c r="H1421" i="1"/>
  <c r="H1451" i="1"/>
  <c r="H1268" i="1"/>
  <c r="H1292" i="1"/>
  <c r="H1314" i="1"/>
  <c r="H1383" i="1"/>
  <c r="H1446" i="1"/>
  <c r="H1567" i="1"/>
  <c r="H1092" i="1"/>
  <c r="H1124" i="1"/>
  <c r="H1178" i="1"/>
  <c r="H1207" i="1"/>
  <c r="H1235" i="1"/>
  <c r="H1067" i="1"/>
  <c r="H1316" i="1"/>
  <c r="H1573" i="1"/>
  <c r="H1211" i="1"/>
  <c r="H1284" i="1"/>
  <c r="H1356" i="1"/>
  <c r="H1128" i="1"/>
  <c r="H1514" i="1"/>
  <c r="H1241" i="1"/>
  <c r="H1286" i="1"/>
  <c r="H1484" i="1"/>
  <c r="H1069" i="1"/>
  <c r="H1327" i="1"/>
  <c r="H1357" i="1"/>
  <c r="H1392" i="1"/>
  <c r="H1453" i="1"/>
  <c r="H1129" i="1"/>
  <c r="H1187" i="1"/>
  <c r="H1269" i="1"/>
  <c r="H1070" i="1"/>
  <c r="H1293" i="1"/>
  <c r="H1363" i="1"/>
  <c r="H1427" i="1"/>
  <c r="H1487" i="1"/>
  <c r="H1577" i="1"/>
  <c r="H1160" i="1"/>
  <c r="H1190" i="1"/>
  <c r="H1242" i="1"/>
  <c r="H1272" i="1"/>
  <c r="H1331" i="1"/>
  <c r="H1393" i="1"/>
  <c r="H1521" i="1"/>
  <c r="H1551" i="1"/>
  <c r="H1107" i="1"/>
  <c r="H1135" i="1"/>
  <c r="H1218" i="1"/>
  <c r="H1054" i="1"/>
  <c r="H1297" i="1"/>
  <c r="H1364" i="1"/>
  <c r="H1460" i="1"/>
  <c r="H1161" i="1"/>
  <c r="H1191" i="1"/>
  <c r="H1244" i="1"/>
  <c r="H1366" i="1"/>
  <c r="H1490" i="1"/>
  <c r="H1523" i="1"/>
  <c r="H1552" i="1"/>
  <c r="H1580" i="1"/>
  <c r="H1219" i="1"/>
  <c r="H1302" i="1"/>
  <c r="H1251" i="1"/>
  <c r="H1466" i="1"/>
  <c r="H1402" i="1"/>
  <c r="H1111" i="1"/>
  <c r="H1141" i="1"/>
  <c r="H1252" i="1"/>
  <c r="H1075" i="1"/>
  <c r="H1085" i="1"/>
  <c r="H1169" i="1"/>
  <c r="H1470" i="1"/>
  <c r="H1532" i="1"/>
  <c r="H1312" i="1"/>
  <c r="H1502" i="1"/>
  <c r="H1174" i="1"/>
  <c r="H1062" i="1"/>
  <c r="H1411" i="1"/>
  <c r="H1346" i="1"/>
  <c r="H1119" i="1"/>
  <c r="H1063" i="1"/>
  <c r="H1480" i="1"/>
  <c r="H1261" i="1"/>
  <c r="H1510" i="1"/>
  <c r="H1127" i="1"/>
  <c r="H1354" i="1"/>
  <c r="H1541" i="1"/>
  <c r="H1290" i="1"/>
  <c r="H1185" i="1"/>
  <c r="H1422" i="1"/>
  <c r="H1542" i="1"/>
  <c r="H1274" i="1"/>
  <c r="H1332" i="1"/>
  <c r="H1137" i="1"/>
  <c r="H1334" i="1"/>
  <c r="H1401" i="1"/>
  <c r="H1110" i="1"/>
  <c r="H1192" i="1"/>
  <c r="H1074" i="1"/>
  <c r="H1371" i="1"/>
  <c r="H1431" i="1"/>
  <c r="H1524" i="1"/>
  <c r="H1224" i="1"/>
  <c r="H1303" i="1"/>
  <c r="H1556" i="1"/>
  <c r="H1194" i="1"/>
  <c r="H1337" i="1"/>
  <c r="H1227" i="1"/>
  <c r="H1343" i="1"/>
  <c r="H1560" i="1"/>
  <c r="H1201" i="1"/>
  <c r="H1076" i="1"/>
  <c r="H1090" i="1"/>
  <c r="H1257" i="1"/>
  <c r="H1344" i="1"/>
  <c r="H1471" i="1"/>
  <c r="H1561" i="1"/>
  <c r="H1144" i="1"/>
  <c r="H1313" i="1"/>
  <c r="H1091" i="1"/>
  <c r="H1177" i="1"/>
  <c r="H1413" i="1"/>
  <c r="H1540" i="1"/>
  <c r="H1179" i="1"/>
  <c r="H1101" i="1"/>
  <c r="H1430" i="1"/>
  <c r="H1464" i="1"/>
  <c r="H1554" i="1"/>
  <c r="H1140" i="1"/>
  <c r="H1336" i="1"/>
  <c r="H1497" i="1"/>
  <c r="H1084" i="1"/>
  <c r="H1168" i="1"/>
  <c r="H1372" i="1"/>
  <c r="H1432" i="1"/>
  <c r="H1526" i="1"/>
  <c r="H1142" i="1"/>
  <c r="H1373" i="1"/>
  <c r="H1441" i="1"/>
  <c r="H1118" i="1"/>
  <c r="H1228" i="1"/>
  <c r="H1533" i="1"/>
  <c r="H1374" i="1"/>
  <c r="H1442" i="1"/>
  <c r="H1229" i="1"/>
  <c r="H1507" i="1"/>
  <c r="H1152" i="1"/>
  <c r="H1384" i="1"/>
  <c r="H1450" i="1"/>
  <c r="H1094" i="1"/>
  <c r="H1237" i="1"/>
  <c r="H1513" i="1"/>
  <c r="H1240" i="1"/>
  <c r="H1326" i="1"/>
  <c r="H1486" i="1"/>
  <c r="H1576" i="1"/>
  <c r="H1202" i="1"/>
  <c r="H1210" i="1"/>
  <c r="H1157" i="1"/>
  <c r="H1390" i="1"/>
  <c r="H1102" i="1"/>
  <c r="B66" i="4"/>
  <c r="B12" i="3" s="1"/>
  <c r="H269" i="1"/>
  <c r="H152" i="1"/>
  <c r="H1026" i="1"/>
  <c r="H614" i="1"/>
  <c r="H232" i="1"/>
  <c r="H668" i="1"/>
  <c r="H104" i="1"/>
  <c r="H404" i="1"/>
  <c r="H126" i="1"/>
  <c r="H755" i="1"/>
  <c r="H191" i="1"/>
  <c r="H365" i="1"/>
  <c r="H163" i="1"/>
  <c r="H665" i="1"/>
  <c r="H119" i="1"/>
  <c r="H281" i="1"/>
  <c r="H748" i="1"/>
  <c r="H498" i="1"/>
  <c r="H678" i="1"/>
  <c r="H515" i="1"/>
  <c r="H702" i="1"/>
  <c r="H1006" i="1"/>
  <c r="H331" i="1"/>
  <c r="H357" i="1"/>
  <c r="H323" i="1"/>
  <c r="H418" i="1"/>
  <c r="H746" i="1"/>
  <c r="H183" i="1"/>
  <c r="H298" i="1"/>
  <c r="H173" i="1"/>
  <c r="H291" i="1"/>
  <c r="H50" i="1"/>
  <c r="H225" i="1"/>
  <c r="H317" i="1"/>
  <c r="H619" i="1"/>
  <c r="H475" i="1"/>
  <c r="H658" i="1"/>
  <c r="H734" i="1"/>
  <c r="H922" i="1"/>
  <c r="H351" i="1"/>
  <c r="H380" i="1"/>
  <c r="H376" i="1"/>
  <c r="H506" i="1"/>
  <c r="H733" i="1"/>
  <c r="H182" i="1"/>
  <c r="H308" i="1"/>
  <c r="H289" i="1"/>
  <c r="H314" i="1"/>
  <c r="H88" i="1"/>
  <c r="H246" i="1"/>
  <c r="H166" i="1"/>
  <c r="H597" i="1"/>
  <c r="H373" i="1"/>
  <c r="H698" i="1"/>
  <c r="H769" i="1"/>
  <c r="H844" i="1"/>
  <c r="H361" i="1"/>
  <c r="H393" i="1"/>
  <c r="H415" i="1"/>
  <c r="H555" i="1"/>
  <c r="H704" i="1"/>
  <c r="H35" i="1"/>
  <c r="H318" i="1"/>
  <c r="H312" i="1"/>
  <c r="H109" i="1"/>
  <c r="H117" i="1"/>
  <c r="H263" i="1"/>
  <c r="H284" i="1"/>
  <c r="H816" i="1"/>
  <c r="H364" i="1"/>
  <c r="H728" i="1"/>
  <c r="H805" i="1"/>
  <c r="H794" i="1"/>
  <c r="H421" i="1"/>
  <c r="H416" i="1"/>
  <c r="H516" i="1"/>
  <c r="H578" i="1"/>
  <c r="H690" i="1"/>
  <c r="H176" i="1"/>
  <c r="H19" i="1"/>
  <c r="H10" i="1"/>
  <c r="H180" i="1"/>
  <c r="H244" i="1"/>
  <c r="H282" i="1"/>
  <c r="H319" i="1"/>
  <c r="H586" i="1"/>
  <c r="H363" i="1"/>
  <c r="H764" i="1"/>
  <c r="H843" i="1"/>
  <c r="H750" i="1"/>
  <c r="H461" i="1"/>
  <c r="H439" i="1"/>
  <c r="H576" i="1"/>
  <c r="H602" i="1"/>
  <c r="H677" i="1"/>
  <c r="H292" i="1"/>
  <c r="H39" i="1"/>
  <c r="H215" i="1"/>
  <c r="H243" i="1"/>
  <c r="H261" i="1"/>
  <c r="H26" i="1"/>
  <c r="H30" i="1"/>
  <c r="H988" i="1"/>
  <c r="H870" i="1"/>
  <c r="H572" i="1"/>
  <c r="H971" i="1"/>
  <c r="H696" i="1"/>
  <c r="H430" i="1"/>
  <c r="H348" i="1"/>
  <c r="H75" i="1"/>
  <c r="H202" i="1"/>
  <c r="H131" i="1"/>
  <c r="H51" i="1"/>
  <c r="H283" i="1"/>
  <c r="B17" i="1"/>
  <c r="H894" i="1"/>
  <c r="H903" i="1"/>
  <c r="H512" i="1"/>
  <c r="H1021" i="1"/>
  <c r="H707" i="1"/>
  <c r="H444" i="1"/>
  <c r="H332" i="1"/>
  <c r="H4" i="1"/>
  <c r="H214" i="1"/>
  <c r="H154" i="1"/>
  <c r="H89" i="1"/>
  <c r="H95" i="1"/>
  <c r="H760" i="1"/>
  <c r="H783" i="1"/>
  <c r="H969" i="1"/>
  <c r="H460" i="1"/>
  <c r="H321" i="1"/>
  <c r="H718" i="1"/>
  <c r="H543" i="1"/>
  <c r="H787" i="1"/>
  <c r="H273" i="1"/>
  <c r="H226" i="1"/>
  <c r="H177" i="1"/>
  <c r="H295" i="1"/>
  <c r="H130" i="1"/>
  <c r="H635" i="1"/>
  <c r="H579" i="1"/>
  <c r="H934" i="1"/>
  <c r="H1053" i="1"/>
  <c r="H471" i="1"/>
  <c r="H785" i="1"/>
  <c r="H905" i="1"/>
  <c r="H965" i="1"/>
  <c r="H234" i="1"/>
  <c r="H300" i="1"/>
  <c r="H303" i="1"/>
  <c r="H52" i="1"/>
  <c r="H165" i="1"/>
  <c r="H525" i="1"/>
  <c r="H898" i="1"/>
  <c r="H443" i="1"/>
  <c r="H967" i="1"/>
  <c r="H481" i="1"/>
  <c r="H818" i="1"/>
  <c r="H339" i="1"/>
  <c r="H827" i="1"/>
  <c r="H74" i="1"/>
  <c r="H55" i="1"/>
  <c r="H15" i="1"/>
  <c r="H224" i="1"/>
  <c r="H193" i="1"/>
  <c r="H945" i="1"/>
  <c r="H820" i="1"/>
  <c r="H593" i="1"/>
  <c r="H714" i="1"/>
  <c r="H491" i="1"/>
  <c r="H829" i="1"/>
  <c r="H353" i="1"/>
  <c r="H799" i="1"/>
  <c r="B16" i="1"/>
  <c r="H81" i="1"/>
  <c r="H41" i="1"/>
  <c r="H245" i="1"/>
  <c r="H211" i="1"/>
  <c r="H942" i="1"/>
  <c r="H736" i="1"/>
  <c r="H628" i="1"/>
  <c r="H510" i="1"/>
  <c r="H531" i="1"/>
  <c r="H840" i="1"/>
  <c r="H378" i="1"/>
  <c r="H772" i="1"/>
  <c r="H809" i="1"/>
  <c r="H897" i="1"/>
  <c r="H700" i="1"/>
  <c r="H712" i="1"/>
  <c r="H721" i="1"/>
  <c r="H863" i="1"/>
  <c r="H328" i="1"/>
  <c r="H745" i="1"/>
  <c r="H118" i="1"/>
  <c r="H227" i="1"/>
  <c r="H16" i="1"/>
  <c r="H53" i="1"/>
  <c r="H145" i="1"/>
  <c r="H692" i="1"/>
  <c r="H757" i="1"/>
  <c r="H768" i="1"/>
  <c r="H656" i="1"/>
  <c r="H741" i="1"/>
  <c r="H874" i="1"/>
  <c r="H446" i="1"/>
  <c r="H703" i="1"/>
  <c r="H138" i="1"/>
  <c r="H241" i="1"/>
  <c r="H48" i="1"/>
  <c r="H91" i="1"/>
  <c r="H320" i="1"/>
  <c r="H583" i="1"/>
  <c r="H719" i="1"/>
  <c r="H804" i="1"/>
  <c r="H836" i="1"/>
  <c r="H751" i="1"/>
  <c r="H918" i="1"/>
  <c r="H545" i="1"/>
  <c r="H606" i="1"/>
  <c r="H158" i="1"/>
  <c r="H301" i="1"/>
  <c r="H77" i="1"/>
  <c r="H123" i="1"/>
  <c r="H73" i="1"/>
  <c r="H632" i="1"/>
  <c r="H675" i="1"/>
  <c r="H935" i="1"/>
  <c r="H793" i="1"/>
  <c r="H761" i="1"/>
  <c r="H929" i="1"/>
  <c r="H860" i="1"/>
  <c r="H502" i="1"/>
  <c r="H278" i="1"/>
  <c r="H34" i="1"/>
  <c r="H115" i="1"/>
  <c r="H92" i="1"/>
  <c r="H221" i="1"/>
  <c r="H1025" i="1"/>
  <c r="H617" i="1"/>
  <c r="H410" i="1"/>
  <c r="H550" i="1"/>
  <c r="H821" i="1"/>
  <c r="H369" i="1"/>
  <c r="H884" i="1"/>
  <c r="H487" i="1"/>
  <c r="H288" i="1"/>
  <c r="H57" i="1"/>
  <c r="H147" i="1"/>
  <c r="H190" i="1"/>
  <c r="H142" i="1"/>
  <c r="H489" i="1"/>
  <c r="H356" i="1"/>
  <c r="H567" i="1"/>
  <c r="H505" i="1"/>
  <c r="H861" i="1"/>
  <c r="H669" i="1"/>
  <c r="H1013" i="1"/>
  <c r="H389" i="1"/>
  <c r="H59" i="1"/>
  <c r="H83" i="1"/>
  <c r="H184" i="1"/>
  <c r="H61" i="1"/>
  <c r="H137" i="1"/>
  <c r="H932" i="1"/>
  <c r="H756" i="1"/>
  <c r="H385" i="1"/>
  <c r="H449" i="1"/>
  <c r="H901" i="1"/>
  <c r="H693" i="1"/>
  <c r="H1039" i="1"/>
  <c r="H358" i="1"/>
  <c r="H79" i="1"/>
  <c r="H129" i="1"/>
  <c r="H222" i="1"/>
  <c r="H93" i="1"/>
  <c r="H305" i="1"/>
  <c r="H127" i="1"/>
  <c r="H392" i="1"/>
  <c r="H247" i="1"/>
  <c r="H715" i="1"/>
  <c r="H197" i="1"/>
  <c r="H390" i="1"/>
  <c r="H160" i="1"/>
  <c r="H419" i="1"/>
  <c r="H139" i="1"/>
  <c r="H997" i="1"/>
  <c r="H125" i="1"/>
  <c r="H845" i="1"/>
  <c r="H838" i="1"/>
  <c r="H99" i="1"/>
  <c r="H852" i="1"/>
  <c r="H802" i="1"/>
  <c r="H262" i="1"/>
  <c r="H122" i="1"/>
  <c r="H674" i="1"/>
  <c r="H22" i="1"/>
  <c r="H69" i="1"/>
  <c r="H607" i="1"/>
  <c r="H465" i="1"/>
  <c r="H277" i="1"/>
  <c r="H157" i="1"/>
  <c r="H1041" i="1"/>
  <c r="H355" i="1"/>
  <c r="H49" i="1"/>
  <c r="H212" i="1"/>
  <c r="H961" i="1"/>
  <c r="H978" i="1"/>
  <c r="H17" i="1"/>
  <c r="H285" i="1"/>
  <c r="H911" i="1"/>
  <c r="H426" i="1"/>
  <c r="H260" i="1"/>
  <c r="H44" i="1"/>
  <c r="H541" i="1"/>
  <c r="H582" i="1"/>
  <c r="H309" i="1"/>
  <c r="H167" i="1"/>
  <c r="H653" i="1"/>
  <c r="H990" i="1"/>
  <c r="H256" i="1"/>
  <c r="H293" i="1"/>
  <c r="H758" i="1"/>
  <c r="H340" i="1"/>
  <c r="H486" i="1"/>
  <c r="H304" i="1"/>
  <c r="H108" i="1"/>
  <c r="H383" i="1"/>
  <c r="H605" i="1"/>
  <c r="H724" i="1"/>
  <c r="H45" i="1"/>
  <c r="H13" i="1"/>
  <c r="H682" i="1"/>
  <c r="H879" i="1"/>
  <c r="H727" i="1"/>
  <c r="H114" i="1"/>
  <c r="H302" i="1"/>
  <c r="H778" i="1"/>
  <c r="H397" i="1"/>
  <c r="H188" i="1"/>
  <c r="H279" i="1"/>
  <c r="H998" i="1"/>
  <c r="H1050" i="1"/>
  <c r="H857" i="1"/>
  <c r="H587" i="1"/>
  <c r="H42" i="1"/>
  <c r="H950" i="1"/>
  <c r="H1036" i="1"/>
  <c r="H326" i="1"/>
  <c r="H337" i="1"/>
  <c r="H618" i="1"/>
  <c r="H731" i="1"/>
  <c r="H916" i="1"/>
  <c r="H959" i="1"/>
  <c r="H600" i="1"/>
  <c r="H972" i="1"/>
  <c r="H1014" i="1"/>
  <c r="H580" i="1"/>
  <c r="H786" i="1"/>
  <c r="H1030" i="1"/>
  <c r="H909" i="1"/>
  <c r="H533" i="1"/>
  <c r="H255" i="1"/>
  <c r="H11" i="1"/>
  <c r="H259" i="1"/>
  <c r="H38" i="1"/>
  <c r="H43" i="1"/>
  <c r="H456" i="1"/>
  <c r="H989" i="1"/>
  <c r="H835" i="1"/>
  <c r="H327" i="1"/>
  <c r="H485" i="1"/>
  <c r="H711" i="1"/>
  <c r="H396" i="1"/>
  <c r="H1049" i="1"/>
  <c r="H527" i="1"/>
  <c r="H904" i="1"/>
  <c r="H413" i="1"/>
  <c r="H738" i="1"/>
  <c r="H992" i="1"/>
  <c r="H394" i="1"/>
  <c r="H249" i="1"/>
  <c r="H18" i="1"/>
  <c r="H235" i="1"/>
  <c r="H488" i="1"/>
  <c r="H966" i="1"/>
  <c r="H613" i="1"/>
  <c r="H428" i="1"/>
  <c r="H474" i="1"/>
  <c r="H691" i="1"/>
  <c r="H448" i="1"/>
  <c r="H509" i="1"/>
  <c r="H344" i="1"/>
  <c r="H872" i="1"/>
  <c r="H464" i="1"/>
  <c r="H777" i="1"/>
  <c r="H429" i="1"/>
  <c r="H537" i="1"/>
  <c r="H231" i="1"/>
  <c r="H265" i="1"/>
  <c r="H209" i="1"/>
  <c r="B14" i="1"/>
  <c r="H236" i="1"/>
  <c r="H649" i="1"/>
  <c r="H943" i="1"/>
  <c r="H589" i="1"/>
  <c r="H405" i="1"/>
  <c r="H463" i="1"/>
  <c r="H681" i="1"/>
  <c r="H500" i="1"/>
  <c r="H795" i="1"/>
  <c r="H908" i="1"/>
  <c r="H699" i="1"/>
  <c r="H514" i="1"/>
  <c r="H782" i="1"/>
  <c r="H584" i="1"/>
  <c r="H982" i="1"/>
  <c r="H205" i="1"/>
  <c r="H253" i="1"/>
  <c r="H199" i="1"/>
  <c r="H46" i="1"/>
  <c r="H251" i="1"/>
  <c r="H664" i="1"/>
  <c r="H919" i="1"/>
  <c r="H566" i="1"/>
  <c r="H382" i="1"/>
  <c r="H452" i="1"/>
  <c r="H671" i="1"/>
  <c r="H549" i="1"/>
  <c r="H1008" i="1"/>
  <c r="H876" i="1"/>
  <c r="H660" i="1"/>
  <c r="H575" i="1"/>
  <c r="H687" i="1"/>
  <c r="H694" i="1"/>
  <c r="H1019" i="1"/>
  <c r="H837" i="1"/>
  <c r="H822" i="1"/>
  <c r="H663" i="1"/>
  <c r="H213" i="1"/>
  <c r="H846" i="1"/>
  <c r="H666" i="1"/>
  <c r="H354" i="1"/>
  <c r="H824" i="1"/>
  <c r="H830" i="1"/>
  <c r="H536" i="1"/>
  <c r="H66" i="1"/>
  <c r="H223" i="1"/>
  <c r="H85" i="1"/>
  <c r="H239" i="1"/>
  <c r="H146" i="1"/>
  <c r="H1047" i="1"/>
  <c r="H767" i="1"/>
  <c r="H775" i="1"/>
  <c r="H652" i="1"/>
  <c r="H941" i="1"/>
  <c r="H338" i="1"/>
  <c r="H655" i="1"/>
  <c r="H1012" i="1"/>
  <c r="H803" i="1"/>
  <c r="H813" i="1"/>
  <c r="H143" i="1"/>
  <c r="H62" i="1"/>
  <c r="H198" i="1"/>
  <c r="H112" i="1"/>
  <c r="H325" i="1"/>
  <c r="H554" i="1"/>
  <c r="H615" i="1"/>
  <c r="H739" i="1"/>
  <c r="H1007" i="1"/>
  <c r="H640" i="1"/>
  <c r="H931" i="1"/>
  <c r="H561" i="1"/>
  <c r="H395" i="1"/>
  <c r="H710" i="1"/>
  <c r="H923" i="1"/>
  <c r="H495" i="1"/>
  <c r="H594" i="1"/>
  <c r="H766" i="1"/>
  <c r="H977" i="1"/>
  <c r="H735" i="1"/>
  <c r="H377" i="1"/>
  <c r="H624" i="1"/>
  <c r="H913" i="1"/>
  <c r="H776" i="1"/>
  <c r="H107" i="1"/>
  <c r="H447" i="1"/>
  <c r="H1034" i="1"/>
  <c r="H1052" i="1"/>
  <c r="H951" i="1"/>
  <c r="H661" i="1"/>
  <c r="H608" i="1"/>
  <c r="H800" i="1"/>
  <c r="H839" i="1"/>
  <c r="H808" i="1"/>
  <c r="H705" i="1"/>
  <c r="H307" i="1"/>
  <c r="H207" i="1"/>
  <c r="H200" i="1"/>
  <c r="H174" i="1"/>
  <c r="H248" i="1"/>
  <c r="H111" i="1"/>
  <c r="H493" i="1"/>
  <c r="H1010" i="1"/>
  <c r="H1040" i="1"/>
  <c r="H621" i="1"/>
  <c r="H886" i="1"/>
  <c r="H630" i="1"/>
  <c r="H925" i="1"/>
  <c r="H1015" i="1"/>
  <c r="H900" i="1"/>
  <c r="H937" i="1"/>
  <c r="H644" i="1"/>
  <c r="H28" i="1"/>
  <c r="H189" i="1"/>
  <c r="H186" i="1"/>
  <c r="H87" i="1"/>
  <c r="H56" i="1"/>
  <c r="H229" i="1"/>
  <c r="H5" i="1"/>
  <c r="H964" i="1"/>
  <c r="H272" i="1"/>
  <c r="H299" i="1"/>
  <c r="H161" i="1"/>
  <c r="H149" i="1"/>
  <c r="H64" i="1"/>
  <c r="H36" i="1"/>
  <c r="H33" i="1"/>
  <c r="H219" i="1"/>
  <c r="H178" i="1"/>
  <c r="H76" i="1"/>
  <c r="H113" i="1"/>
  <c r="H343" i="1"/>
  <c r="H569" i="1"/>
  <c r="H568" i="1"/>
  <c r="H928" i="1"/>
  <c r="H716" i="1"/>
  <c r="H940" i="1"/>
  <c r="H629" i="1"/>
  <c r="H921" i="1"/>
  <c r="H551" i="1"/>
  <c r="H436" i="1"/>
  <c r="H749" i="1"/>
  <c r="H960" i="1"/>
  <c r="H454" i="1"/>
  <c r="H559" i="1"/>
  <c r="H730" i="1"/>
  <c r="H360" i="1"/>
  <c r="H817" i="1"/>
  <c r="H476" i="1"/>
  <c r="H854" i="1"/>
  <c r="H435" i="1"/>
  <c r="H865" i="1"/>
  <c r="H503" i="1"/>
  <c r="H819" i="1"/>
  <c r="H407" i="1"/>
  <c r="H683" i="1"/>
  <c r="H646" i="1"/>
  <c r="H907" i="1"/>
  <c r="H596" i="1"/>
  <c r="H891" i="1"/>
  <c r="H521" i="1"/>
  <c r="H955" i="1"/>
  <c r="H880" i="1"/>
  <c r="H352" i="1"/>
  <c r="H345" i="1"/>
  <c r="H906" i="1"/>
  <c r="H626" i="1"/>
  <c r="H412" i="1"/>
  <c r="H1032" i="1"/>
  <c r="H877" i="1"/>
  <c r="H1028" i="1"/>
  <c r="H723" i="1"/>
  <c r="H679" i="1"/>
  <c r="H135" i="1"/>
  <c r="H297" i="1"/>
  <c r="H24" i="1"/>
  <c r="H21" i="1"/>
  <c r="H280" i="1"/>
  <c r="H266" i="1"/>
  <c r="H276" i="1"/>
  <c r="H140" i="1"/>
  <c r="H98" i="1"/>
  <c r="H172" i="1"/>
  <c r="H438" i="1"/>
  <c r="H535" i="1"/>
  <c r="H833" i="1"/>
  <c r="H367" i="1"/>
  <c r="H659" i="1"/>
  <c r="H623" i="1"/>
  <c r="H896" i="1"/>
  <c r="H563" i="1"/>
  <c r="H881" i="1"/>
  <c r="H511" i="1"/>
  <c r="H995" i="1"/>
  <c r="H1048" i="1"/>
  <c r="H400" i="1"/>
  <c r="H672" i="1"/>
  <c r="H873" i="1"/>
  <c r="H478" i="1"/>
  <c r="H462" i="1"/>
  <c r="H468" i="1"/>
  <c r="H425" i="1"/>
  <c r="H859" i="1"/>
  <c r="H825" i="1"/>
  <c r="H779" i="1"/>
  <c r="H68" i="1"/>
  <c r="H210" i="1"/>
  <c r="H313" i="1"/>
  <c r="H275" i="1"/>
  <c r="H267" i="1"/>
  <c r="H230" i="1"/>
  <c r="H195" i="1"/>
  <c r="H80" i="1"/>
  <c r="H58" i="1"/>
  <c r="H31" i="1"/>
  <c r="H472" i="1"/>
  <c r="H622" i="1"/>
  <c r="H888" i="1"/>
  <c r="H342" i="1"/>
  <c r="H636" i="1"/>
  <c r="H599" i="1"/>
  <c r="H885" i="1"/>
  <c r="H496" i="1"/>
  <c r="H871" i="1"/>
  <c r="H501" i="1"/>
  <c r="H1045" i="1"/>
  <c r="H609" i="1"/>
  <c r="H459" i="1"/>
  <c r="H637" i="1"/>
  <c r="H842" i="1"/>
  <c r="H1002" i="1"/>
  <c r="H513" i="1"/>
  <c r="H647" i="1"/>
  <c r="H544" i="1"/>
  <c r="H427" i="1"/>
  <c r="H1022" i="1"/>
  <c r="H866" i="1"/>
  <c r="H201" i="1"/>
  <c r="H217" i="1"/>
  <c r="H106" i="1"/>
  <c r="H150" i="1"/>
  <c r="H159" i="1"/>
  <c r="H78" i="1"/>
  <c r="H169" i="1"/>
  <c r="H374" i="1"/>
  <c r="H473" i="1"/>
  <c r="H627" i="1"/>
  <c r="H592" i="1"/>
  <c r="H987" i="1"/>
  <c r="H798" i="1"/>
  <c r="H346" i="1"/>
  <c r="H685" i="1"/>
  <c r="H322" i="1"/>
  <c r="H701" i="1"/>
  <c r="H341" i="1"/>
  <c r="H654" i="1"/>
  <c r="H883" i="1"/>
  <c r="H402" i="1"/>
  <c r="H490" i="1"/>
  <c r="H732" i="1"/>
  <c r="H933" i="1"/>
  <c r="H573" i="1"/>
  <c r="H577" i="1"/>
  <c r="H986" i="1"/>
  <c r="H855" i="1"/>
  <c r="H1017" i="1"/>
  <c r="H954" i="1"/>
  <c r="H743" i="1"/>
  <c r="H524" i="1"/>
  <c r="H867" i="1"/>
  <c r="H334" i="1"/>
  <c r="H651" i="1"/>
  <c r="H499" i="1"/>
  <c r="H920" i="1"/>
  <c r="H565" i="1"/>
  <c r="H453" i="1"/>
  <c r="H558" i="1"/>
  <c r="H625" i="1"/>
  <c r="H979" i="1"/>
  <c r="H688" i="1"/>
  <c r="H910" i="1"/>
  <c r="H1016" i="1"/>
  <c r="H250" i="1"/>
  <c r="H192" i="1"/>
  <c r="H23" i="1"/>
  <c r="H274" i="1"/>
  <c r="H254" i="1"/>
  <c r="H32" i="1"/>
  <c r="H268" i="1"/>
  <c r="H286" i="1"/>
  <c r="H408" i="1"/>
  <c r="H847" i="1"/>
  <c r="H814" i="1"/>
  <c r="H882" i="1"/>
  <c r="H1044" i="1"/>
  <c r="H553" i="1"/>
  <c r="H1029" i="1"/>
  <c r="H807" i="1"/>
  <c r="H585" i="1"/>
  <c r="H324" i="1"/>
  <c r="H841" i="1"/>
  <c r="H641" i="1"/>
  <c r="H441" i="1"/>
  <c r="H547" i="1"/>
  <c r="H792" i="1"/>
  <c r="H958" i="1"/>
  <c r="H399" i="1"/>
  <c r="H612" i="1"/>
  <c r="H889" i="1"/>
  <c r="H417" i="1"/>
  <c r="H522" i="1"/>
  <c r="H557" i="1"/>
  <c r="H588" i="1"/>
  <c r="H670" i="1"/>
  <c r="H893" i="1"/>
  <c r="H1043" i="1"/>
  <c r="H539" i="1"/>
  <c r="H784" i="1"/>
  <c r="H633" i="1"/>
  <c r="H993" i="1"/>
  <c r="H826" i="1"/>
  <c r="H947" i="1"/>
  <c r="H420" i="1"/>
  <c r="H851" i="1"/>
  <c r="H451" i="1"/>
  <c r="H709" i="1"/>
  <c r="H350" i="1"/>
  <c r="H849" i="1"/>
  <c r="H523" i="1"/>
  <c r="H590" i="1"/>
  <c r="H616" i="1"/>
  <c r="H853" i="1"/>
  <c r="H423" i="1"/>
  <c r="H1027" i="1"/>
  <c r="H598" i="1"/>
  <c r="H386" i="1"/>
  <c r="H47" i="1"/>
  <c r="H162" i="1"/>
  <c r="H310" i="1"/>
  <c r="H155" i="1"/>
  <c r="H203" i="1"/>
  <c r="H120" i="1"/>
  <c r="H257" i="1"/>
  <c r="H168" i="1"/>
  <c r="H534" i="1"/>
  <c r="H759" i="1"/>
  <c r="H532" i="1"/>
  <c r="H483" i="1"/>
  <c r="H136" i="1"/>
  <c r="H194" i="1"/>
  <c r="H164" i="1"/>
  <c r="H124" i="1"/>
  <c r="H311" i="1"/>
  <c r="H294" i="1"/>
  <c r="H237" i="1"/>
  <c r="H132" i="1"/>
  <c r="H242" i="1"/>
  <c r="H196" i="1"/>
  <c r="H9" i="1"/>
  <c r="H100" i="1"/>
  <c r="H258" i="1"/>
  <c r="H270" i="1"/>
  <c r="H6" i="1"/>
  <c r="H290" i="1"/>
  <c r="H562" i="1"/>
  <c r="H424" i="1"/>
  <c r="H773" i="1"/>
  <c r="H875" i="1"/>
  <c r="H790" i="1"/>
  <c r="H519" i="1"/>
  <c r="H858" i="1"/>
  <c r="H1020" i="1"/>
  <c r="H528" i="1"/>
  <c r="H1018" i="1"/>
  <c r="H796" i="1"/>
  <c r="H574" i="1"/>
  <c r="H1051" i="1"/>
  <c r="H831" i="1"/>
  <c r="H631" i="1"/>
  <c r="H431" i="1"/>
  <c r="H604" i="1"/>
  <c r="H834" i="1"/>
  <c r="H1000" i="1"/>
  <c r="H458" i="1"/>
  <c r="H667" i="1"/>
  <c r="H968" i="1"/>
  <c r="H384" i="1"/>
  <c r="H445" i="1"/>
  <c r="H480" i="1"/>
  <c r="H520" i="1"/>
  <c r="H556" i="1"/>
  <c r="H717" i="1"/>
  <c r="H927" i="1"/>
  <c r="H470" i="1"/>
  <c r="H680" i="1"/>
  <c r="H895" i="1"/>
  <c r="H856" i="1"/>
  <c r="H433" i="1"/>
  <c r="H1023" i="1"/>
  <c r="H387" i="1"/>
  <c r="H780" i="1"/>
  <c r="H220" i="1"/>
  <c r="H134" i="1"/>
  <c r="H94" i="1"/>
  <c r="H54" i="1"/>
  <c r="H206" i="1"/>
  <c r="H185" i="1"/>
  <c r="H181" i="1"/>
  <c r="H86" i="1"/>
  <c r="H216" i="1"/>
  <c r="H151" i="1"/>
  <c r="H287" i="1"/>
  <c r="H60" i="1"/>
  <c r="H238" i="1"/>
  <c r="H306" i="1"/>
  <c r="H7" i="1"/>
  <c r="H90" i="1"/>
  <c r="H620" i="1"/>
  <c r="H517" i="1"/>
  <c r="H815" i="1"/>
  <c r="H902" i="1"/>
  <c r="H744" i="1"/>
  <c r="H494" i="1"/>
  <c r="H812" i="1"/>
  <c r="H962" i="1"/>
  <c r="H504" i="1"/>
  <c r="H996" i="1"/>
  <c r="H774" i="1"/>
  <c r="H552" i="1"/>
  <c r="H1031" i="1"/>
  <c r="H811" i="1"/>
  <c r="H611" i="1"/>
  <c r="H411" i="1"/>
  <c r="H708" i="1"/>
  <c r="H917" i="1"/>
  <c r="H349" i="1"/>
  <c r="H564" i="1"/>
  <c r="H754" i="1"/>
  <c r="H673" i="1"/>
  <c r="H336" i="1"/>
  <c r="H372" i="1"/>
  <c r="H409" i="1"/>
  <c r="H442" i="1"/>
  <c r="H477" i="1"/>
  <c r="H806" i="1"/>
  <c r="H414" i="1"/>
  <c r="H650" i="1"/>
  <c r="H864" i="1"/>
  <c r="H595" i="1"/>
  <c r="H379" i="1"/>
  <c r="H695" i="1"/>
  <c r="H725" i="1"/>
  <c r="H643" i="1"/>
  <c r="H983" i="1"/>
  <c r="H70" i="1"/>
  <c r="H96" i="1"/>
  <c r="H65" i="1"/>
  <c r="H25" i="1"/>
  <c r="H187" i="1"/>
  <c r="H148" i="1"/>
  <c r="H156" i="1"/>
  <c r="H63" i="1"/>
  <c r="H204" i="1"/>
  <c r="H128" i="1"/>
  <c r="H264" i="1"/>
  <c r="H40" i="1"/>
  <c r="H228" i="1"/>
  <c r="H141" i="1"/>
  <c r="H170" i="1"/>
  <c r="H97" i="1"/>
  <c r="H634" i="1"/>
  <c r="H548" i="1"/>
  <c r="H828" i="1"/>
  <c r="H944" i="1"/>
  <c r="H720" i="1"/>
  <c r="H482" i="1"/>
  <c r="H788" i="1"/>
  <c r="H938" i="1"/>
  <c r="H492" i="1"/>
  <c r="H985" i="1"/>
  <c r="H763" i="1"/>
  <c r="H540" i="1"/>
  <c r="H1011" i="1"/>
  <c r="H801" i="1"/>
  <c r="H601" i="1"/>
  <c r="H401" i="1"/>
  <c r="H747" i="1"/>
  <c r="H956" i="1"/>
  <c r="H398" i="1"/>
  <c r="H610" i="1"/>
  <c r="H797" i="1"/>
  <c r="H639" i="1"/>
  <c r="H1042" i="1"/>
  <c r="H335" i="1"/>
  <c r="H370" i="1"/>
  <c r="H406" i="1"/>
  <c r="H437" i="1"/>
  <c r="H850" i="1"/>
  <c r="H362" i="1"/>
  <c r="H737" i="1"/>
  <c r="H948" i="1"/>
  <c r="H722" i="1"/>
  <c r="H946" i="1"/>
  <c r="H810" i="1"/>
  <c r="H1024" i="1"/>
  <c r="H770" i="1"/>
  <c r="H538" i="1"/>
  <c r="H271" i="1"/>
  <c r="H67" i="1"/>
  <c r="H27" i="1"/>
  <c r="H315" i="1"/>
  <c r="H153" i="1"/>
  <c r="H116" i="1"/>
  <c r="H133" i="1"/>
  <c r="H37" i="1"/>
  <c r="H3" i="1"/>
  <c r="H105" i="1"/>
  <c r="H252" i="1"/>
  <c r="H20" i="1"/>
  <c r="H218" i="1"/>
  <c r="H72" i="1"/>
  <c r="H8" i="1"/>
  <c r="H101" i="1"/>
  <c r="H648" i="1"/>
  <c r="H359" i="1"/>
  <c r="H869" i="1"/>
  <c r="H957" i="1"/>
  <c r="H697" i="1"/>
  <c r="H469" i="1"/>
  <c r="H765" i="1"/>
  <c r="H915" i="1"/>
  <c r="H479" i="1"/>
  <c r="H974" i="1"/>
  <c r="H752" i="1"/>
  <c r="H529" i="1"/>
  <c r="H1001" i="1"/>
  <c r="H791" i="1"/>
  <c r="H591" i="1"/>
  <c r="H391" i="1"/>
  <c r="H789" i="1"/>
  <c r="H999" i="1"/>
  <c r="H450" i="1"/>
  <c r="H657" i="1"/>
  <c r="H848" i="1"/>
  <c r="H603" i="1"/>
  <c r="H1005" i="1"/>
  <c r="H1038" i="1"/>
  <c r="H333" i="1"/>
  <c r="H368" i="1"/>
  <c r="H403" i="1"/>
  <c r="H890" i="1"/>
  <c r="H466" i="1"/>
  <c r="H823" i="1"/>
  <c r="H422" i="1"/>
  <c r="H914" i="1"/>
  <c r="H526" i="1"/>
  <c r="H912" i="1"/>
  <c r="H497" i="1"/>
  <c r="H862" i="1"/>
  <c r="H684" i="1"/>
  <c r="H71" i="1"/>
  <c r="H29" i="1"/>
  <c r="H316" i="1"/>
  <c r="H296" i="1"/>
  <c r="H121" i="1"/>
  <c r="H84" i="1"/>
  <c r="H110" i="1"/>
  <c r="H14" i="1"/>
  <c r="H175" i="1"/>
  <c r="H82" i="1"/>
  <c r="H240" i="1"/>
  <c r="H179" i="1"/>
  <c r="H208" i="1"/>
  <c r="H233" i="1"/>
  <c r="H171" i="1"/>
  <c r="H102" i="1"/>
  <c r="H676" i="1"/>
  <c r="H375" i="1"/>
  <c r="H953" i="1"/>
  <c r="H970" i="1"/>
  <c r="H662" i="1"/>
  <c r="H457" i="1"/>
  <c r="H742" i="1"/>
  <c r="H892" i="1"/>
  <c r="H467" i="1"/>
  <c r="H963" i="1"/>
  <c r="H740" i="1"/>
  <c r="H518" i="1"/>
  <c r="H991" i="1"/>
  <c r="H781" i="1"/>
  <c r="H581" i="1"/>
  <c r="H381" i="1"/>
  <c r="H832" i="1"/>
  <c r="H1046" i="1"/>
  <c r="H508" i="1"/>
  <c r="H713" i="1"/>
  <c r="H887" i="1"/>
  <c r="H570" i="1"/>
  <c r="H975" i="1"/>
  <c r="H1004" i="1"/>
  <c r="H1037" i="1"/>
  <c r="H330" i="1"/>
  <c r="H366" i="1"/>
  <c r="H926" i="1"/>
  <c r="H546" i="1"/>
  <c r="H899" i="1"/>
  <c r="H542" i="1"/>
  <c r="H484" i="1"/>
  <c r="H642" i="1"/>
  <c r="H994" i="1"/>
  <c r="H726" i="1"/>
  <c r="H949" i="1"/>
  <c r="H144" i="1"/>
  <c r="H12" i="1"/>
  <c r="H103" i="1"/>
  <c r="H689" i="1"/>
  <c r="H440" i="1"/>
  <c r="H1035" i="1"/>
  <c r="H984" i="1"/>
  <c r="H638" i="1"/>
  <c r="H432" i="1"/>
  <c r="H706" i="1"/>
  <c r="H868" i="1"/>
  <c r="H455" i="1"/>
  <c r="H952" i="1"/>
  <c r="H729" i="1"/>
  <c r="H507" i="1"/>
  <c r="H981" i="1"/>
  <c r="H771" i="1"/>
  <c r="H571" i="1"/>
  <c r="H371" i="1"/>
  <c r="H878" i="1"/>
  <c r="H347" i="1"/>
  <c r="H560" i="1"/>
  <c r="H753" i="1"/>
  <c r="H924" i="1"/>
  <c r="H530" i="1"/>
  <c r="H936" i="1"/>
  <c r="H973" i="1"/>
  <c r="H1003" i="1"/>
  <c r="H1033" i="1"/>
  <c r="H329" i="1"/>
  <c r="H976" i="1"/>
  <c r="H645" i="1"/>
  <c r="H980" i="1"/>
  <c r="H686" i="1"/>
  <c r="H930" i="1"/>
  <c r="H762" i="1"/>
  <c r="H434" i="1"/>
  <c r="H939" i="1"/>
  <c r="H388" i="1"/>
  <c r="B70" i="4" l="1"/>
  <c r="B72" i="4" s="1"/>
  <c r="D3" i="4"/>
  <c r="B97" i="4"/>
  <c r="B99" i="4" s="1"/>
  <c r="B123" i="4" s="1"/>
  <c r="B98" i="4"/>
  <c r="B100" i="4" s="1"/>
  <c r="B71" i="4"/>
  <c r="B73" i="4" s="1"/>
  <c r="D12" i="4"/>
  <c r="B15" i="1"/>
  <c r="G771" i="1" s="1"/>
  <c r="B21" i="1"/>
  <c r="D4" i="4" s="1"/>
  <c r="B15" i="3"/>
  <c r="K2" i="1"/>
  <c r="B101" i="4" l="1"/>
  <c r="B102" i="4" s="1"/>
  <c r="D29" i="4" s="1"/>
  <c r="G959" i="1"/>
  <c r="G866" i="1"/>
  <c r="G24" i="1"/>
  <c r="G620" i="1"/>
  <c r="G194" i="1"/>
  <c r="G1000" i="1"/>
  <c r="G737" i="1"/>
  <c r="G216" i="1"/>
  <c r="G1038" i="1"/>
  <c r="G477" i="1"/>
  <c r="G287" i="1"/>
  <c r="G698" i="1"/>
  <c r="G963" i="1"/>
  <c r="G1275" i="1"/>
  <c r="G1285" i="1"/>
  <c r="G1295" i="1"/>
  <c r="G1305" i="1"/>
  <c r="G1315" i="1"/>
  <c r="G1325" i="1"/>
  <c r="G1335" i="1"/>
  <c r="G1345" i="1"/>
  <c r="G1355" i="1"/>
  <c r="G1365" i="1"/>
  <c r="G1375" i="1"/>
  <c r="G1385" i="1"/>
  <c r="G1395" i="1"/>
  <c r="G1405" i="1"/>
  <c r="G1415" i="1"/>
  <c r="G1425" i="1"/>
  <c r="G1435" i="1"/>
  <c r="G1445" i="1"/>
  <c r="G1455" i="1"/>
  <c r="G1465" i="1"/>
  <c r="G1475" i="1"/>
  <c r="G1485" i="1"/>
  <c r="G1495" i="1"/>
  <c r="G1505" i="1"/>
  <c r="G1515" i="1"/>
  <c r="G1525" i="1"/>
  <c r="G1535" i="1"/>
  <c r="G1545" i="1"/>
  <c r="G1555" i="1"/>
  <c r="G1565" i="1"/>
  <c r="G1575" i="1"/>
  <c r="G1083" i="1"/>
  <c r="G1093" i="1"/>
  <c r="G1103" i="1"/>
  <c r="G1113" i="1"/>
  <c r="G1123" i="1"/>
  <c r="G1133" i="1"/>
  <c r="G1143" i="1"/>
  <c r="G1153" i="1"/>
  <c r="G1163" i="1"/>
  <c r="G1173" i="1"/>
  <c r="G1183" i="1"/>
  <c r="G1193" i="1"/>
  <c r="G1203" i="1"/>
  <c r="G1213" i="1"/>
  <c r="G1223" i="1"/>
  <c r="G1233" i="1"/>
  <c r="G1243" i="1"/>
  <c r="G1253" i="1"/>
  <c r="G1263" i="1"/>
  <c r="G1273" i="1"/>
  <c r="G1061" i="1"/>
  <c r="G1071" i="1"/>
  <c r="G1276" i="1"/>
  <c r="G1286" i="1"/>
  <c r="G1296" i="1"/>
  <c r="G1306" i="1"/>
  <c r="G1316" i="1"/>
  <c r="G1326" i="1"/>
  <c r="G1336" i="1"/>
  <c r="G1346" i="1"/>
  <c r="G1356" i="1"/>
  <c r="G1366" i="1"/>
  <c r="G1376" i="1"/>
  <c r="G1386" i="1"/>
  <c r="G1396" i="1"/>
  <c r="G1406" i="1"/>
  <c r="G1416" i="1"/>
  <c r="G1426" i="1"/>
  <c r="G1436" i="1"/>
  <c r="G1446" i="1"/>
  <c r="G1456" i="1"/>
  <c r="G1466" i="1"/>
  <c r="G1476" i="1"/>
  <c r="G1486" i="1"/>
  <c r="G1359" i="1"/>
  <c r="G1279" i="1"/>
  <c r="G1289" i="1"/>
  <c r="G1299" i="1"/>
  <c r="G1309" i="1"/>
  <c r="G1319" i="1"/>
  <c r="G1329" i="1"/>
  <c r="G1339" i="1"/>
  <c r="G1349" i="1"/>
  <c r="G1369" i="1"/>
  <c r="G1379" i="1"/>
  <c r="G1389" i="1"/>
  <c r="G1399" i="1"/>
  <c r="G1409" i="1"/>
  <c r="G1419" i="1"/>
  <c r="G1429" i="1"/>
  <c r="G1439" i="1"/>
  <c r="G1449" i="1"/>
  <c r="G1459" i="1"/>
  <c r="G1469" i="1"/>
  <c r="G1479" i="1"/>
  <c r="G1489" i="1"/>
  <c r="G1499" i="1"/>
  <c r="G1509" i="1"/>
  <c r="G1519" i="1"/>
  <c r="G1529" i="1"/>
  <c r="G1539" i="1"/>
  <c r="G1549" i="1"/>
  <c r="G1559" i="1"/>
  <c r="G1569" i="1"/>
  <c r="G1579" i="1"/>
  <c r="G1087" i="1"/>
  <c r="G1097" i="1"/>
  <c r="G1107" i="1"/>
  <c r="G1117" i="1"/>
  <c r="G1127" i="1"/>
  <c r="G1137" i="1"/>
  <c r="G1147" i="1"/>
  <c r="G1157" i="1"/>
  <c r="G1167" i="1"/>
  <c r="G1177" i="1"/>
  <c r="G1187" i="1"/>
  <c r="G1197" i="1"/>
  <c r="G1207" i="1"/>
  <c r="G1217" i="1"/>
  <c r="G1227" i="1"/>
  <c r="G1237" i="1"/>
  <c r="G1247" i="1"/>
  <c r="G1257" i="1"/>
  <c r="G1267" i="1"/>
  <c r="G1074" i="1"/>
  <c r="G1065" i="1"/>
  <c r="G1057" i="1"/>
  <c r="G1291" i="1"/>
  <c r="G1304" i="1"/>
  <c r="G1320" i="1"/>
  <c r="G1333" i="1"/>
  <c r="G1362" i="1"/>
  <c r="G1391" i="1"/>
  <c r="G1404" i="1"/>
  <c r="G1420" i="1"/>
  <c r="G1433" i="1"/>
  <c r="G1462" i="1"/>
  <c r="G1491" i="1"/>
  <c r="G1517" i="1"/>
  <c r="G1531" i="1"/>
  <c r="G1557" i="1"/>
  <c r="G1571" i="1"/>
  <c r="G1095" i="1"/>
  <c r="G1292" i="1"/>
  <c r="G1334" i="1"/>
  <c r="G1350" i="1"/>
  <c r="G1434" i="1"/>
  <c r="G1450" i="1"/>
  <c r="G1532" i="1"/>
  <c r="G1558" i="1"/>
  <c r="G1277" i="1"/>
  <c r="G1348" i="1"/>
  <c r="G1377" i="1"/>
  <c r="G1448" i="1"/>
  <c r="G1477" i="1"/>
  <c r="G1504" i="1"/>
  <c r="G1544" i="1"/>
  <c r="G1082" i="1"/>
  <c r="G1109" i="1"/>
  <c r="G1121" i="1"/>
  <c r="G1134" i="1"/>
  <c r="G1146" i="1"/>
  <c r="G1159" i="1"/>
  <c r="G1171" i="1"/>
  <c r="G1184" i="1"/>
  <c r="G1196" i="1"/>
  <c r="G1209" i="1"/>
  <c r="G1221" i="1"/>
  <c r="G1234" i="1"/>
  <c r="G1246" i="1"/>
  <c r="G1259" i="1"/>
  <c r="G1271" i="1"/>
  <c r="G1062" i="1"/>
  <c r="G1056" i="1"/>
  <c r="G1321" i="1"/>
  <c r="G1363" i="1"/>
  <c r="G1392" i="1"/>
  <c r="G1421" i="1"/>
  <c r="G1463" i="1"/>
  <c r="G1492" i="1"/>
  <c r="G1518" i="1"/>
  <c r="G1572" i="1"/>
  <c r="G1096" i="1"/>
  <c r="G1338" i="1"/>
  <c r="G1367" i="1"/>
  <c r="G1438" i="1"/>
  <c r="G1467" i="1"/>
  <c r="G1508" i="1"/>
  <c r="G1522" i="1"/>
  <c r="G1548" i="1"/>
  <c r="G1562" i="1"/>
  <c r="G1086" i="1"/>
  <c r="G1100" i="1"/>
  <c r="G1112" i="1"/>
  <c r="G1125" i="1"/>
  <c r="G1138" i="1"/>
  <c r="G1150" i="1"/>
  <c r="G1162" i="1"/>
  <c r="G1175" i="1"/>
  <c r="G1188" i="1"/>
  <c r="G1200" i="1"/>
  <c r="G1212" i="1"/>
  <c r="G1225" i="1"/>
  <c r="G1238" i="1"/>
  <c r="G1250" i="1"/>
  <c r="G1262" i="1"/>
  <c r="G1072" i="1"/>
  <c r="G1066" i="1"/>
  <c r="G1060" i="1"/>
  <c r="G1282" i="1"/>
  <c r="G1311" i="1"/>
  <c r="G1324" i="1"/>
  <c r="G1340" i="1"/>
  <c r="G1353" i="1"/>
  <c r="G1382" i="1"/>
  <c r="G1411" i="1"/>
  <c r="G1424" i="1"/>
  <c r="G1440" i="1"/>
  <c r="G1453" i="1"/>
  <c r="G1482" i="1"/>
  <c r="G1496" i="1"/>
  <c r="G1510" i="1"/>
  <c r="G1536" i="1"/>
  <c r="G1550" i="1"/>
  <c r="G1576" i="1"/>
  <c r="G1088" i="1"/>
  <c r="G1297" i="1"/>
  <c r="G1278" i="1"/>
  <c r="G1300" i="1"/>
  <c r="G1341" i="1"/>
  <c r="G1358" i="1"/>
  <c r="G1378" i="1"/>
  <c r="G1454" i="1"/>
  <c r="G1511" i="1"/>
  <c r="G1527" i="1"/>
  <c r="G1546" i="1"/>
  <c r="G1581" i="1"/>
  <c r="G1098" i="1"/>
  <c r="G1130" i="1"/>
  <c r="G1148" i="1"/>
  <c r="G1180" i="1"/>
  <c r="G1198" i="1"/>
  <c r="G1230" i="1"/>
  <c r="G1248" i="1"/>
  <c r="G1077" i="1"/>
  <c r="G1055" i="1"/>
  <c r="G1512" i="1"/>
  <c r="G1547" i="1"/>
  <c r="G1080" i="1"/>
  <c r="G1099" i="1"/>
  <c r="G1131" i="1"/>
  <c r="G1149" i="1"/>
  <c r="G1181" i="1"/>
  <c r="G1199" i="1"/>
  <c r="G1231" i="1"/>
  <c r="G1249" i="1"/>
  <c r="G1078" i="1"/>
  <c r="G1281" i="1"/>
  <c r="G1322" i="1"/>
  <c r="G1361" i="1"/>
  <c r="G1381" i="1"/>
  <c r="G1457" i="1"/>
  <c r="G1474" i="1"/>
  <c r="G1494" i="1"/>
  <c r="G1530" i="1"/>
  <c r="G1566" i="1"/>
  <c r="G1116" i="1"/>
  <c r="G1166" i="1"/>
  <c r="G1216" i="1"/>
  <c r="G1266" i="1"/>
  <c r="G1059" i="1"/>
  <c r="G1283" i="1"/>
  <c r="G1101" i="1"/>
  <c r="G1232" i="1"/>
  <c r="G1079" i="1"/>
  <c r="G1280" i="1"/>
  <c r="G1318" i="1"/>
  <c r="G1360" i="1"/>
  <c r="G1380" i="1"/>
  <c r="G1398" i="1"/>
  <c r="G1473" i="1"/>
  <c r="G1493" i="1"/>
  <c r="G1564" i="1"/>
  <c r="G1115" i="1"/>
  <c r="G1165" i="1"/>
  <c r="G1215" i="1"/>
  <c r="G1265" i="1"/>
  <c r="G1058" i="1"/>
  <c r="G1301" i="1"/>
  <c r="G1342" i="1"/>
  <c r="G1400" i="1"/>
  <c r="G1417" i="1"/>
  <c r="G1437" i="1"/>
  <c r="G1528" i="1"/>
  <c r="G1302" i="1"/>
  <c r="G1343" i="1"/>
  <c r="G1401" i="1"/>
  <c r="G1418" i="1"/>
  <c r="G1513" i="1"/>
  <c r="G1081" i="1"/>
  <c r="G1132" i="1"/>
  <c r="G1151" i="1"/>
  <c r="G1182" i="1"/>
  <c r="G1201" i="1"/>
  <c r="G1251" i="1"/>
  <c r="G1287" i="1"/>
  <c r="G1328" i="1"/>
  <c r="G1347" i="1"/>
  <c r="G1368" i="1"/>
  <c r="G1443" i="1"/>
  <c r="G1553" i="1"/>
  <c r="G1120" i="1"/>
  <c r="G1139" i="1"/>
  <c r="G1170" i="1"/>
  <c r="G1189" i="1"/>
  <c r="G1220" i="1"/>
  <c r="G1239" i="1"/>
  <c r="G1270" i="1"/>
  <c r="G1308" i="1"/>
  <c r="G1330" i="1"/>
  <c r="G1370" i="1"/>
  <c r="G1387" i="1"/>
  <c r="G1407" i="1"/>
  <c r="G1483" i="1"/>
  <c r="G1501" i="1"/>
  <c r="G1520" i="1"/>
  <c r="G1537" i="1"/>
  <c r="G1089" i="1"/>
  <c r="G1105" i="1"/>
  <c r="G1122" i="1"/>
  <c r="G1155" i="1"/>
  <c r="G1172" i="1"/>
  <c r="G1205" i="1"/>
  <c r="G1222" i="1"/>
  <c r="G1255" i="1"/>
  <c r="G1272" i="1"/>
  <c r="G1067" i="1"/>
  <c r="G1288" i="1"/>
  <c r="G1310" i="1"/>
  <c r="G1351" i="1"/>
  <c r="G1427" i="1"/>
  <c r="G1444" i="1"/>
  <c r="G1464" i="1"/>
  <c r="G1554" i="1"/>
  <c r="G1573" i="1"/>
  <c r="G1140" i="1"/>
  <c r="G1190" i="1"/>
  <c r="G1240" i="1"/>
  <c r="G1314" i="1"/>
  <c r="G1383" i="1"/>
  <c r="G1478" i="1"/>
  <c r="G1538" i="1"/>
  <c r="G1567" i="1"/>
  <c r="G1092" i="1"/>
  <c r="G1124" i="1"/>
  <c r="G1178" i="1"/>
  <c r="G1206" i="1"/>
  <c r="G1235" i="1"/>
  <c r="G1064" i="1"/>
  <c r="G1094" i="1"/>
  <c r="G1068" i="1"/>
  <c r="G1541" i="1"/>
  <c r="G1128" i="1"/>
  <c r="G1158" i="1"/>
  <c r="G1284" i="1"/>
  <c r="G1352" i="1"/>
  <c r="G1413" i="1"/>
  <c r="G1480" i="1"/>
  <c r="G1507" i="1"/>
  <c r="G1540" i="1"/>
  <c r="G1152" i="1"/>
  <c r="G1261" i="1"/>
  <c r="G1126" i="1"/>
  <c r="G1481" i="1"/>
  <c r="G1388" i="1"/>
  <c r="G1069" i="1"/>
  <c r="G1514" i="1"/>
  <c r="G1241" i="1"/>
  <c r="G1452" i="1"/>
  <c r="G1210" i="1"/>
  <c r="G1327" i="1"/>
  <c r="G1293" i="1"/>
  <c r="G1423" i="1"/>
  <c r="G1487" i="1"/>
  <c r="G1516" i="1"/>
  <c r="G1543" i="1"/>
  <c r="G1577" i="1"/>
  <c r="G1104" i="1"/>
  <c r="G1160" i="1"/>
  <c r="G1214" i="1"/>
  <c r="G1242" i="1"/>
  <c r="G1331" i="1"/>
  <c r="G1393" i="1"/>
  <c r="G1458" i="1"/>
  <c r="G1521" i="1"/>
  <c r="G1551" i="1"/>
  <c r="G1106" i="1"/>
  <c r="G1135" i="1"/>
  <c r="G1218" i="1"/>
  <c r="G1054" i="1"/>
  <c r="G1294" i="1"/>
  <c r="G1364" i="1"/>
  <c r="G1428" i="1"/>
  <c r="G1460" i="1"/>
  <c r="G1488" i="1"/>
  <c r="G1578" i="1"/>
  <c r="G1161" i="1"/>
  <c r="G1191" i="1"/>
  <c r="G1244" i="1"/>
  <c r="G1274" i="1"/>
  <c r="G1332" i="1"/>
  <c r="G1394" i="1"/>
  <c r="G1430" i="1"/>
  <c r="G1490" i="1"/>
  <c r="G1523" i="1"/>
  <c r="G1552" i="1"/>
  <c r="G1580" i="1"/>
  <c r="G1108" i="1"/>
  <c r="G1136" i="1"/>
  <c r="G1219" i="1"/>
  <c r="G1298" i="1"/>
  <c r="G1397" i="1"/>
  <c r="G1461" i="1"/>
  <c r="G1110" i="1"/>
  <c r="G1164" i="1"/>
  <c r="G1245" i="1"/>
  <c r="G1073" i="1"/>
  <c r="G1431" i="1"/>
  <c r="G1524" i="1"/>
  <c r="G1084" i="1"/>
  <c r="G1168" i="1"/>
  <c r="G1303" i="1"/>
  <c r="G1402" i="1"/>
  <c r="G1556" i="1"/>
  <c r="G1111" i="1"/>
  <c r="G1194" i="1"/>
  <c r="G1075" i="1"/>
  <c r="G1372" i="1"/>
  <c r="G1468" i="1"/>
  <c r="G1526" i="1"/>
  <c r="G1085" i="1"/>
  <c r="G1226" i="1"/>
  <c r="G1307" i="1"/>
  <c r="G1500" i="1"/>
  <c r="G1254" i="1"/>
  <c r="G1312" i="1"/>
  <c r="G1408" i="1"/>
  <c r="G1090" i="1"/>
  <c r="G1118" i="1"/>
  <c r="G1174" i="1"/>
  <c r="G1228" i="1"/>
  <c r="G1256" i="1"/>
  <c r="G1374" i="1"/>
  <c r="G1442" i="1"/>
  <c r="G1503" i="1"/>
  <c r="G1091" i="1"/>
  <c r="G1229" i="1"/>
  <c r="G1506" i="1"/>
  <c r="G1204" i="1"/>
  <c r="G1384" i="1"/>
  <c r="G1568" i="1"/>
  <c r="G1208" i="1"/>
  <c r="G1317" i="1"/>
  <c r="G1264" i="1"/>
  <c r="G1484" i="1"/>
  <c r="G1185" i="1"/>
  <c r="G1268" i="1"/>
  <c r="G1186" i="1"/>
  <c r="G1070" i="1"/>
  <c r="G1497" i="1"/>
  <c r="G1141" i="1"/>
  <c r="G1432" i="1"/>
  <c r="G1470" i="1"/>
  <c r="G1560" i="1"/>
  <c r="G1142" i="1"/>
  <c r="G1441" i="1"/>
  <c r="G1344" i="1"/>
  <c r="G1471" i="1"/>
  <c r="G1561" i="1"/>
  <c r="G1144" i="1"/>
  <c r="G1202" i="1"/>
  <c r="G1119" i="1"/>
  <c r="G1258" i="1"/>
  <c r="G1063" i="1"/>
  <c r="G1412" i="1"/>
  <c r="G1472" i="1"/>
  <c r="G1563" i="1"/>
  <c r="G1260" i="1"/>
  <c r="G1179" i="1"/>
  <c r="G1414" i="1"/>
  <c r="G1570" i="1"/>
  <c r="G1290" i="1"/>
  <c r="G1390" i="1"/>
  <c r="G1574" i="1"/>
  <c r="G1211" i="1"/>
  <c r="G1357" i="1"/>
  <c r="G1129" i="1"/>
  <c r="G1192" i="1"/>
  <c r="G1371" i="1"/>
  <c r="G1224" i="1"/>
  <c r="G1252" i="1"/>
  <c r="G1337" i="1"/>
  <c r="G1498" i="1"/>
  <c r="G1169" i="1"/>
  <c r="G1403" i="1"/>
  <c r="G1114" i="1"/>
  <c r="G1195" i="1"/>
  <c r="G1076" i="1"/>
  <c r="G1373" i="1"/>
  <c r="G1502" i="1"/>
  <c r="G1410" i="1"/>
  <c r="G1533" i="1"/>
  <c r="G1313" i="1"/>
  <c r="G1176" i="1"/>
  <c r="G1534" i="1"/>
  <c r="G1145" i="1"/>
  <c r="G1447" i="1"/>
  <c r="G1236" i="1"/>
  <c r="G1154" i="1"/>
  <c r="G1323" i="1"/>
  <c r="G1156" i="1"/>
  <c r="G1102" i="1"/>
  <c r="G1269" i="1"/>
  <c r="G1354" i="1"/>
  <c r="G1451" i="1"/>
  <c r="G1422" i="1"/>
  <c r="G1542" i="1"/>
  <c r="B74" i="4"/>
  <c r="G643" i="1"/>
  <c r="G367" i="1"/>
  <c r="G865" i="1"/>
  <c r="G347" i="1"/>
  <c r="G859" i="1"/>
  <c r="G731" i="1"/>
  <c r="G439" i="1"/>
  <c r="G944" i="1"/>
  <c r="G65" i="1"/>
  <c r="G8" i="1"/>
  <c r="G405" i="1"/>
  <c r="G607" i="1"/>
  <c r="G458" i="1"/>
  <c r="G483" i="1"/>
  <c r="G732" i="1"/>
  <c r="G804" i="1"/>
  <c r="G904" i="1"/>
  <c r="G442" i="1"/>
  <c r="G999" i="1"/>
  <c r="G398" i="1"/>
  <c r="G235" i="1"/>
  <c r="G603" i="1"/>
  <c r="G530" i="1"/>
  <c r="G917" i="1"/>
  <c r="G629" i="1"/>
  <c r="G892" i="1"/>
  <c r="G83" i="1"/>
  <c r="B16" i="3"/>
  <c r="D10" i="4" s="1"/>
  <c r="D9" i="4"/>
  <c r="G319" i="1"/>
  <c r="G205" i="1"/>
  <c r="G69" i="1"/>
  <c r="G118" i="1"/>
  <c r="G939" i="1"/>
  <c r="G155" i="1"/>
  <c r="G850" i="1"/>
  <c r="G800" i="1"/>
  <c r="G127" i="1"/>
  <c r="G817" i="1"/>
  <c r="G237" i="1"/>
  <c r="G413" i="1"/>
  <c r="G590" i="1"/>
  <c r="G352" i="1"/>
  <c r="G1034" i="1"/>
  <c r="G625" i="1"/>
  <c r="G910" i="1"/>
  <c r="G889" i="1"/>
  <c r="G380" i="1"/>
  <c r="G857" i="1"/>
  <c r="G678" i="1"/>
  <c r="G604" i="1"/>
  <c r="G149" i="1"/>
  <c r="G460" i="1"/>
  <c r="G262" i="1"/>
  <c r="G63" i="1"/>
  <c r="G557" i="1"/>
  <c r="G437" i="1"/>
  <c r="G709" i="1"/>
  <c r="G331" i="1"/>
  <c r="G256" i="1"/>
  <c r="G1007" i="1"/>
  <c r="G605" i="1"/>
  <c r="G722" i="1"/>
  <c r="G103" i="1"/>
  <c r="G924" i="1"/>
  <c r="G791" i="1"/>
  <c r="G355" i="1"/>
  <c r="G581" i="1"/>
  <c r="G360" i="1"/>
  <c r="G624" i="1"/>
  <c r="G943" i="1"/>
  <c r="G611" i="1"/>
  <c r="G254" i="1"/>
  <c r="G121" i="1"/>
  <c r="G23" i="1"/>
  <c r="G911" i="1"/>
  <c r="G451" i="1"/>
  <c r="G1039" i="1"/>
  <c r="B22" i="3"/>
  <c r="B79" i="4"/>
  <c r="G480" i="1"/>
  <c r="G56" i="1"/>
  <c r="G500" i="1"/>
  <c r="G966" i="1"/>
  <c r="G527" i="1"/>
  <c r="G468" i="1"/>
  <c r="G184" i="1"/>
  <c r="G748" i="1"/>
  <c r="G564" i="1"/>
  <c r="G93" i="1"/>
  <c r="G632" i="1"/>
  <c r="G985" i="1"/>
  <c r="B22" i="1"/>
  <c r="D5" i="4" s="1"/>
  <c r="B23" i="1"/>
  <c r="D6" i="4" s="1"/>
  <c r="B13" i="3"/>
  <c r="G847" i="1"/>
  <c r="G781" i="1"/>
  <c r="G661" i="1"/>
  <c r="G234" i="1"/>
  <c r="G187" i="1"/>
  <c r="G877" i="1"/>
  <c r="G92" i="1"/>
  <c r="G981" i="1"/>
  <c r="G472" i="1"/>
  <c r="G164" i="1"/>
  <c r="G358" i="1"/>
  <c r="G494" i="1"/>
  <c r="G212" i="1"/>
  <c r="G390" i="1"/>
  <c r="G343" i="1"/>
  <c r="G64" i="1"/>
  <c r="G873" i="1"/>
  <c r="G162" i="1"/>
  <c r="G244" i="1"/>
  <c r="G952" i="1"/>
  <c r="G719" i="1"/>
  <c r="G26" i="1"/>
  <c r="G36" i="1"/>
  <c r="G411" i="1"/>
  <c r="G824" i="1"/>
  <c r="G496" i="1"/>
  <c r="G692" i="1"/>
  <c r="G307" i="1"/>
  <c r="G91" i="1"/>
  <c r="G570" i="1"/>
  <c r="G1046" i="1"/>
  <c r="G211" i="1"/>
  <c r="G735" i="1"/>
  <c r="G613" i="1"/>
  <c r="G156" i="1"/>
  <c r="G312" i="1"/>
  <c r="G492" i="1"/>
  <c r="G95" i="1"/>
  <c r="G846" i="1"/>
  <c r="G467" i="1"/>
  <c r="G582" i="1"/>
  <c r="G934" i="1"/>
  <c r="G278" i="1"/>
  <c r="G77" i="1"/>
  <c r="G82" i="1"/>
  <c r="G169" i="1"/>
  <c r="G796" i="1"/>
  <c r="G986" i="1"/>
  <c r="G761" i="1"/>
  <c r="G1009" i="1"/>
  <c r="G697" i="1"/>
  <c r="G936" i="1"/>
  <c r="G232" i="1"/>
  <c r="G803" i="1"/>
  <c r="G762" i="1"/>
  <c r="G584" i="1"/>
  <c r="G41" i="1"/>
  <c r="G137" i="1"/>
  <c r="G705" i="1"/>
  <c r="G834" i="1"/>
  <c r="G798" i="1"/>
  <c r="G887" i="1"/>
  <c r="G837" i="1"/>
  <c r="G98" i="1"/>
  <c r="G418" i="1"/>
  <c r="G518" i="1"/>
  <c r="G622" i="1"/>
  <c r="G811" i="1"/>
  <c r="G594" i="1"/>
  <c r="G882" i="1"/>
  <c r="G245" i="1"/>
  <c r="G1049" i="1"/>
  <c r="G734" i="1"/>
  <c r="G1023" i="1"/>
  <c r="G551" i="1"/>
  <c r="G395" i="1"/>
  <c r="G640" i="1"/>
  <c r="G1052" i="1"/>
  <c r="G843" i="1"/>
  <c r="G618" i="1"/>
  <c r="G383" i="1"/>
  <c r="G691" i="1"/>
  <c r="G779" i="1"/>
  <c r="G863" i="1"/>
  <c r="G441" i="1"/>
  <c r="B18" i="1"/>
  <c r="G635" i="1"/>
  <c r="G577" i="1"/>
  <c r="G858" i="1"/>
  <c r="G350" i="1"/>
  <c r="G238" i="1"/>
  <c r="G996" i="1"/>
  <c r="G578" i="1"/>
  <c r="G226" i="1"/>
  <c r="G571" i="1"/>
  <c r="G339" i="1"/>
  <c r="G869" i="1"/>
  <c r="G838" i="1"/>
  <c r="G983" i="1"/>
  <c r="G976" i="1"/>
  <c r="G382" i="1"/>
  <c r="G672" i="1"/>
  <c r="G239" i="1"/>
  <c r="G538" i="1"/>
  <c r="G550" i="1"/>
  <c r="G560" i="1"/>
  <c r="G561" i="1"/>
  <c r="G754" i="1"/>
  <c r="G699" i="1"/>
  <c r="G826" i="1"/>
  <c r="G308" i="1"/>
  <c r="G949" i="1"/>
  <c r="G588" i="1"/>
  <c r="G630" i="1"/>
  <c r="G310" i="1"/>
  <c r="G276" i="1"/>
  <c r="G424" i="1"/>
  <c r="G85" i="1"/>
  <c r="G110" i="1"/>
  <c r="G614" i="1"/>
  <c r="G715" i="1"/>
  <c r="G663" i="1"/>
  <c r="G183" i="1"/>
  <c r="G338" i="1"/>
  <c r="G695" i="1"/>
  <c r="G49" i="1"/>
  <c r="G851" i="1"/>
  <c r="G558" i="1"/>
  <c r="G789" i="1"/>
  <c r="G348" i="1"/>
  <c r="G681" i="1"/>
  <c r="G476" i="1"/>
  <c r="G660" i="1"/>
  <c r="G248" i="1"/>
  <c r="G328" i="1"/>
  <c r="G631" i="1"/>
  <c r="G655" i="1"/>
  <c r="G197" i="1"/>
  <c r="G951" i="1"/>
  <c r="G897" i="1"/>
  <c r="G140" i="1"/>
  <c r="G736" i="1"/>
  <c r="G199" i="1"/>
  <c r="G27" i="1"/>
  <c r="G609" i="1"/>
  <c r="G674" i="1"/>
  <c r="G606" i="1"/>
  <c r="G569" i="1"/>
  <c r="G884" i="1"/>
  <c r="G544" i="1"/>
  <c r="G686" i="1"/>
  <c r="G333" i="1"/>
  <c r="G408" i="1"/>
  <c r="G657" i="1"/>
  <c r="G797" i="1"/>
  <c r="G1010" i="1"/>
  <c r="G879" i="1"/>
  <c r="G914" i="1"/>
  <c r="G182" i="1"/>
  <c r="G583" i="1"/>
  <c r="G198" i="1"/>
  <c r="G488" i="1"/>
  <c r="G1019" i="1"/>
  <c r="G86" i="1"/>
  <c r="G456" i="1"/>
  <c r="G218" i="1"/>
  <c r="G397" i="1"/>
  <c r="G520" i="1"/>
  <c r="G136" i="1"/>
  <c r="G935" i="1"/>
  <c r="G510" i="1"/>
  <c r="G814" i="1"/>
  <c r="G165" i="1"/>
  <c r="G912" i="1"/>
  <c r="G855" i="1"/>
  <c r="G400" i="1"/>
  <c r="G553" i="1"/>
  <c r="G410" i="1"/>
  <c r="G1035" i="1"/>
  <c r="G359" i="1"/>
  <c r="G537" i="1"/>
  <c r="G505" i="1"/>
  <c r="G818" i="1"/>
  <c r="G964" i="1"/>
  <c r="G589" i="1"/>
  <c r="G862" i="1"/>
  <c r="G109" i="1"/>
  <c r="G46" i="1"/>
  <c r="G596" i="1"/>
  <c r="G676" i="1"/>
  <c r="G385" i="1"/>
  <c r="G159" i="1"/>
  <c r="G932" i="1"/>
  <c r="G773" i="1"/>
  <c r="G9" i="1"/>
  <c r="G501" i="1"/>
  <c r="G984" i="1"/>
  <c r="G1022" i="1"/>
  <c r="G222" i="1"/>
  <c r="G790" i="1"/>
  <c r="G1013" i="1"/>
  <c r="G489" i="1"/>
  <c r="G167" i="1"/>
  <c r="G1008" i="1"/>
  <c r="G802" i="1"/>
  <c r="G725" i="1"/>
  <c r="G888" i="1"/>
  <c r="G765" i="1"/>
  <c r="G567" i="1"/>
  <c r="G393" i="1"/>
  <c r="G436" i="1"/>
  <c r="G760" i="1"/>
  <c r="G229" i="1"/>
  <c r="G80" i="1"/>
  <c r="G399" i="1"/>
  <c r="G376" i="1"/>
  <c r="G444" i="1"/>
  <c r="G150" i="1"/>
  <c r="G241" i="1"/>
  <c r="G612" i="1"/>
  <c r="G799" i="1"/>
  <c r="G120" i="1"/>
  <c r="G175" i="1"/>
  <c r="G409" i="1"/>
  <c r="G253" i="1"/>
  <c r="G901" i="1"/>
  <c r="G559" i="1"/>
  <c r="G829" i="1"/>
  <c r="G297" i="1"/>
  <c r="G446" i="1"/>
  <c r="G753" i="1"/>
  <c r="G345" i="1"/>
  <c r="G141" i="1"/>
  <c r="G903" i="1"/>
  <c r="G747" i="1"/>
  <c r="G673" i="1"/>
  <c r="G742" i="1"/>
  <c r="G948" i="1"/>
  <c r="G717" i="1"/>
  <c r="G1036" i="1"/>
  <c r="G357" i="1"/>
  <c r="G349" i="1"/>
  <c r="G37" i="1"/>
  <c r="G195" i="1"/>
  <c r="G495" i="1"/>
  <c r="G563" i="1"/>
  <c r="G680" i="1"/>
  <c r="G236" i="1"/>
  <c r="G294" i="1"/>
  <c r="G852" i="1"/>
  <c r="G71" i="1"/>
  <c r="G421" i="1"/>
  <c r="G147" i="1"/>
  <c r="G980" i="1"/>
  <c r="G314" i="1"/>
  <c r="G353" i="1"/>
  <c r="G823" i="1"/>
  <c r="G463" i="1"/>
  <c r="G152" i="1"/>
  <c r="G795" i="1"/>
  <c r="G825" i="1"/>
  <c r="G598" i="1"/>
  <c r="G172" i="1"/>
  <c r="G905" i="1"/>
  <c r="G642" i="1"/>
  <c r="G1028" i="1"/>
  <c r="G543" i="1"/>
  <c r="G592" i="1"/>
  <c r="G329" i="1"/>
  <c r="G384" i="1"/>
  <c r="G782" i="1"/>
  <c r="G523" i="1"/>
  <c r="G50" i="1"/>
  <c r="G72" i="1"/>
  <c r="G961" i="1"/>
  <c r="G580" i="1"/>
  <c r="G387" i="1"/>
  <c r="G830" i="1"/>
  <c r="G117" i="1"/>
  <c r="G373" i="1"/>
  <c r="G104" i="1"/>
  <c r="G125" i="1"/>
  <c r="G1011" i="1"/>
  <c r="G774" i="1"/>
  <c r="G70" i="1"/>
  <c r="G777" i="1"/>
  <c r="G228" i="1"/>
  <c r="G945" i="1"/>
  <c r="G55" i="1"/>
  <c r="G778" i="1"/>
  <c r="G466" i="1"/>
  <c r="G433" i="1"/>
  <c r="G174" i="1"/>
  <c r="G574" i="1"/>
  <c r="G820" i="1"/>
  <c r="G599" i="1"/>
  <c r="G1032" i="1"/>
  <c r="G714" i="1"/>
  <c r="G504" i="1"/>
  <c r="G755" i="1"/>
  <c r="G832" i="1"/>
  <c r="G783" i="1"/>
  <c r="G16" i="1"/>
  <c r="G113" i="1"/>
  <c r="G124" i="1"/>
  <c r="G810" i="1"/>
  <c r="G653" i="1"/>
  <c r="G700" i="1"/>
  <c r="G40" i="1"/>
  <c r="G132" i="1"/>
  <c r="G128" i="1"/>
  <c r="G404" i="1"/>
  <c r="G306" i="1"/>
  <c r="G361" i="1"/>
  <c r="G88" i="1"/>
  <c r="G608" i="1"/>
  <c r="G876" i="1"/>
  <c r="G193" i="1"/>
  <c r="G517" i="1"/>
  <c r="G25" i="1"/>
  <c r="G808" i="1"/>
  <c r="G531" i="1"/>
  <c r="G853" i="1"/>
  <c r="G923" i="1"/>
  <c r="G988" i="1"/>
  <c r="G431" i="1"/>
  <c r="G965" i="1"/>
  <c r="G794" i="1"/>
  <c r="G73" i="1"/>
  <c r="G388" i="1"/>
  <c r="G767" i="1"/>
  <c r="G626" i="1"/>
  <c r="G893" i="1"/>
  <c r="G4" i="1"/>
  <c r="G872" i="1"/>
  <c r="G252" i="1"/>
  <c r="G288" i="1"/>
  <c r="G258" i="1"/>
  <c r="G491" i="1"/>
  <c r="G209" i="1"/>
  <c r="G868" i="1"/>
  <c r="G925" i="1"/>
  <c r="G585" i="1"/>
  <c r="G898" i="1"/>
  <c r="G246" i="1"/>
  <c r="G652" i="1"/>
  <c r="G586" i="1"/>
  <c r="G815" i="1"/>
  <c r="G835" i="1"/>
  <c r="G744" i="1"/>
  <c r="G933" i="1"/>
  <c r="G621" i="1"/>
  <c r="G112" i="1"/>
  <c r="G5" i="1"/>
  <c r="G166" i="1"/>
  <c r="G1003" i="1"/>
  <c r="G743" i="1"/>
  <c r="G539" i="1"/>
  <c r="G1029" i="1"/>
  <c r="G173" i="1"/>
  <c r="G62" i="1"/>
  <c r="G79" i="1"/>
  <c r="G809" i="1"/>
  <c r="G425" i="1"/>
  <c r="G785" i="1"/>
  <c r="G541" i="1"/>
  <c r="G1042" i="1"/>
  <c r="G689" i="1"/>
  <c r="G836" i="1"/>
  <c r="G633" i="1"/>
  <c r="G282" i="1"/>
  <c r="G52" i="1"/>
  <c r="G190" i="1"/>
  <c r="G31" i="1"/>
  <c r="G202" i="1"/>
  <c r="G931" i="1"/>
  <c r="G840" i="1"/>
  <c r="G1031" i="1"/>
  <c r="G740" i="1"/>
  <c r="G259" i="1"/>
  <c r="G554" i="1"/>
  <c r="G295" i="1"/>
  <c r="G967" i="1"/>
  <c r="G435" i="1"/>
  <c r="G148" i="1"/>
  <c r="G154" i="1"/>
  <c r="G639" i="1"/>
  <c r="G151" i="1"/>
  <c r="G233" i="1"/>
  <c r="G402" i="1"/>
  <c r="G990" i="1"/>
  <c r="G601" i="1"/>
  <c r="G417" i="1"/>
  <c r="G284" i="1"/>
  <c r="G115" i="1"/>
  <c r="G255" i="1"/>
  <c r="G107" i="1"/>
  <c r="G210" i="1"/>
  <c r="G337" i="1"/>
  <c r="G269" i="1"/>
  <c r="G977" i="1"/>
  <c r="G87" i="1"/>
  <c r="G161" i="1"/>
  <c r="G805" i="1"/>
  <c r="G230" i="1"/>
  <c r="G296" i="1"/>
  <c r="G566" i="1"/>
  <c r="G106" i="1"/>
  <c r="G994" i="1"/>
  <c r="G271" i="1"/>
  <c r="G670" i="1"/>
  <c r="G486" i="1"/>
  <c r="G741" i="1"/>
  <c r="G878" i="1"/>
  <c r="G975" i="1"/>
  <c r="G369" i="1"/>
  <c r="G974" i="1"/>
  <c r="G694" i="1"/>
  <c r="G19" i="1"/>
  <c r="G101" i="1"/>
  <c r="G461" i="1"/>
  <c r="G727" i="1"/>
  <c r="G99" i="1"/>
  <c r="G407" i="1"/>
  <c r="G134" i="1"/>
  <c r="G340" i="1"/>
  <c r="G899" i="1"/>
  <c r="G114" i="1"/>
  <c r="G954" i="1"/>
  <c r="G163" i="1"/>
  <c r="G58" i="1"/>
  <c r="G679" i="1"/>
  <c r="G261" i="1"/>
  <c r="G610" i="1"/>
  <c r="G647" i="1"/>
  <c r="G788" i="1"/>
  <c r="G188" i="1"/>
  <c r="G729" i="1"/>
  <c r="G728" i="1"/>
  <c r="G941" i="1"/>
  <c r="G726" i="1"/>
  <c r="G396" i="1"/>
  <c r="G682" i="1"/>
  <c r="G940" i="1"/>
  <c r="G506" i="1"/>
  <c r="G30" i="1"/>
  <c r="G145" i="1"/>
  <c r="G841" i="1"/>
  <c r="G942" i="1"/>
  <c r="G213" i="1"/>
  <c r="G807" i="1"/>
  <c r="G839" i="1"/>
  <c r="G270" i="1"/>
  <c r="G556" i="1"/>
  <c r="G448" i="1"/>
  <c r="G204" i="1"/>
  <c r="G219" i="1"/>
  <c r="G48" i="1"/>
  <c r="G894" i="1"/>
  <c r="G708" i="1"/>
  <c r="G371" i="1"/>
  <c r="G90" i="1"/>
  <c r="G758" i="1"/>
  <c r="G265" i="1"/>
  <c r="G414" i="1"/>
  <c r="G521" i="1"/>
  <c r="G693" i="1"/>
  <c r="G457" i="1"/>
  <c r="G497" i="1"/>
  <c r="G268" i="1"/>
  <c r="G822" i="1"/>
  <c r="G602" i="1"/>
  <c r="G650" i="1"/>
  <c r="G459" i="1"/>
  <c r="G57" i="1"/>
  <c r="G221" i="1"/>
  <c r="G323" i="1"/>
  <c r="G298" i="1"/>
  <c r="G286" i="1"/>
  <c r="G203" i="1"/>
  <c r="G479" i="1"/>
  <c r="G272" i="1"/>
  <c r="G677" i="1"/>
  <c r="G649" i="1"/>
  <c r="G53" i="1"/>
  <c r="G292" i="1"/>
  <c r="G225" i="1"/>
  <c r="G365" i="1"/>
  <c r="G122" i="1"/>
  <c r="G430" i="1"/>
  <c r="G416" i="1"/>
  <c r="G1047" i="1"/>
  <c r="G546" i="1"/>
  <c r="G111" i="1"/>
  <c r="G432" i="1"/>
  <c r="G671" i="1"/>
  <c r="G638" i="1"/>
  <c r="G401" i="1"/>
  <c r="G318" i="1"/>
  <c r="G929" i="1"/>
  <c r="G445" i="1"/>
  <c r="G100" i="1"/>
  <c r="G706" i="1"/>
  <c r="G18" i="1"/>
  <c r="G481" i="1"/>
  <c r="G816" i="1"/>
  <c r="G1030" i="1"/>
  <c r="G713" i="1"/>
  <c r="G47" i="1"/>
  <c r="G168" i="1"/>
  <c r="G189" i="1"/>
  <c r="G928" i="1"/>
  <c r="G772" i="1"/>
  <c r="G993" i="1"/>
  <c r="G51" i="1"/>
  <c r="G386" i="1"/>
  <c r="G131" i="1"/>
  <c r="G250" i="1"/>
  <c r="G334" i="1"/>
  <c r="G142" i="1"/>
  <c r="G391" i="1"/>
  <c r="G645" i="1"/>
  <c r="G301" i="1"/>
  <c r="G364" i="1"/>
  <c r="G464" i="1"/>
  <c r="G449" i="1"/>
  <c r="G950" i="1"/>
  <c r="G1016" i="1"/>
  <c r="G636" i="1"/>
  <c r="G499" i="1"/>
  <c r="G434" i="1"/>
  <c r="G930" i="1"/>
  <c r="G96" i="1"/>
  <c r="G739" i="1"/>
  <c r="G475" i="1"/>
  <c r="G688" i="1"/>
  <c r="G658" i="1"/>
  <c r="G14" i="1"/>
  <c r="G685" i="1"/>
  <c r="G440" i="1"/>
  <c r="G429" i="1"/>
  <c r="G819" i="1"/>
  <c r="G478" i="1"/>
  <c r="G757" i="1"/>
  <c r="G921" i="1"/>
  <c r="G453" i="1"/>
  <c r="G171" i="1"/>
  <c r="G362" i="1"/>
  <c r="G75" i="1"/>
  <c r="G956" i="1"/>
  <c r="G372" i="1"/>
  <c r="G667" i="1"/>
  <c r="G968" i="1"/>
  <c r="G415" i="1"/>
  <c r="G144" i="1"/>
  <c r="G186" i="1"/>
  <c r="G275" i="1"/>
  <c r="G1015" i="1"/>
  <c r="G35" i="1"/>
  <c r="G344" i="1"/>
  <c r="G12" i="1"/>
  <c r="G29" i="1"/>
  <c r="G707" i="1"/>
  <c r="G322" i="1"/>
  <c r="G146" i="1"/>
  <c r="G511" i="1"/>
  <c r="G3" i="1"/>
  <c r="G856" i="1"/>
  <c r="G507" i="1"/>
  <c r="G419" i="1"/>
  <c r="G10" i="1"/>
  <c r="G327" i="1"/>
  <c r="G6" i="1"/>
  <c r="G745" i="1"/>
  <c r="G955" i="1"/>
  <c r="G763" i="1"/>
  <c r="G208" i="1"/>
  <c r="G220" i="1"/>
  <c r="G283" i="1"/>
  <c r="G76" i="1"/>
  <c r="G1053" i="1"/>
  <c r="G938" i="1"/>
  <c r="G534" i="1"/>
  <c r="G311" i="1"/>
  <c r="G512" i="1"/>
  <c r="G907" i="1"/>
  <c r="G316" i="1"/>
  <c r="G751" i="1"/>
  <c r="G712" i="1"/>
  <c r="G304" i="1"/>
  <c r="G547" i="1"/>
  <c r="G249" i="1"/>
  <c r="G1021" i="1"/>
  <c r="G991" i="1"/>
  <c r="G776" i="1"/>
  <c r="G370" i="1"/>
  <c r="G426" i="1"/>
  <c r="G870" i="1"/>
  <c r="G302" i="1"/>
  <c r="G780" i="1"/>
  <c r="G552" i="1"/>
  <c r="G13" i="1"/>
  <c r="G74" i="1"/>
  <c r="G89" i="1"/>
  <c r="G305" i="1"/>
  <c r="G273" i="1"/>
  <c r="G406" i="1"/>
  <c r="G617" i="1"/>
  <c r="G274" i="1"/>
  <c r="G143" i="1"/>
  <c r="G508" i="1"/>
  <c r="G394" i="1"/>
  <c r="G529" i="1"/>
  <c r="G133" i="1"/>
  <c r="G139" i="1"/>
  <c r="G214" i="1"/>
  <c r="G223" i="1"/>
  <c r="G634" i="1"/>
  <c r="G883" i="1"/>
  <c r="G927" i="1"/>
  <c r="G217" i="1"/>
  <c r="G572" i="1"/>
  <c r="G784" i="1"/>
  <c r="G474" i="1"/>
  <c r="G524" i="1"/>
  <c r="G185" i="1"/>
  <c r="G668" i="1"/>
  <c r="G22" i="1"/>
  <c r="G651" i="1"/>
  <c r="G641" i="1"/>
  <c r="G987" i="1"/>
  <c r="G428" i="1"/>
  <c r="G576" i="1"/>
  <c r="G535" i="1"/>
  <c r="G752" i="1"/>
  <c r="G885" i="1"/>
  <c r="G266" i="1"/>
  <c r="G738" i="1"/>
  <c r="G721" i="1"/>
  <c r="G703" i="1"/>
  <c r="G224" i="1"/>
  <c r="G1024" i="1"/>
  <c r="G891" i="1"/>
  <c r="G45" i="1"/>
  <c r="G493" i="1"/>
  <c r="G60" i="1"/>
  <c r="G264" i="1"/>
  <c r="G267" i="1"/>
  <c r="G648" i="1"/>
  <c r="G129" i="1"/>
  <c r="G153" i="1"/>
  <c r="G240" i="1"/>
  <c r="G724" i="1"/>
  <c r="G514" i="1"/>
  <c r="G313" i="1"/>
  <c r="G116" i="1"/>
  <c r="G374" i="1"/>
  <c r="G227" i="1"/>
  <c r="G962" i="1"/>
  <c r="G177" i="1"/>
  <c r="G257" i="1"/>
  <c r="G522" i="1"/>
  <c r="G105" i="1"/>
  <c r="G196" i="1"/>
  <c r="G59" i="1"/>
  <c r="G309" i="1"/>
  <c r="G827" i="1"/>
  <c r="G1051" i="1"/>
  <c r="G471" i="1"/>
  <c r="G123" i="1"/>
  <c r="G775" i="1"/>
  <c r="G998" i="1"/>
  <c r="G277" i="1"/>
  <c r="G548" i="1"/>
  <c r="G600" i="1"/>
  <c r="G94" i="1"/>
  <c r="G579" i="1"/>
  <c r="G997" i="1"/>
  <c r="G654" i="1"/>
  <c r="G766" i="1"/>
  <c r="G696" i="1"/>
  <c r="G831" i="1"/>
  <c r="G462" i="1"/>
  <c r="G908" i="1"/>
  <c r="G812" i="1"/>
  <c r="G412" i="1"/>
  <c r="G549" i="1"/>
  <c r="G281" i="1"/>
  <c r="G919" i="1"/>
  <c r="G321" i="1"/>
  <c r="G356" i="1"/>
  <c r="G701" i="1"/>
  <c r="G20" i="1"/>
  <c r="G1050" i="1"/>
  <c r="G470" i="1"/>
  <c r="G332" i="1"/>
  <c r="G828" i="1"/>
  <c r="G684" i="1"/>
  <c r="G315" i="1"/>
  <c r="G555" i="1"/>
  <c r="G540" i="1"/>
  <c r="G1026" i="1"/>
  <c r="G170" i="1"/>
  <c r="G39" i="1"/>
  <c r="G335" i="1"/>
  <c r="G247" i="1"/>
  <c r="G17" i="1"/>
  <c r="G326" i="1"/>
  <c r="G1017" i="1"/>
  <c r="G683" i="1"/>
  <c r="G861" i="1"/>
  <c r="G260" i="1"/>
  <c r="G947" i="1"/>
  <c r="G1048" i="1"/>
  <c r="G913" i="1"/>
  <c r="G279" i="1"/>
  <c r="G989" i="1"/>
  <c r="G1012" i="1"/>
  <c r="G191" i="1"/>
  <c r="G21" i="1"/>
  <c r="G1043" i="1"/>
  <c r="G896" i="1"/>
  <c r="G447" i="1"/>
  <c r="G454" i="1"/>
  <c r="G1020" i="1"/>
  <c r="G786" i="1"/>
  <c r="G702" i="1"/>
  <c r="G982" i="1"/>
  <c r="G484" i="1"/>
  <c r="G178" i="1"/>
  <c r="G880" i="1"/>
  <c r="G716" i="1"/>
  <c r="G666" i="1"/>
  <c r="G730" i="1"/>
  <c r="G158" i="1"/>
  <c r="G575" i="1"/>
  <c r="G160" i="1"/>
  <c r="G801" i="1"/>
  <c r="G1005" i="1"/>
  <c r="G875" i="1"/>
  <c r="G711" i="1"/>
  <c r="G487" i="1"/>
  <c r="G179" i="1"/>
  <c r="G532" i="1"/>
  <c r="G867" i="1"/>
  <c r="G513" i="1"/>
  <c r="G704" i="1"/>
  <c r="G979" i="1"/>
  <c r="G320" i="1"/>
  <c r="G906" i="1"/>
  <c r="G324" i="1"/>
  <c r="G973" i="1"/>
  <c r="G341" i="1"/>
  <c r="G420" i="1"/>
  <c r="G44" i="1"/>
  <c r="G916" i="1"/>
  <c r="G7" i="1"/>
  <c r="G659" i="1"/>
  <c r="G289" i="1"/>
  <c r="G793" i="1"/>
  <c r="G720" i="1"/>
  <c r="G102" i="1"/>
  <c r="G918" i="1"/>
  <c r="G67" i="1"/>
  <c r="G503" i="1"/>
  <c r="G97" i="1"/>
  <c r="G366" i="1"/>
  <c r="G1044" i="1"/>
  <c r="G787" i="1"/>
  <c r="G519" i="1"/>
  <c r="G587" i="1"/>
  <c r="G992" i="1"/>
  <c r="G346" i="1"/>
  <c r="G821" i="1"/>
  <c r="G664" i="1"/>
  <c r="G1004" i="1"/>
  <c r="G902" i="1"/>
  <c r="G342" i="1"/>
  <c r="G290" i="1"/>
  <c r="G528" i="1"/>
  <c r="G84" i="1"/>
  <c r="G403" i="1"/>
  <c r="G770" i="1"/>
  <c r="G1037" i="1"/>
  <c r="G844" i="1"/>
  <c r="G970" i="1"/>
  <c r="G66" i="1"/>
  <c r="G1041" i="1"/>
  <c r="G533" i="1"/>
  <c r="G1018" i="1"/>
  <c r="G842" i="1"/>
  <c r="G978" i="1"/>
  <c r="G119" i="1"/>
  <c r="G957" i="1"/>
  <c r="G452" i="1"/>
  <c r="G864" i="1"/>
  <c r="G1006" i="1"/>
  <c r="G874" i="1"/>
  <c r="G126" i="1"/>
  <c r="G733" i="1"/>
  <c r="G498" i="1"/>
  <c r="G392" i="1"/>
  <c r="G423" i="1"/>
  <c r="G242" i="1"/>
  <c r="G593" i="1"/>
  <c r="G438" i="1"/>
  <c r="G972" i="1"/>
  <c r="G381" i="1"/>
  <c r="G845" i="1"/>
  <c r="G176" i="1"/>
  <c r="G881" i="1"/>
  <c r="G969" i="1"/>
  <c r="G662" i="1"/>
  <c r="G926" i="1"/>
  <c r="G920" i="1"/>
  <c r="G389" i="1"/>
  <c r="G42" i="1"/>
  <c r="G759" i="1"/>
  <c r="G206" i="1"/>
  <c r="G1033" i="1"/>
  <c r="G130" i="1"/>
  <c r="G687" i="1"/>
  <c r="G718" i="1"/>
  <c r="G201" i="1"/>
  <c r="G443" i="1"/>
  <c r="G848" i="1"/>
  <c r="G628" i="1"/>
  <c r="G490" i="1"/>
  <c r="G909" i="1"/>
  <c r="G646" i="1"/>
  <c r="G675" i="1"/>
  <c r="G368" i="1"/>
  <c r="G200" i="1"/>
  <c r="G644" i="1"/>
  <c r="G354" i="1"/>
  <c r="G11" i="1"/>
  <c r="G422" i="1"/>
  <c r="G303" i="1"/>
  <c r="G616" i="1"/>
  <c r="G336" i="1"/>
  <c r="G525" i="1"/>
  <c r="G860" i="1"/>
  <c r="G1025" i="1"/>
  <c r="G690" i="1"/>
  <c r="G768" i="1"/>
  <c r="G946" i="1"/>
  <c r="G615" i="1"/>
  <c r="G591" i="1"/>
  <c r="G900" i="1"/>
  <c r="G637" i="1"/>
  <c r="G568" i="1"/>
  <c r="G573" i="1"/>
  <c r="G619" i="1"/>
  <c r="G750" i="1"/>
  <c r="G597" i="1"/>
  <c r="G1002" i="1"/>
  <c r="G833" i="1"/>
  <c r="G542" i="1"/>
  <c r="G317" i="1"/>
  <c r="G181" i="1"/>
  <c r="G135" i="1"/>
  <c r="G263" i="1"/>
  <c r="G138" i="1"/>
  <c r="G38" i="1"/>
  <c r="G1014" i="1"/>
  <c r="G960" i="1"/>
  <c r="G562" i="1"/>
  <c r="G15" i="1"/>
  <c r="G68" i="1"/>
  <c r="G207" i="1"/>
  <c r="G526" i="1"/>
  <c r="G849" i="1"/>
  <c r="G769" i="1"/>
  <c r="G251" i="1"/>
  <c r="G43" i="1"/>
  <c r="G665" i="1"/>
  <c r="G293" i="1"/>
  <c r="G330" i="1"/>
  <c r="G502" i="1"/>
  <c r="G656" i="1"/>
  <c r="G243" i="1"/>
  <c r="G108" i="1"/>
  <c r="G756" i="1"/>
  <c r="G623" i="1"/>
  <c r="G485" i="1"/>
  <c r="G427" i="1"/>
  <c r="G922" i="1"/>
  <c r="G180" i="1"/>
  <c r="G465" i="1"/>
  <c r="G749" i="1"/>
  <c r="G886" i="1"/>
  <c r="G482" i="1"/>
  <c r="G285" i="1"/>
  <c r="G34" i="1"/>
  <c r="G509" i="1"/>
  <c r="G473" i="1"/>
  <c r="G351" i="1"/>
  <c r="G33" i="1"/>
  <c r="G1040" i="1"/>
  <c r="G669" i="1"/>
  <c r="G54" i="1"/>
  <c r="G806" i="1"/>
  <c r="G299" i="1"/>
  <c r="G375" i="1"/>
  <c r="G516" i="1"/>
  <c r="G61" i="1"/>
  <c r="G958" i="1"/>
  <c r="G469" i="1"/>
  <c r="G813" i="1"/>
  <c r="G953" i="1"/>
  <c r="G1045" i="1"/>
  <c r="G28" i="1"/>
  <c r="G764" i="1"/>
  <c r="G971" i="1"/>
  <c r="G746" i="1"/>
  <c r="G325" i="1"/>
  <c r="G157" i="1"/>
  <c r="G545" i="1"/>
  <c r="G300" i="1"/>
  <c r="G723" i="1"/>
  <c r="G377" i="1"/>
  <c r="G915" i="1"/>
  <c r="G871" i="1"/>
  <c r="G291" i="1"/>
  <c r="G792" i="1"/>
  <c r="G854" i="1"/>
  <c r="G450" i="1"/>
  <c r="G455" i="1"/>
  <c r="G231" i="1"/>
  <c r="G78" i="1"/>
  <c r="G32" i="1"/>
  <c r="G1001" i="1"/>
  <c r="G627" i="1"/>
  <c r="G536" i="1"/>
  <c r="G379" i="1"/>
  <c r="G995" i="1"/>
  <c r="G81" i="1"/>
  <c r="G515" i="1"/>
  <c r="G280" i="1"/>
  <c r="G363" i="1"/>
  <c r="G378" i="1"/>
  <c r="G595" i="1"/>
  <c r="G710" i="1"/>
  <c r="G1027" i="1"/>
  <c r="G937" i="1"/>
  <c r="G890" i="1"/>
  <c r="G192" i="1"/>
  <c r="G215" i="1"/>
  <c r="G895" i="1"/>
  <c r="G565" i="1"/>
  <c r="B75" i="4" l="1"/>
  <c r="D22" i="4" s="1"/>
  <c r="B23" i="3"/>
  <c r="B24" i="3" s="1"/>
  <c r="B25" i="3" s="1"/>
  <c r="D7" i="4"/>
  <c r="B14" i="3"/>
  <c r="B105" i="4" s="1"/>
  <c r="B106" i="4" l="1"/>
  <c r="B107" i="4"/>
  <c r="D14" i="4"/>
  <c r="D13" i="4"/>
  <c r="B124" i="4" s="1"/>
  <c r="B78" i="4"/>
  <c r="D8" i="4"/>
  <c r="B109" i="4" l="1"/>
  <c r="B110" i="4" s="1"/>
  <c r="D30" i="4" s="1"/>
  <c r="B108" i="4"/>
  <c r="B114" i="4" s="1"/>
  <c r="D31" i="4" s="1"/>
  <c r="B80" i="4"/>
  <c r="B81" i="4"/>
  <c r="B82" i="4" l="1"/>
  <c r="B88" i="4" s="1"/>
  <c r="D24" i="4" s="1"/>
  <c r="B118" i="4"/>
  <c r="B119" i="4" s="1"/>
  <c r="D33" i="4" s="1"/>
  <c r="B83" i="4"/>
  <c r="B84" i="4" s="1"/>
  <c r="B92" i="4" s="1"/>
  <c r="B93" i="4" s="1"/>
  <c r="D26" i="4" s="1"/>
  <c r="D32" i="4" l="1"/>
  <c r="D25" i="4"/>
  <c r="D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<sst xmlns="http://schemas.openxmlformats.org/spreadsheetml/2006/main" count="225" uniqueCount="167">
  <si>
    <t>h_max [m]</t>
  </si>
  <si>
    <t>θ_release [°]</t>
  </si>
  <si>
    <t>h_1 [m]</t>
  </si>
  <si>
    <t>v_0y  [m/s]</t>
  </si>
  <si>
    <t>v_0  [m/s]</t>
  </si>
  <si>
    <t>v_0x  [m/s]</t>
  </si>
  <si>
    <t>Parameters</t>
  </si>
  <si>
    <t>r_1 [m]</t>
  </si>
  <si>
    <t>h_0 [m]</t>
  </si>
  <si>
    <t>Constants</t>
  </si>
  <si>
    <t>g [m/s^2]</t>
  </si>
  <si>
    <t>t_throw [s]</t>
  </si>
  <si>
    <t>x_impact [m]</t>
  </si>
  <si>
    <t>Solution</t>
  </si>
  <si>
    <t>t_max [s]</t>
  </si>
  <si>
    <t>Simulation</t>
  </si>
  <si>
    <t>Dynamic Chart</t>
  </si>
  <si>
    <t>Count [h &gt; 0]</t>
  </si>
  <si>
    <t>x(t) [m]</t>
  </si>
  <si>
    <t>y(t) [m]</t>
  </si>
  <si>
    <t>t [s]</t>
  </si>
  <si>
    <t>t_speed_up [s]</t>
  </si>
  <si>
    <t>n_0 [rev/s]</t>
  </si>
  <si>
    <t>ω_0 [rad/s]</t>
  </si>
  <si>
    <t>α [rad/s^2]</t>
  </si>
  <si>
    <t>a_t  [m/s^2]</t>
  </si>
  <si>
    <t>a_n0 [m/s^2]</t>
  </si>
  <si>
    <t>n [g]</t>
  </si>
  <si>
    <t>n_0 [rpm]</t>
  </si>
  <si>
    <t>Load Factor</t>
  </si>
  <si>
    <t>Maximum normal acceleration</t>
  </si>
  <si>
    <t>T [Nm]</t>
  </si>
  <si>
    <t>P [W]</t>
  </si>
  <si>
    <t>Constant throughout acceleration</t>
  </si>
  <si>
    <t>Maxmimum nearing v_0</t>
  </si>
  <si>
    <t>m_cw</t>
  </si>
  <si>
    <t>r_cw [m]</t>
  </si>
  <si>
    <t>m_rocket [kg]</t>
  </si>
  <si>
    <t>m_rod [kg]</t>
  </si>
  <si>
    <t>m_rod_cw [kg]</t>
  </si>
  <si>
    <t>Input Parameters</t>
  </si>
  <si>
    <t>Color Code</t>
  </si>
  <si>
    <t>Mass Moment of Inertia</t>
  </si>
  <si>
    <t xml:space="preserve">System parameter </t>
  </si>
  <si>
    <t>Tensile Loading</t>
  </si>
  <si>
    <t>Solutions</t>
  </si>
  <si>
    <t>Counterweight</t>
  </si>
  <si>
    <t>a_n0_rod [m/s^2]</t>
  </si>
  <si>
    <t>F_n_rod [N]</t>
  </si>
  <si>
    <t>F_n_rocket [N]</t>
  </si>
  <si>
    <t>F_max [N]</t>
  </si>
  <si>
    <t>Material</t>
  </si>
  <si>
    <t>Steel S235</t>
  </si>
  <si>
    <t>Shear Modulus [Gpa]</t>
  </si>
  <si>
    <t>Material Density [kg/m^3]</t>
  </si>
  <si>
    <t>Yield Strenght [Mpa]</t>
  </si>
  <si>
    <t>Drop Down Selection</t>
  </si>
  <si>
    <t>Carbon Fibre</t>
  </si>
  <si>
    <t>Yield Strength [Mpa]</t>
  </si>
  <si>
    <t>Aluminum 6060</t>
  </si>
  <si>
    <t>PPA-CF</t>
  </si>
  <si>
    <t>N/A</t>
  </si>
  <si>
    <t>d_rod [mm]</t>
  </si>
  <si>
    <t>D_rod [mm]</t>
  </si>
  <si>
    <t>Rod - Rocket</t>
  </si>
  <si>
    <t>Rod - CW</t>
  </si>
  <si>
    <t>D_rod_cw [mm]</t>
  </si>
  <si>
    <t>d_rod_cw  [mm]</t>
  </si>
  <si>
    <t>ρ_rod [kg/m^3]</t>
  </si>
  <si>
    <t>A_rod [mm^2]</t>
  </si>
  <si>
    <t>V_rod [mm^3]</t>
  </si>
  <si>
    <t>ρ_rod_cw [kg/m^3]</t>
  </si>
  <si>
    <t>S</t>
  </si>
  <si>
    <t>Dimensioning Rod - Rocket</t>
  </si>
  <si>
    <t>Torque and Power of Motor</t>
  </si>
  <si>
    <t>Projectile Motion</t>
  </si>
  <si>
    <t>Rotational Motion</t>
  </si>
  <si>
    <t>Saftey Factor</t>
  </si>
  <si>
    <t>Bending</t>
  </si>
  <si>
    <t>a_t [m/s^2]</t>
  </si>
  <si>
    <t>F_t_rod [N]</t>
  </si>
  <si>
    <t>F_t_rocket [N]</t>
  </si>
  <si>
    <t>Force at attachment point A</t>
  </si>
  <si>
    <t>M_A [Nm]</t>
  </si>
  <si>
    <t>F_A [N]</t>
  </si>
  <si>
    <t>J_cw [kgm^2]</t>
  </si>
  <si>
    <t>J_rocket [kgm^2]</t>
  </si>
  <si>
    <t>J_rod [kgm^2]</t>
  </si>
  <si>
    <t>J_rod_cw  [kgm^2]</t>
  </si>
  <si>
    <t>J_total [kgm^2]</t>
  </si>
  <si>
    <t>I_rod [mm^4]</t>
  </si>
  <si>
    <t>Maximum bending moment is at attachment</t>
  </si>
  <si>
    <t>σ_rod_tensile [Mpa]</t>
  </si>
  <si>
    <t>σ_rod_bending [Mpa]</t>
  </si>
  <si>
    <t>Flexure formula</t>
  </si>
  <si>
    <t>Von Mises Criterion</t>
  </si>
  <si>
    <t>σ_rod [Mpa]</t>
  </si>
  <si>
    <t>Total normal stress in the rod</t>
  </si>
  <si>
    <t>Beam Deflection</t>
  </si>
  <si>
    <t>Elastic Modulus [Mpa]</t>
  </si>
  <si>
    <t>δ_rod_bending [mm]</t>
  </si>
  <si>
    <t>Results</t>
  </si>
  <si>
    <t>Workings</t>
  </si>
  <si>
    <t>σ_rod_tension [Mpa]</t>
  </si>
  <si>
    <t>Von Mises Normal Stress</t>
  </si>
  <si>
    <t>Bending Beam Deflection</t>
  </si>
  <si>
    <t>Tensile Stress</t>
  </si>
  <si>
    <t>Bending Stress</t>
  </si>
  <si>
    <t>Tensile loading on the rod due to the normal acceleration of the rocket's mass</t>
  </si>
  <si>
    <t>Kinematics</t>
  </si>
  <si>
    <t>Kinetics</t>
  </si>
  <si>
    <t>Rocket Drag</t>
  </si>
  <si>
    <t>ρ_air [kg/m^3]</t>
  </si>
  <si>
    <t>cd_rocket []</t>
  </si>
  <si>
    <t>Rocket</t>
  </si>
  <si>
    <t>Stand</t>
  </si>
  <si>
    <t>A_rocket [mm^2]</t>
  </si>
  <si>
    <t>F_d_rocket</t>
  </si>
  <si>
    <t>Drag force on rocket</t>
  </si>
  <si>
    <t>T_d  [Nm]</t>
  </si>
  <si>
    <t>Torque through inertia</t>
  </si>
  <si>
    <t>Torque through air resistance</t>
  </si>
  <si>
    <t>T_j [Nm]</t>
  </si>
  <si>
    <t>Release velocity</t>
  </si>
  <si>
    <t>F_d_rocket [N]</t>
  </si>
  <si>
    <t>Dimensioning Rod - CW</t>
  </si>
  <si>
    <t>F_n_cw [N]</t>
  </si>
  <si>
    <t>F_n_rod_cw [N]</t>
  </si>
  <si>
    <t>a_n0_cw [m/s^2]</t>
  </si>
  <si>
    <t>a_n0_rod_cw [m/s^2]</t>
  </si>
  <si>
    <t>F_t_cw [N]</t>
  </si>
  <si>
    <t>F_t_rod_cw [N]</t>
  </si>
  <si>
    <t>A_rod_cw [mm^2]</t>
  </si>
  <si>
    <t>V_rod_cw [mm^3]</t>
  </si>
  <si>
    <t>Weight Calculations Rod</t>
  </si>
  <si>
    <t>Weight Calculations Rod CW</t>
  </si>
  <si>
    <t>I_rod_cw [mm^4]</t>
  </si>
  <si>
    <t>σ_rod_cw_tension [Mpa]</t>
  </si>
  <si>
    <t>σ_rod_cw_bending [Mpa]</t>
  </si>
  <si>
    <t>δ_rod_cw_bending [mm]</t>
  </si>
  <si>
    <t>σ_rod_cw [Mpa]</t>
  </si>
  <si>
    <t>M_A_cw [Nm]</t>
  </si>
  <si>
    <t>F_A_cw [N]</t>
  </si>
  <si>
    <t>Dimensioning Bearing</t>
  </si>
  <si>
    <t>Driving radius</t>
  </si>
  <si>
    <t>r_drive [m]</t>
  </si>
  <si>
    <t>F_cr [N]</t>
  </si>
  <si>
    <t>F_drive [N]</t>
  </si>
  <si>
    <t>Centrifugal forces (oscillating)</t>
  </si>
  <si>
    <t>Driving force through chain / crank handle (mostly static)</t>
  </si>
  <si>
    <t>Approximate gravitational force (static)</t>
  </si>
  <si>
    <t>F_grav [N]</t>
  </si>
  <si>
    <t>Applied forces</t>
  </si>
  <si>
    <t>Center motorization &amp; bearing</t>
  </si>
  <si>
    <t>Outer radius of bearing</t>
  </si>
  <si>
    <t>Inner radius of bearing</t>
  </si>
  <si>
    <t>outer radius of inner ring</t>
  </si>
  <si>
    <t>D_bear [mm]</t>
  </si>
  <si>
    <t>d_bear [mm]</t>
  </si>
  <si>
    <t>d1_bear [mm]</t>
  </si>
  <si>
    <t>The projected area in Y (radial)</t>
  </si>
  <si>
    <t>The projected area in X (axial)</t>
  </si>
  <si>
    <t>w_bear [mm]</t>
  </si>
  <si>
    <t>bearing width</t>
  </si>
  <si>
    <t>A_projy [mm²]</t>
  </si>
  <si>
    <t>A_projx [mm²]</t>
  </si>
  <si>
    <t>Areas &amp; 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</si>
</sst>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2" borderId="0" xfId="0" applyNumberFormat="1" applyFill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0" fillId="3" borderId="0" xfId="0" applyFill="1"/>
    <xf numFmtId="167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3" borderId="0" xfId="0" applyNumberFormat="1" applyFill="1"/>
    <xf numFmtId="167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2" fillId="4" borderId="0" xfId="0" applyFont="1" applyFill="1"/>
    <xf numFmtId="0" fontId="0" fillId="5" borderId="2" xfId="0" applyFill="1" applyBorder="1"/>
    <xf numFmtId="0" fontId="0" fillId="6" borderId="0" xfId="0" applyFill="1"/>
    <xf numFmtId="2" fontId="0" fillId="6" borderId="0" xfId="0" applyNumberFormat="1" applyFill="1"/>
    <xf numFmtId="166" fontId="0" fillId="3" borderId="0" xfId="0" applyNumberFormat="1" applyFill="1"/>
    <xf numFmtId="2" fontId="0" fillId="3" borderId="0" xfId="0" applyNumberFormat="1" applyFill="1" applyAlignment="1">
      <alignment horizontal="right"/>
    </xf>
    <xf numFmtId="166" fontId="0" fillId="4" borderId="0" xfId="0" applyNumberForma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 Plot</a:t>
            </a:r>
            <a:r>
              <a:rPr lang="en-US" baseline="0"/>
              <a:t> of Projectile 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13097908464146"/>
          <c:y val="0.17111880046136105"/>
          <c:w val="0.81281806380956434"/>
          <c:h val="0.66965581060309187"/>
        </c:manualLayout>
      </c:layout>
      <c:scatterChart>
        <c:scatterStyle val="lineMarker"/>
        <c:varyColors val="0"/>
        <c:ser>
          <c:idx val="0"/>
          <c:order val="0"/>
          <c:tx>
            <c:v>Projectile Motion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[0]!X</c:f>
              <c:numCache>
                <c:formatCode>General</c:formatCode>
                <c:ptCount val="551"/>
                <c:pt idx="0">
                  <c:v>0</c:v>
                </c:pt>
                <c:pt idx="1">
                  <c:v>5.6310383804044621E-2</c:v>
                </c:pt>
                <c:pt idx="2">
                  <c:v>0.11262076760808924</c:v>
                </c:pt>
                <c:pt idx="3">
                  <c:v>0.16893115141213386</c:v>
                </c:pt>
                <c:pt idx="4">
                  <c:v>0.22524153521617848</c:v>
                </c:pt>
                <c:pt idx="5">
                  <c:v>0.28155191902022308</c:v>
                </c:pt>
                <c:pt idx="6">
                  <c:v>0.33786230282426771</c:v>
                </c:pt>
                <c:pt idx="7">
                  <c:v>0.3941726866283124</c:v>
                </c:pt>
                <c:pt idx="8">
                  <c:v>0.45048307043235697</c:v>
                </c:pt>
                <c:pt idx="9">
                  <c:v>0.50679345423640154</c:v>
                </c:pt>
                <c:pt idx="10">
                  <c:v>0.56310383804044617</c:v>
                </c:pt>
                <c:pt idx="11">
                  <c:v>0.6194142218444908</c:v>
                </c:pt>
                <c:pt idx="12">
                  <c:v>0.67572460564853543</c:v>
                </c:pt>
                <c:pt idx="13">
                  <c:v>0.73203498945258005</c:v>
                </c:pt>
                <c:pt idx="14">
                  <c:v>0.78834537325662479</c:v>
                </c:pt>
                <c:pt idx="15">
                  <c:v>0.84465575706066931</c:v>
                </c:pt>
                <c:pt idx="16">
                  <c:v>0.90096614086471394</c:v>
                </c:pt>
                <c:pt idx="17">
                  <c:v>0.95727652466875857</c:v>
                </c:pt>
                <c:pt idx="18">
                  <c:v>1.0135869084728031</c:v>
                </c:pt>
                <c:pt idx="19">
                  <c:v>1.0698972922768477</c:v>
                </c:pt>
                <c:pt idx="20">
                  <c:v>1.1262076760808923</c:v>
                </c:pt>
                <c:pt idx="21">
                  <c:v>1.182518059884937</c:v>
                </c:pt>
                <c:pt idx="22">
                  <c:v>1.2388284436889816</c:v>
                </c:pt>
                <c:pt idx="23">
                  <c:v>1.2951388274930262</c:v>
                </c:pt>
                <c:pt idx="24">
                  <c:v>1.3514492112970709</c:v>
                </c:pt>
                <c:pt idx="25">
                  <c:v>1.4077595951011155</c:v>
                </c:pt>
                <c:pt idx="26">
                  <c:v>1.4640699789051601</c:v>
                </c:pt>
                <c:pt idx="27">
                  <c:v>1.5203803627092047</c:v>
                </c:pt>
                <c:pt idx="28">
                  <c:v>1.5766907465132496</c:v>
                </c:pt>
                <c:pt idx="29">
                  <c:v>1.6330011303172938</c:v>
                </c:pt>
                <c:pt idx="30">
                  <c:v>1.6893115141213386</c:v>
                </c:pt>
                <c:pt idx="31">
                  <c:v>1.7456218979253832</c:v>
                </c:pt>
                <c:pt idx="32">
                  <c:v>1.8019322817294279</c:v>
                </c:pt>
                <c:pt idx="33">
                  <c:v>1.8582426655334725</c:v>
                </c:pt>
                <c:pt idx="34">
                  <c:v>1.9145530493375171</c:v>
                </c:pt>
                <c:pt idx="35">
                  <c:v>1.9708634331415615</c:v>
                </c:pt>
                <c:pt idx="36">
                  <c:v>2.0271738169456062</c:v>
                </c:pt>
                <c:pt idx="37">
                  <c:v>2.083484200749651</c:v>
                </c:pt>
                <c:pt idx="38">
                  <c:v>2.1397945845536954</c:v>
                </c:pt>
                <c:pt idx="39">
                  <c:v>2.1961049683577403</c:v>
                </c:pt>
                <c:pt idx="40">
                  <c:v>2.2524153521617847</c:v>
                </c:pt>
                <c:pt idx="41">
                  <c:v>2.3087257359658291</c:v>
                </c:pt>
                <c:pt idx="42">
                  <c:v>2.3650361197698739</c:v>
                </c:pt>
                <c:pt idx="43">
                  <c:v>2.4213465035739188</c:v>
                </c:pt>
                <c:pt idx="44">
                  <c:v>2.4776568873779632</c:v>
                </c:pt>
                <c:pt idx="45">
                  <c:v>2.533967271182008</c:v>
                </c:pt>
                <c:pt idx="46">
                  <c:v>2.5902776549860524</c:v>
                </c:pt>
                <c:pt idx="47">
                  <c:v>2.6465880387900969</c:v>
                </c:pt>
                <c:pt idx="48">
                  <c:v>2.7028984225941417</c:v>
                </c:pt>
                <c:pt idx="49">
                  <c:v>2.7592088063981861</c:v>
                </c:pt>
                <c:pt idx="50">
                  <c:v>2.815519190202231</c:v>
                </c:pt>
                <c:pt idx="51">
                  <c:v>2.8718295740062758</c:v>
                </c:pt>
                <c:pt idx="52">
                  <c:v>2.9281399578103202</c:v>
                </c:pt>
                <c:pt idx="53">
                  <c:v>2.9844503416143651</c:v>
                </c:pt>
                <c:pt idx="54">
                  <c:v>3.0407607254184095</c:v>
                </c:pt>
                <c:pt idx="55">
                  <c:v>3.0970711092224543</c:v>
                </c:pt>
                <c:pt idx="56">
                  <c:v>3.1533814930264992</c:v>
                </c:pt>
                <c:pt idx="57">
                  <c:v>3.2096918768305431</c:v>
                </c:pt>
                <c:pt idx="58">
                  <c:v>3.2660022606345875</c:v>
                </c:pt>
                <c:pt idx="59">
                  <c:v>3.3223126444386324</c:v>
                </c:pt>
                <c:pt idx="60">
                  <c:v>3.3786230282426772</c:v>
                </c:pt>
                <c:pt idx="61">
                  <c:v>3.4349334120467216</c:v>
                </c:pt>
                <c:pt idx="62">
                  <c:v>3.4912437958507665</c:v>
                </c:pt>
                <c:pt idx="63">
                  <c:v>3.5475541796548109</c:v>
                </c:pt>
                <c:pt idx="64">
                  <c:v>3.6038645634588558</c:v>
                </c:pt>
                <c:pt idx="65">
                  <c:v>3.6601749472629002</c:v>
                </c:pt>
                <c:pt idx="66">
                  <c:v>3.716485331066945</c:v>
                </c:pt>
                <c:pt idx="67">
                  <c:v>3.7727957148709899</c:v>
                </c:pt>
                <c:pt idx="68">
                  <c:v>3.8291060986750343</c:v>
                </c:pt>
                <c:pt idx="69">
                  <c:v>3.8854164824790782</c:v>
                </c:pt>
                <c:pt idx="70">
                  <c:v>3.9417268662831231</c:v>
                </c:pt>
                <c:pt idx="71">
                  <c:v>3.9980372500871679</c:v>
                </c:pt>
                <c:pt idx="72">
                  <c:v>4.0543476338912123</c:v>
                </c:pt>
                <c:pt idx="73">
                  <c:v>4.1106580176952567</c:v>
                </c:pt>
                <c:pt idx="74">
                  <c:v>4.166968401499302</c:v>
                </c:pt>
                <c:pt idx="75">
                  <c:v>4.2232787853033464</c:v>
                </c:pt>
                <c:pt idx="76">
                  <c:v>4.2795891691073908</c:v>
                </c:pt>
                <c:pt idx="77">
                  <c:v>4.3358995529114361</c:v>
                </c:pt>
                <c:pt idx="78">
                  <c:v>4.3922099367154805</c:v>
                </c:pt>
                <c:pt idx="79">
                  <c:v>4.448520320519525</c:v>
                </c:pt>
                <c:pt idx="80">
                  <c:v>4.5048307043235694</c:v>
                </c:pt>
                <c:pt idx="81">
                  <c:v>4.5611410881276147</c:v>
                </c:pt>
                <c:pt idx="82">
                  <c:v>4.6174514719316582</c:v>
                </c:pt>
                <c:pt idx="83">
                  <c:v>4.6737618557357035</c:v>
                </c:pt>
                <c:pt idx="84">
                  <c:v>4.7300722395397479</c:v>
                </c:pt>
                <c:pt idx="85">
                  <c:v>4.7863826233437923</c:v>
                </c:pt>
                <c:pt idx="86">
                  <c:v>4.8426930071478376</c:v>
                </c:pt>
                <c:pt idx="87">
                  <c:v>4.899003390951882</c:v>
                </c:pt>
                <c:pt idx="88">
                  <c:v>4.9553137747559264</c:v>
                </c:pt>
                <c:pt idx="89">
                  <c:v>5.0116241585599708</c:v>
                </c:pt>
                <c:pt idx="90">
                  <c:v>5.0679345423640161</c:v>
                </c:pt>
                <c:pt idx="91">
                  <c:v>5.1242449261680605</c:v>
                </c:pt>
                <c:pt idx="92">
                  <c:v>5.1805553099721049</c:v>
                </c:pt>
                <c:pt idx="93">
                  <c:v>5.2368656937761502</c:v>
                </c:pt>
                <c:pt idx="94">
                  <c:v>5.2931760775801937</c:v>
                </c:pt>
                <c:pt idx="95">
                  <c:v>5.349486461384239</c:v>
                </c:pt>
                <c:pt idx="96">
                  <c:v>5.4057968451882834</c:v>
                </c:pt>
                <c:pt idx="97">
                  <c:v>5.4621072289923278</c:v>
                </c:pt>
                <c:pt idx="98">
                  <c:v>5.5184176127963722</c:v>
                </c:pt>
                <c:pt idx="99">
                  <c:v>5.5747279966004175</c:v>
                </c:pt>
                <c:pt idx="100">
                  <c:v>5.6310383804044619</c:v>
                </c:pt>
                <c:pt idx="101">
                  <c:v>5.6873487642085063</c:v>
                </c:pt>
                <c:pt idx="102">
                  <c:v>5.7436591480125516</c:v>
                </c:pt>
                <c:pt idx="103">
                  <c:v>5.799969531816596</c:v>
                </c:pt>
                <c:pt idx="104">
                  <c:v>5.8562799156206404</c:v>
                </c:pt>
                <c:pt idx="105">
                  <c:v>5.9125902994246848</c:v>
                </c:pt>
                <c:pt idx="106">
                  <c:v>5.9689006832287301</c:v>
                </c:pt>
                <c:pt idx="107">
                  <c:v>6.0252110670327745</c:v>
                </c:pt>
                <c:pt idx="108">
                  <c:v>6.0815214508368189</c:v>
                </c:pt>
                <c:pt idx="109">
                  <c:v>6.1378318346408642</c:v>
                </c:pt>
                <c:pt idx="110">
                  <c:v>6.1941422184449086</c:v>
                </c:pt>
                <c:pt idx="111">
                  <c:v>6.250452602248953</c:v>
                </c:pt>
                <c:pt idx="112">
                  <c:v>6.3067629860529983</c:v>
                </c:pt>
                <c:pt idx="113">
                  <c:v>6.363073369857041</c:v>
                </c:pt>
                <c:pt idx="114">
                  <c:v>6.4193837536610863</c:v>
                </c:pt>
                <c:pt idx="115">
                  <c:v>6.4756941374651307</c:v>
                </c:pt>
                <c:pt idx="116">
                  <c:v>6.5320045212691751</c:v>
                </c:pt>
                <c:pt idx="117">
                  <c:v>6.5883149050732204</c:v>
                </c:pt>
                <c:pt idx="118">
                  <c:v>6.6446252888772648</c:v>
                </c:pt>
                <c:pt idx="119">
                  <c:v>6.7009356726813092</c:v>
                </c:pt>
                <c:pt idx="120">
                  <c:v>6.7572460564853545</c:v>
                </c:pt>
                <c:pt idx="121">
                  <c:v>6.8135564402893989</c:v>
                </c:pt>
                <c:pt idx="122">
                  <c:v>6.8698668240934433</c:v>
                </c:pt>
                <c:pt idx="123">
                  <c:v>6.9261772078974877</c:v>
                </c:pt>
                <c:pt idx="124">
                  <c:v>6.982487591701533</c:v>
                </c:pt>
                <c:pt idx="125">
                  <c:v>7.0387979755055774</c:v>
                </c:pt>
                <c:pt idx="126">
                  <c:v>7.0951083593096218</c:v>
                </c:pt>
                <c:pt idx="127">
                  <c:v>7.1514187431136671</c:v>
                </c:pt>
                <c:pt idx="128">
                  <c:v>7.2077291269177115</c:v>
                </c:pt>
                <c:pt idx="129">
                  <c:v>7.2640395107217559</c:v>
                </c:pt>
                <c:pt idx="130">
                  <c:v>7.3203498945258003</c:v>
                </c:pt>
                <c:pt idx="131">
                  <c:v>7.3766602783298456</c:v>
                </c:pt>
                <c:pt idx="132">
                  <c:v>7.43297066213389</c:v>
                </c:pt>
                <c:pt idx="133">
                  <c:v>7.4892810459379344</c:v>
                </c:pt>
                <c:pt idx="134">
                  <c:v>7.5455914297419797</c:v>
                </c:pt>
                <c:pt idx="135">
                  <c:v>7.6019018135460241</c:v>
                </c:pt>
                <c:pt idx="136">
                  <c:v>7.6582121973500685</c:v>
                </c:pt>
                <c:pt idx="137">
                  <c:v>7.7145225811541138</c:v>
                </c:pt>
                <c:pt idx="138">
                  <c:v>7.7708329649581565</c:v>
                </c:pt>
                <c:pt idx="139">
                  <c:v>7.8271433487622017</c:v>
                </c:pt>
                <c:pt idx="140">
                  <c:v>7.8834537325662462</c:v>
                </c:pt>
                <c:pt idx="141">
                  <c:v>7.9397641163702906</c:v>
                </c:pt>
                <c:pt idx="142">
                  <c:v>7.9960745001743359</c:v>
                </c:pt>
                <c:pt idx="143">
                  <c:v>8.0523848839783803</c:v>
                </c:pt>
                <c:pt idx="144">
                  <c:v>8.1086952677824247</c:v>
                </c:pt>
                <c:pt idx="145">
                  <c:v>8.1650056515864691</c:v>
                </c:pt>
                <c:pt idx="146">
                  <c:v>8.2213160353905135</c:v>
                </c:pt>
                <c:pt idx="147">
                  <c:v>8.2776264191945597</c:v>
                </c:pt>
                <c:pt idx="148">
                  <c:v>8.3339368029986041</c:v>
                </c:pt>
                <c:pt idx="149">
                  <c:v>8.3902471868026485</c:v>
                </c:pt>
                <c:pt idx="150">
                  <c:v>8.4465575706066929</c:v>
                </c:pt>
                <c:pt idx="151">
                  <c:v>8.5028679544107373</c:v>
                </c:pt>
                <c:pt idx="152">
                  <c:v>8.5591783382147817</c:v>
                </c:pt>
                <c:pt idx="153">
                  <c:v>8.6154887220188261</c:v>
                </c:pt>
                <c:pt idx="154">
                  <c:v>8.6717991058228723</c:v>
                </c:pt>
                <c:pt idx="155">
                  <c:v>8.7281094896269167</c:v>
                </c:pt>
                <c:pt idx="156">
                  <c:v>8.7844198734309611</c:v>
                </c:pt>
                <c:pt idx="157">
                  <c:v>8.8407302572350055</c:v>
                </c:pt>
                <c:pt idx="158">
                  <c:v>8.8970406410390499</c:v>
                </c:pt>
                <c:pt idx="159">
                  <c:v>8.9533510248430943</c:v>
                </c:pt>
                <c:pt idx="160">
                  <c:v>9.0096614086471387</c:v>
                </c:pt>
                <c:pt idx="161">
                  <c:v>9.0659717924511849</c:v>
                </c:pt>
                <c:pt idx="162">
                  <c:v>9.1222821762552293</c:v>
                </c:pt>
                <c:pt idx="163">
                  <c:v>9.1785925600592719</c:v>
                </c:pt>
                <c:pt idx="164">
                  <c:v>9.2349029438633163</c:v>
                </c:pt>
                <c:pt idx="165">
                  <c:v>9.2912133276673625</c:v>
                </c:pt>
                <c:pt idx="166">
                  <c:v>9.3475237114714069</c:v>
                </c:pt>
                <c:pt idx="167">
                  <c:v>9.4038340952754513</c:v>
                </c:pt>
                <c:pt idx="168">
                  <c:v>9.4601444790794957</c:v>
                </c:pt>
                <c:pt idx="169">
                  <c:v>9.5164548628835401</c:v>
                </c:pt>
                <c:pt idx="170">
                  <c:v>9.5727652466875846</c:v>
                </c:pt>
                <c:pt idx="171">
                  <c:v>9.629075630491629</c:v>
                </c:pt>
                <c:pt idx="172">
                  <c:v>9.6853860142956751</c:v>
                </c:pt>
                <c:pt idx="173">
                  <c:v>9.7416963980997195</c:v>
                </c:pt>
                <c:pt idx="174">
                  <c:v>9.798006781903764</c:v>
                </c:pt>
                <c:pt idx="175">
                  <c:v>9.8543171657078084</c:v>
                </c:pt>
                <c:pt idx="176">
                  <c:v>9.9106275495118528</c:v>
                </c:pt>
                <c:pt idx="177">
                  <c:v>9.9669379333158972</c:v>
                </c:pt>
                <c:pt idx="178">
                  <c:v>10.023248317119942</c:v>
                </c:pt>
                <c:pt idx="179">
                  <c:v>10.079558700923988</c:v>
                </c:pt>
                <c:pt idx="180">
                  <c:v>10.135869084728032</c:v>
                </c:pt>
                <c:pt idx="181">
                  <c:v>10.192179468532077</c:v>
                </c:pt>
                <c:pt idx="182">
                  <c:v>10.248489852336121</c:v>
                </c:pt>
                <c:pt idx="183">
                  <c:v>10.304800236140165</c:v>
                </c:pt>
                <c:pt idx="184">
                  <c:v>10.36111061994421</c:v>
                </c:pt>
                <c:pt idx="185">
                  <c:v>10.417421003748254</c:v>
                </c:pt>
                <c:pt idx="186">
                  <c:v>10.4737313875523</c:v>
                </c:pt>
                <c:pt idx="187">
                  <c:v>10.530041771356345</c:v>
                </c:pt>
                <c:pt idx="188">
                  <c:v>10.586352155160387</c:v>
                </c:pt>
                <c:pt idx="189">
                  <c:v>10.642662538964432</c:v>
                </c:pt>
                <c:pt idx="190">
                  <c:v>10.698972922768478</c:v>
                </c:pt>
                <c:pt idx="191">
                  <c:v>10.755283306572522</c:v>
                </c:pt>
                <c:pt idx="192">
                  <c:v>10.811593690376567</c:v>
                </c:pt>
                <c:pt idx="193">
                  <c:v>10.867904074180611</c:v>
                </c:pt>
                <c:pt idx="194">
                  <c:v>10.924214457984656</c:v>
                </c:pt>
                <c:pt idx="195">
                  <c:v>10.9805248417887</c:v>
                </c:pt>
                <c:pt idx="196">
                  <c:v>11.036835225592744</c:v>
                </c:pt>
                <c:pt idx="197">
                  <c:v>11.093145609396791</c:v>
                </c:pt>
                <c:pt idx="198">
                  <c:v>11.149455993200835</c:v>
                </c:pt>
                <c:pt idx="199">
                  <c:v>11.205766377004879</c:v>
                </c:pt>
                <c:pt idx="200">
                  <c:v>11.262076760808924</c:v>
                </c:pt>
                <c:pt idx="201">
                  <c:v>11.318387144612966</c:v>
                </c:pt>
                <c:pt idx="202">
                  <c:v>11.374697528417013</c:v>
                </c:pt>
                <c:pt idx="203">
                  <c:v>11.431007912221057</c:v>
                </c:pt>
                <c:pt idx="204">
                  <c:v>11.487318296025103</c:v>
                </c:pt>
                <c:pt idx="205">
                  <c:v>11.543628679829146</c:v>
                </c:pt>
                <c:pt idx="206">
                  <c:v>11.599939063633192</c:v>
                </c:pt>
                <c:pt idx="207">
                  <c:v>11.656249447437235</c:v>
                </c:pt>
                <c:pt idx="208">
                  <c:v>11.712559831241281</c:v>
                </c:pt>
                <c:pt idx="209">
                  <c:v>11.768870215045325</c:v>
                </c:pt>
                <c:pt idx="210">
                  <c:v>11.82518059884937</c:v>
                </c:pt>
                <c:pt idx="211">
                  <c:v>11.881490982653414</c:v>
                </c:pt>
                <c:pt idx="212">
                  <c:v>11.93780136645746</c:v>
                </c:pt>
                <c:pt idx="213">
                  <c:v>11.994111750261503</c:v>
                </c:pt>
                <c:pt idx="214">
                  <c:v>12.050422134065549</c:v>
                </c:pt>
                <c:pt idx="215">
                  <c:v>12.106732517869593</c:v>
                </c:pt>
                <c:pt idx="216">
                  <c:v>12.163042901673638</c:v>
                </c:pt>
                <c:pt idx="217">
                  <c:v>12.219353285477682</c:v>
                </c:pt>
                <c:pt idx="218">
                  <c:v>12.275663669281728</c:v>
                </c:pt>
                <c:pt idx="219">
                  <c:v>12.331974053085771</c:v>
                </c:pt>
                <c:pt idx="220">
                  <c:v>12.388284436889817</c:v>
                </c:pt>
                <c:pt idx="221">
                  <c:v>12.44459482069386</c:v>
                </c:pt>
                <c:pt idx="222">
                  <c:v>12.500905204497906</c:v>
                </c:pt>
                <c:pt idx="223">
                  <c:v>12.557215588301951</c:v>
                </c:pt>
                <c:pt idx="224">
                  <c:v>12.613525972105997</c:v>
                </c:pt>
                <c:pt idx="225">
                  <c:v>12.669836355910039</c:v>
                </c:pt>
                <c:pt idx="226">
                  <c:v>12.726146739714082</c:v>
                </c:pt>
                <c:pt idx="227">
                  <c:v>12.782457123518128</c:v>
                </c:pt>
                <c:pt idx="228">
                  <c:v>12.838767507322173</c:v>
                </c:pt>
                <c:pt idx="229">
                  <c:v>12.895077891126219</c:v>
                </c:pt>
                <c:pt idx="230">
                  <c:v>12.951388274930261</c:v>
                </c:pt>
                <c:pt idx="231">
                  <c:v>13.007698658734308</c:v>
                </c:pt>
                <c:pt idx="232">
                  <c:v>13.06400904253835</c:v>
                </c:pt>
                <c:pt idx="233">
                  <c:v>13.120319426342396</c:v>
                </c:pt>
                <c:pt idx="234">
                  <c:v>13.176629810146441</c:v>
                </c:pt>
                <c:pt idx="235">
                  <c:v>13.232940193950485</c:v>
                </c:pt>
                <c:pt idx="236">
                  <c:v>13.28925057775453</c:v>
                </c:pt>
                <c:pt idx="237">
                  <c:v>13.345560961558576</c:v>
                </c:pt>
                <c:pt idx="238">
                  <c:v>13.401871345362618</c:v>
                </c:pt>
                <c:pt idx="239">
                  <c:v>13.458181729166665</c:v>
                </c:pt>
                <c:pt idx="240">
                  <c:v>13.514492112970709</c:v>
                </c:pt>
                <c:pt idx="241">
                  <c:v>13.570802496774753</c:v>
                </c:pt>
                <c:pt idx="242">
                  <c:v>13.627112880578798</c:v>
                </c:pt>
                <c:pt idx="243">
                  <c:v>13.683423264382844</c:v>
                </c:pt>
                <c:pt idx="244">
                  <c:v>13.739733648186887</c:v>
                </c:pt>
                <c:pt idx="245">
                  <c:v>13.796044031990933</c:v>
                </c:pt>
                <c:pt idx="246">
                  <c:v>13.852354415794975</c:v>
                </c:pt>
                <c:pt idx="247">
                  <c:v>13.908664799599022</c:v>
                </c:pt>
                <c:pt idx="248">
                  <c:v>13.964975183403066</c:v>
                </c:pt>
                <c:pt idx="249">
                  <c:v>14.021285567207112</c:v>
                </c:pt>
                <c:pt idx="250">
                  <c:v>14.077595951011155</c:v>
                </c:pt>
                <c:pt idx="251">
                  <c:v>14.133906334815197</c:v>
                </c:pt>
                <c:pt idx="252">
                  <c:v>14.190216718619244</c:v>
                </c:pt>
                <c:pt idx="253">
                  <c:v>14.246527102423288</c:v>
                </c:pt>
                <c:pt idx="254">
                  <c:v>14.302837486227334</c:v>
                </c:pt>
                <c:pt idx="255">
                  <c:v>14.359147870031377</c:v>
                </c:pt>
                <c:pt idx="256">
                  <c:v>14.415458253835423</c:v>
                </c:pt>
                <c:pt idx="257">
                  <c:v>14.471768637639466</c:v>
                </c:pt>
                <c:pt idx="258">
                  <c:v>14.528079021443512</c:v>
                </c:pt>
                <c:pt idx="259">
                  <c:v>14.584389405247556</c:v>
                </c:pt>
                <c:pt idx="260">
                  <c:v>14.640699789051601</c:v>
                </c:pt>
                <c:pt idx="261">
                  <c:v>14.697010172855645</c:v>
                </c:pt>
                <c:pt idx="262">
                  <c:v>14.753320556659691</c:v>
                </c:pt>
                <c:pt idx="263">
                  <c:v>14.809630940463734</c:v>
                </c:pt>
                <c:pt idx="264">
                  <c:v>14.86594132426778</c:v>
                </c:pt>
                <c:pt idx="265">
                  <c:v>14.922251708071824</c:v>
                </c:pt>
                <c:pt idx="266">
                  <c:v>14.978562091875869</c:v>
                </c:pt>
                <c:pt idx="267">
                  <c:v>15.034872475679913</c:v>
                </c:pt>
                <c:pt idx="268">
                  <c:v>15.091182859483959</c:v>
                </c:pt>
                <c:pt idx="269">
                  <c:v>15.147493243288002</c:v>
                </c:pt>
                <c:pt idx="270">
                  <c:v>15.203803627092048</c:v>
                </c:pt>
                <c:pt idx="271">
                  <c:v>15.260114010896091</c:v>
                </c:pt>
                <c:pt idx="272">
                  <c:v>15.316424394700137</c:v>
                </c:pt>
                <c:pt idx="273">
                  <c:v>15.372734778504181</c:v>
                </c:pt>
                <c:pt idx="274">
                  <c:v>15.429045162308228</c:v>
                </c:pt>
                <c:pt idx="275">
                  <c:v>15.48535554611227</c:v>
                </c:pt>
                <c:pt idx="276">
                  <c:v>15.541665929916313</c:v>
                </c:pt>
                <c:pt idx="277">
                  <c:v>15.597976313720359</c:v>
                </c:pt>
                <c:pt idx="278">
                  <c:v>15.654286697524403</c:v>
                </c:pt>
                <c:pt idx="279">
                  <c:v>15.71059708132845</c:v>
                </c:pt>
                <c:pt idx="280">
                  <c:v>15.766907465132492</c:v>
                </c:pt>
                <c:pt idx="281">
                  <c:v>15.823217848936538</c:v>
                </c:pt>
                <c:pt idx="282">
                  <c:v>15.879528232740581</c:v>
                </c:pt>
                <c:pt idx="283">
                  <c:v>15.935838616544627</c:v>
                </c:pt>
                <c:pt idx="284">
                  <c:v>15.992149000348672</c:v>
                </c:pt>
                <c:pt idx="285">
                  <c:v>16.048459384152718</c:v>
                </c:pt>
                <c:pt idx="286">
                  <c:v>16.104769767956761</c:v>
                </c:pt>
                <c:pt idx="287">
                  <c:v>16.161080151760807</c:v>
                </c:pt>
                <c:pt idx="288">
                  <c:v>16.217390535564849</c:v>
                </c:pt>
                <c:pt idx="289">
                  <c:v>16.273700919368896</c:v>
                </c:pt>
                <c:pt idx="290">
                  <c:v>16.330011303172938</c:v>
                </c:pt>
                <c:pt idx="291">
                  <c:v>16.386321686976984</c:v>
                </c:pt>
                <c:pt idx="292">
                  <c:v>16.442632070781027</c:v>
                </c:pt>
                <c:pt idx="293">
                  <c:v>16.498942454585073</c:v>
                </c:pt>
                <c:pt idx="294">
                  <c:v>16.555252838389119</c:v>
                </c:pt>
                <c:pt idx="295">
                  <c:v>16.611563222193162</c:v>
                </c:pt>
                <c:pt idx="296">
                  <c:v>16.667873605997208</c:v>
                </c:pt>
                <c:pt idx="297">
                  <c:v>16.724183989801254</c:v>
                </c:pt>
                <c:pt idx="298">
                  <c:v>16.780494373605297</c:v>
                </c:pt>
                <c:pt idx="299">
                  <c:v>16.836804757409343</c:v>
                </c:pt>
                <c:pt idx="300">
                  <c:v>16.893115141213386</c:v>
                </c:pt>
                <c:pt idx="301">
                  <c:v>16.949425525017428</c:v>
                </c:pt>
                <c:pt idx="302">
                  <c:v>17.005735908821475</c:v>
                </c:pt>
                <c:pt idx="303">
                  <c:v>17.062046292625517</c:v>
                </c:pt>
                <c:pt idx="304">
                  <c:v>17.118356676429563</c:v>
                </c:pt>
                <c:pt idx="305">
                  <c:v>17.17466706023361</c:v>
                </c:pt>
                <c:pt idx="306">
                  <c:v>17.230977444037652</c:v>
                </c:pt>
                <c:pt idx="307">
                  <c:v>17.287287827841698</c:v>
                </c:pt>
                <c:pt idx="308">
                  <c:v>17.343598211645745</c:v>
                </c:pt>
                <c:pt idx="309">
                  <c:v>17.399908595449787</c:v>
                </c:pt>
                <c:pt idx="310">
                  <c:v>17.456218979253833</c:v>
                </c:pt>
                <c:pt idx="311">
                  <c:v>17.512529363057876</c:v>
                </c:pt>
                <c:pt idx="312">
                  <c:v>17.568839746861922</c:v>
                </c:pt>
                <c:pt idx="313">
                  <c:v>17.625150130665965</c:v>
                </c:pt>
                <c:pt idx="314">
                  <c:v>17.681460514470011</c:v>
                </c:pt>
                <c:pt idx="315">
                  <c:v>17.737770898274054</c:v>
                </c:pt>
                <c:pt idx="316">
                  <c:v>17.7940812820781</c:v>
                </c:pt>
                <c:pt idx="317">
                  <c:v>17.850391665882142</c:v>
                </c:pt>
                <c:pt idx="318">
                  <c:v>17.906702049686189</c:v>
                </c:pt>
                <c:pt idx="319">
                  <c:v>17.963012433490235</c:v>
                </c:pt>
                <c:pt idx="320">
                  <c:v>18.019322817294277</c:v>
                </c:pt>
                <c:pt idx="321">
                  <c:v>18.075633201098324</c:v>
                </c:pt>
                <c:pt idx="322">
                  <c:v>18.13194358490237</c:v>
                </c:pt>
                <c:pt idx="323">
                  <c:v>18.188253968706412</c:v>
                </c:pt>
                <c:pt idx="324">
                  <c:v>18.244564352510459</c:v>
                </c:pt>
                <c:pt idx="325">
                  <c:v>18.300874736314501</c:v>
                </c:pt>
                <c:pt idx="326">
                  <c:v>18.357185120118544</c:v>
                </c:pt>
                <c:pt idx="327">
                  <c:v>18.413495503922618</c:v>
                </c:pt>
                <c:pt idx="328">
                  <c:v>18.469805887726665</c:v>
                </c:pt>
                <c:pt idx="329">
                  <c:v>18.526116271530707</c:v>
                </c:pt>
                <c:pt idx="330">
                  <c:v>18.582426655334753</c:v>
                </c:pt>
                <c:pt idx="331">
                  <c:v>18.638737039138796</c:v>
                </c:pt>
                <c:pt idx="332">
                  <c:v>18.695047422942842</c:v>
                </c:pt>
                <c:pt idx="333">
                  <c:v>18.751357806746885</c:v>
                </c:pt>
                <c:pt idx="334">
                  <c:v>18.807668190550931</c:v>
                </c:pt>
                <c:pt idx="335">
                  <c:v>18.863978574354974</c:v>
                </c:pt>
                <c:pt idx="336">
                  <c:v>18.92028895815902</c:v>
                </c:pt>
                <c:pt idx="337">
                  <c:v>18.976599341963066</c:v>
                </c:pt>
                <c:pt idx="338">
                  <c:v>19.032909725767109</c:v>
                </c:pt>
                <c:pt idx="339">
                  <c:v>19.089220109571155</c:v>
                </c:pt>
                <c:pt idx="340">
                  <c:v>19.145530493375198</c:v>
                </c:pt>
                <c:pt idx="341">
                  <c:v>19.201840877179244</c:v>
                </c:pt>
                <c:pt idx="342">
                  <c:v>19.258151260983286</c:v>
                </c:pt>
                <c:pt idx="343">
                  <c:v>19.314461644787333</c:v>
                </c:pt>
                <c:pt idx="344">
                  <c:v>19.370772028591375</c:v>
                </c:pt>
                <c:pt idx="345">
                  <c:v>19.427082412395421</c:v>
                </c:pt>
                <c:pt idx="346">
                  <c:v>19.483392796199464</c:v>
                </c:pt>
                <c:pt idx="347">
                  <c:v>19.53970318000351</c:v>
                </c:pt>
                <c:pt idx="348">
                  <c:v>19.596013563807585</c:v>
                </c:pt>
                <c:pt idx="349">
                  <c:v>19.652323947611627</c:v>
                </c:pt>
                <c:pt idx="350">
                  <c:v>19.708634331415674</c:v>
                </c:pt>
                <c:pt idx="351">
                  <c:v>19.764944715219716</c:v>
                </c:pt>
                <c:pt idx="352">
                  <c:v>19.821255099023762</c:v>
                </c:pt>
                <c:pt idx="353">
                  <c:v>19.877565482827809</c:v>
                </c:pt>
                <c:pt idx="354">
                  <c:v>19.933875866631851</c:v>
                </c:pt>
                <c:pt idx="355">
                  <c:v>19.990186250435897</c:v>
                </c:pt>
                <c:pt idx="356">
                  <c:v>20.04649663423994</c:v>
                </c:pt>
                <c:pt idx="357">
                  <c:v>20.102807018043986</c:v>
                </c:pt>
                <c:pt idx="358">
                  <c:v>20.159117401848029</c:v>
                </c:pt>
                <c:pt idx="359">
                  <c:v>20.215427785652075</c:v>
                </c:pt>
                <c:pt idx="360">
                  <c:v>20.271738169456118</c:v>
                </c:pt>
                <c:pt idx="361">
                  <c:v>20.328048553260164</c:v>
                </c:pt>
                <c:pt idx="362">
                  <c:v>20.384358937064206</c:v>
                </c:pt>
                <c:pt idx="363">
                  <c:v>20.440669320868253</c:v>
                </c:pt>
                <c:pt idx="364">
                  <c:v>20.496979704672299</c:v>
                </c:pt>
                <c:pt idx="365">
                  <c:v>20.553290088476341</c:v>
                </c:pt>
                <c:pt idx="366">
                  <c:v>20.609600472280388</c:v>
                </c:pt>
                <c:pt idx="367">
                  <c:v>20.665910856084434</c:v>
                </c:pt>
                <c:pt idx="368">
                  <c:v>20.722221239888476</c:v>
                </c:pt>
                <c:pt idx="369">
                  <c:v>20.778531623692523</c:v>
                </c:pt>
                <c:pt idx="370">
                  <c:v>20.834842007496594</c:v>
                </c:pt>
                <c:pt idx="371">
                  <c:v>20.89115239130064</c:v>
                </c:pt>
                <c:pt idx="372">
                  <c:v>20.947462775104682</c:v>
                </c:pt>
                <c:pt idx="373">
                  <c:v>21.003773158908729</c:v>
                </c:pt>
                <c:pt idx="374">
                  <c:v>21.060083542712771</c:v>
                </c:pt>
                <c:pt idx="375">
                  <c:v>21.116393926516817</c:v>
                </c:pt>
                <c:pt idx="376">
                  <c:v>21.17270431032086</c:v>
                </c:pt>
                <c:pt idx="377">
                  <c:v>21.229014694124906</c:v>
                </c:pt>
                <c:pt idx="378">
                  <c:v>21.285325077928949</c:v>
                </c:pt>
                <c:pt idx="379">
                  <c:v>21.341635461732995</c:v>
                </c:pt>
                <c:pt idx="380">
                  <c:v>21.397945845537038</c:v>
                </c:pt>
                <c:pt idx="381">
                  <c:v>21.454256229341084</c:v>
                </c:pt>
                <c:pt idx="382">
                  <c:v>21.51056661314513</c:v>
                </c:pt>
                <c:pt idx="383">
                  <c:v>21.566876996949176</c:v>
                </c:pt>
                <c:pt idx="384">
                  <c:v>21.623187380753219</c:v>
                </c:pt>
                <c:pt idx="385">
                  <c:v>21.679497764557265</c:v>
                </c:pt>
                <c:pt idx="386">
                  <c:v>21.735808148361308</c:v>
                </c:pt>
                <c:pt idx="387">
                  <c:v>21.792118532165354</c:v>
                </c:pt>
                <c:pt idx="388">
                  <c:v>21.848428915969397</c:v>
                </c:pt>
                <c:pt idx="389">
                  <c:v>21.904739299773439</c:v>
                </c:pt>
                <c:pt idx="390">
                  <c:v>21.961049683577485</c:v>
                </c:pt>
                <c:pt idx="391">
                  <c:v>22.01736006738156</c:v>
                </c:pt>
                <c:pt idx="392">
                  <c:v>22.073670451185603</c:v>
                </c:pt>
                <c:pt idx="393">
                  <c:v>22.129980834989649</c:v>
                </c:pt>
                <c:pt idx="394">
                  <c:v>22.186291218793691</c:v>
                </c:pt>
                <c:pt idx="395">
                  <c:v>22.242601602597738</c:v>
                </c:pt>
                <c:pt idx="396">
                  <c:v>22.29891198640178</c:v>
                </c:pt>
                <c:pt idx="397">
                  <c:v>22.355222370205826</c:v>
                </c:pt>
                <c:pt idx="398">
                  <c:v>22.411532754009873</c:v>
                </c:pt>
                <c:pt idx="399">
                  <c:v>22.467843137813915</c:v>
                </c:pt>
                <c:pt idx="400">
                  <c:v>22.524153521617961</c:v>
                </c:pt>
                <c:pt idx="401">
                  <c:v>22.580463905422008</c:v>
                </c:pt>
                <c:pt idx="402">
                  <c:v>22.63677428922605</c:v>
                </c:pt>
                <c:pt idx="403">
                  <c:v>22.693084673030093</c:v>
                </c:pt>
                <c:pt idx="404">
                  <c:v>22.749395056834135</c:v>
                </c:pt>
                <c:pt idx="405">
                  <c:v>22.805705440638185</c:v>
                </c:pt>
                <c:pt idx="406">
                  <c:v>22.862015824442228</c:v>
                </c:pt>
                <c:pt idx="407">
                  <c:v>22.91832620824627</c:v>
                </c:pt>
                <c:pt idx="408">
                  <c:v>22.974636592050317</c:v>
                </c:pt>
                <c:pt idx="409">
                  <c:v>23.030946975854363</c:v>
                </c:pt>
                <c:pt idx="410">
                  <c:v>23.087257359658405</c:v>
                </c:pt>
                <c:pt idx="411">
                  <c:v>23.143567743462452</c:v>
                </c:pt>
                <c:pt idx="412">
                  <c:v>23.199878127266494</c:v>
                </c:pt>
                <c:pt idx="413">
                  <c:v>23.256188511070569</c:v>
                </c:pt>
                <c:pt idx="414">
                  <c:v>23.312498894874615</c:v>
                </c:pt>
                <c:pt idx="415">
                  <c:v>23.368809278678658</c:v>
                </c:pt>
                <c:pt idx="416">
                  <c:v>23.425119662482704</c:v>
                </c:pt>
                <c:pt idx="417">
                  <c:v>23.481430046286746</c:v>
                </c:pt>
                <c:pt idx="418">
                  <c:v>23.537740430090789</c:v>
                </c:pt>
                <c:pt idx="419">
                  <c:v>23.594050813894839</c:v>
                </c:pt>
                <c:pt idx="420">
                  <c:v>23.650361197698881</c:v>
                </c:pt>
                <c:pt idx="421">
                  <c:v>23.706671581502924</c:v>
                </c:pt>
                <c:pt idx="422">
                  <c:v>23.762981965306967</c:v>
                </c:pt>
                <c:pt idx="423">
                  <c:v>23.819292349111016</c:v>
                </c:pt>
                <c:pt idx="424">
                  <c:v>23.875602732915059</c:v>
                </c:pt>
                <c:pt idx="425">
                  <c:v>23.931913116719102</c:v>
                </c:pt>
                <c:pt idx="426">
                  <c:v>23.988223500523148</c:v>
                </c:pt>
                <c:pt idx="427">
                  <c:v>24.044533884327194</c:v>
                </c:pt>
                <c:pt idx="428">
                  <c:v>24.100844268131237</c:v>
                </c:pt>
                <c:pt idx="429">
                  <c:v>24.157154651935283</c:v>
                </c:pt>
                <c:pt idx="430">
                  <c:v>24.213465035739326</c:v>
                </c:pt>
                <c:pt idx="431">
                  <c:v>24.269775419543375</c:v>
                </c:pt>
                <c:pt idx="432">
                  <c:v>24.326085803347418</c:v>
                </c:pt>
                <c:pt idx="433">
                  <c:v>24.382396187151461</c:v>
                </c:pt>
                <c:pt idx="434">
                  <c:v>24.438706570955503</c:v>
                </c:pt>
                <c:pt idx="435">
                  <c:v>24.495016954759578</c:v>
                </c:pt>
                <c:pt idx="436">
                  <c:v>24.55132733856362</c:v>
                </c:pt>
                <c:pt idx="437">
                  <c:v>24.60763772236767</c:v>
                </c:pt>
                <c:pt idx="438">
                  <c:v>24.663948106171713</c:v>
                </c:pt>
                <c:pt idx="439">
                  <c:v>24.720258489975755</c:v>
                </c:pt>
                <c:pt idx="440">
                  <c:v>24.776568873779798</c:v>
                </c:pt>
                <c:pt idx="441">
                  <c:v>24.832879257583848</c:v>
                </c:pt>
                <c:pt idx="442">
                  <c:v>24.88918964138789</c:v>
                </c:pt>
                <c:pt idx="443">
                  <c:v>24.945500025191933</c:v>
                </c:pt>
                <c:pt idx="444">
                  <c:v>25.001810408995979</c:v>
                </c:pt>
                <c:pt idx="445">
                  <c:v>25.058120792800025</c:v>
                </c:pt>
                <c:pt idx="446">
                  <c:v>25.114431176604072</c:v>
                </c:pt>
                <c:pt idx="447">
                  <c:v>25.170741560408114</c:v>
                </c:pt>
                <c:pt idx="448">
                  <c:v>25.227051944212157</c:v>
                </c:pt>
                <c:pt idx="449">
                  <c:v>25.283362328016207</c:v>
                </c:pt>
                <c:pt idx="450">
                  <c:v>25.339672711820249</c:v>
                </c:pt>
                <c:pt idx="451">
                  <c:v>25.395983095624292</c:v>
                </c:pt>
                <c:pt idx="452">
                  <c:v>25.452293479428334</c:v>
                </c:pt>
                <c:pt idx="453">
                  <c:v>25.508603863232381</c:v>
                </c:pt>
                <c:pt idx="454">
                  <c:v>25.564914247036427</c:v>
                </c:pt>
                <c:pt idx="455">
                  <c:v>25.621224630840469</c:v>
                </c:pt>
                <c:pt idx="456">
                  <c:v>25.677535014644544</c:v>
                </c:pt>
                <c:pt idx="457">
                  <c:v>25.733845398448587</c:v>
                </c:pt>
                <c:pt idx="458">
                  <c:v>25.790155782252629</c:v>
                </c:pt>
                <c:pt idx="459">
                  <c:v>25.846466166056679</c:v>
                </c:pt>
                <c:pt idx="460">
                  <c:v>25.902776549860722</c:v>
                </c:pt>
                <c:pt idx="461">
                  <c:v>25.959086933664768</c:v>
                </c:pt>
                <c:pt idx="462">
                  <c:v>26.01539731746881</c:v>
                </c:pt>
                <c:pt idx="463">
                  <c:v>26.071707701272857</c:v>
                </c:pt>
                <c:pt idx="464">
                  <c:v>26.128018085076903</c:v>
                </c:pt>
                <c:pt idx="465">
                  <c:v>26.184328468880945</c:v>
                </c:pt>
                <c:pt idx="466">
                  <c:v>26.240638852684988</c:v>
                </c:pt>
                <c:pt idx="467">
                  <c:v>26.296949236489031</c:v>
                </c:pt>
                <c:pt idx="468">
                  <c:v>26.35325962029308</c:v>
                </c:pt>
                <c:pt idx="469">
                  <c:v>26.409570004097123</c:v>
                </c:pt>
                <c:pt idx="470">
                  <c:v>26.465880387901166</c:v>
                </c:pt>
                <c:pt idx="471">
                  <c:v>26.522190771705212</c:v>
                </c:pt>
                <c:pt idx="472">
                  <c:v>26.578501155509258</c:v>
                </c:pt>
                <c:pt idx="473">
                  <c:v>26.634811539313301</c:v>
                </c:pt>
                <c:pt idx="474">
                  <c:v>26.691121923117347</c:v>
                </c:pt>
                <c:pt idx="475">
                  <c:v>26.74743230692139</c:v>
                </c:pt>
                <c:pt idx="476">
                  <c:v>26.803742690725439</c:v>
                </c:pt>
                <c:pt idx="477">
                  <c:v>26.860053074529482</c:v>
                </c:pt>
                <c:pt idx="478">
                  <c:v>26.916363458333553</c:v>
                </c:pt>
                <c:pt idx="479">
                  <c:v>26.972673842137599</c:v>
                </c:pt>
                <c:pt idx="480">
                  <c:v>27.028984225941642</c:v>
                </c:pt>
                <c:pt idx="481">
                  <c:v>27.085294609745684</c:v>
                </c:pt>
                <c:pt idx="482">
                  <c:v>27.141604993549734</c:v>
                </c:pt>
                <c:pt idx="483">
                  <c:v>27.197915377353777</c:v>
                </c:pt>
                <c:pt idx="484">
                  <c:v>27.254225761157819</c:v>
                </c:pt>
                <c:pt idx="485">
                  <c:v>27.310536144961862</c:v>
                </c:pt>
                <c:pt idx="486">
                  <c:v>27.366846528765912</c:v>
                </c:pt>
                <c:pt idx="487">
                  <c:v>27.423156912569954</c:v>
                </c:pt>
                <c:pt idx="488">
                  <c:v>27.479467296373997</c:v>
                </c:pt>
                <c:pt idx="489">
                  <c:v>27.535777680178043</c:v>
                </c:pt>
                <c:pt idx="490">
                  <c:v>27.592088063982089</c:v>
                </c:pt>
                <c:pt idx="491">
                  <c:v>27.648398447786136</c:v>
                </c:pt>
                <c:pt idx="492">
                  <c:v>27.704708831590178</c:v>
                </c:pt>
                <c:pt idx="493">
                  <c:v>27.761019215394221</c:v>
                </c:pt>
                <c:pt idx="494">
                  <c:v>27.817329599198271</c:v>
                </c:pt>
                <c:pt idx="495">
                  <c:v>27.873639983002313</c:v>
                </c:pt>
                <c:pt idx="496">
                  <c:v>27.929950366806356</c:v>
                </c:pt>
                <c:pt idx="497">
                  <c:v>27.986260750610398</c:v>
                </c:pt>
                <c:pt idx="498">
                  <c:v>28.042571134414448</c:v>
                </c:pt>
                <c:pt idx="499">
                  <c:v>28.098881518218491</c:v>
                </c:pt>
                <c:pt idx="500">
                  <c:v>28.15519190202259</c:v>
                </c:pt>
                <c:pt idx="501">
                  <c:v>28.211502285826636</c:v>
                </c:pt>
                <c:pt idx="502">
                  <c:v>28.267812669630683</c:v>
                </c:pt>
                <c:pt idx="503">
                  <c:v>28.324123053434725</c:v>
                </c:pt>
                <c:pt idx="504">
                  <c:v>28.380433437238768</c:v>
                </c:pt>
                <c:pt idx="505">
                  <c:v>28.436743821042811</c:v>
                </c:pt>
                <c:pt idx="506">
                  <c:v>28.49305420484686</c:v>
                </c:pt>
                <c:pt idx="507">
                  <c:v>28.549364588650903</c:v>
                </c:pt>
                <c:pt idx="508">
                  <c:v>28.605674972454946</c:v>
                </c:pt>
                <c:pt idx="509">
                  <c:v>28.661985356258992</c:v>
                </c:pt>
                <c:pt idx="510">
                  <c:v>28.718295740063038</c:v>
                </c:pt>
                <c:pt idx="511">
                  <c:v>28.774606123867084</c:v>
                </c:pt>
                <c:pt idx="512">
                  <c:v>28.830916507671127</c:v>
                </c:pt>
                <c:pt idx="513">
                  <c:v>28.887226891475169</c:v>
                </c:pt>
                <c:pt idx="514">
                  <c:v>28.943537275279219</c:v>
                </c:pt>
                <c:pt idx="515">
                  <c:v>28.999847659083262</c:v>
                </c:pt>
                <c:pt idx="516">
                  <c:v>29.056158042887304</c:v>
                </c:pt>
                <c:pt idx="517">
                  <c:v>29.112468426691347</c:v>
                </c:pt>
                <c:pt idx="518">
                  <c:v>29.168778810495397</c:v>
                </c:pt>
                <c:pt idx="519">
                  <c:v>29.225089194299439</c:v>
                </c:pt>
                <c:pt idx="520">
                  <c:v>29.281399578103482</c:v>
                </c:pt>
                <c:pt idx="521">
                  <c:v>29.337709961907528</c:v>
                </c:pt>
                <c:pt idx="522">
                  <c:v>29.394020345711574</c:v>
                </c:pt>
                <c:pt idx="523">
                  <c:v>29.450330729515617</c:v>
                </c:pt>
                <c:pt idx="524">
                  <c:v>29.506641113319663</c:v>
                </c:pt>
                <c:pt idx="525">
                  <c:v>29.562951497123706</c:v>
                </c:pt>
                <c:pt idx="526">
                  <c:v>29.619261880927752</c:v>
                </c:pt>
                <c:pt idx="527">
                  <c:v>29.675572264731798</c:v>
                </c:pt>
                <c:pt idx="528">
                  <c:v>29.731882648535841</c:v>
                </c:pt>
                <c:pt idx="529">
                  <c:v>29.788193032339883</c:v>
                </c:pt>
                <c:pt idx="530">
                  <c:v>29.844503416143926</c:v>
                </c:pt>
                <c:pt idx="531">
                  <c:v>29.900813799947976</c:v>
                </c:pt>
                <c:pt idx="532">
                  <c:v>29.957124183752018</c:v>
                </c:pt>
                <c:pt idx="533">
                  <c:v>30.013434567556061</c:v>
                </c:pt>
                <c:pt idx="534">
                  <c:v>30.069744951360107</c:v>
                </c:pt>
                <c:pt idx="535">
                  <c:v>30.126055335164153</c:v>
                </c:pt>
                <c:pt idx="536">
                  <c:v>30.1823657189682</c:v>
                </c:pt>
                <c:pt idx="537">
                  <c:v>30.238676102772242</c:v>
                </c:pt>
                <c:pt idx="538">
                  <c:v>30.294986486576285</c:v>
                </c:pt>
                <c:pt idx="539">
                  <c:v>30.351296870380335</c:v>
                </c:pt>
                <c:pt idx="540">
                  <c:v>30.407607254184377</c:v>
                </c:pt>
                <c:pt idx="541">
                  <c:v>30.46391763798842</c:v>
                </c:pt>
                <c:pt idx="542">
                  <c:v>30.520228021792462</c:v>
                </c:pt>
                <c:pt idx="543">
                  <c:v>30.576538405596512</c:v>
                </c:pt>
                <c:pt idx="544">
                  <c:v>30.632848789400555</c:v>
                </c:pt>
                <c:pt idx="545">
                  <c:v>30.689159173204597</c:v>
                </c:pt>
                <c:pt idx="546">
                  <c:v>30.745469557008644</c:v>
                </c:pt>
                <c:pt idx="547">
                  <c:v>30.80177994081269</c:v>
                </c:pt>
                <c:pt idx="548">
                  <c:v>30.858090324616732</c:v>
                </c:pt>
                <c:pt idx="549">
                  <c:v>30.914400708420779</c:v>
                </c:pt>
                <c:pt idx="550">
                  <c:v>30.970711092224821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551"/>
                <c:pt idx="0">
                  <c:v>2.8953280875141125</c:v>
                </c:pt>
                <c:pt idx="1">
                  <c:v>3.9678322178175245</c:v>
                </c:pt>
                <c:pt idx="2">
                  <c:v>5.0364123481209369</c:v>
                </c:pt>
                <c:pt idx="3">
                  <c:v>6.1010684784243487</c:v>
                </c:pt>
                <c:pt idx="4">
                  <c:v>7.161800608727761</c:v>
                </c:pt>
                <c:pt idx="5">
                  <c:v>8.2186087390311737</c:v>
                </c:pt>
                <c:pt idx="6">
                  <c:v>9.2714928693345868</c:v>
                </c:pt>
                <c:pt idx="7">
                  <c:v>10.320452999638</c:v>
                </c:pt>
                <c:pt idx="8">
                  <c:v>11.365489129941411</c:v>
                </c:pt>
                <c:pt idx="9">
                  <c:v>12.406601260244821</c:v>
                </c:pt>
                <c:pt idx="10">
                  <c:v>13.443789390548236</c:v>
                </c:pt>
                <c:pt idx="11">
                  <c:v>14.477053520851648</c:v>
                </c:pt>
                <c:pt idx="12">
                  <c:v>15.50639365115506</c:v>
                </c:pt>
                <c:pt idx="13">
                  <c:v>16.53180978145847</c:v>
                </c:pt>
                <c:pt idx="14">
                  <c:v>17.553301911761885</c:v>
                </c:pt>
                <c:pt idx="15">
                  <c:v>18.570870042065295</c:v>
                </c:pt>
                <c:pt idx="16">
                  <c:v>19.584514172368706</c:v>
                </c:pt>
                <c:pt idx="17">
                  <c:v>20.59423430267212</c:v>
                </c:pt>
                <c:pt idx="18">
                  <c:v>21.600030432975533</c:v>
                </c:pt>
                <c:pt idx="19">
                  <c:v>22.601902563278944</c:v>
                </c:pt>
                <c:pt idx="20">
                  <c:v>23.599850693582358</c:v>
                </c:pt>
                <c:pt idx="21">
                  <c:v>24.59387482388577</c:v>
                </c:pt>
                <c:pt idx="22">
                  <c:v>25.583974954189181</c:v>
                </c:pt>
                <c:pt idx="23">
                  <c:v>26.570151084492597</c:v>
                </c:pt>
                <c:pt idx="24">
                  <c:v>27.552403214796005</c:v>
                </c:pt>
                <c:pt idx="25">
                  <c:v>28.530731345099419</c:v>
                </c:pt>
                <c:pt idx="26">
                  <c:v>29.505135475402831</c:v>
                </c:pt>
                <c:pt idx="27">
                  <c:v>30.475615605706246</c:v>
                </c:pt>
                <c:pt idx="28">
                  <c:v>31.442171736009659</c:v>
                </c:pt>
                <c:pt idx="29">
                  <c:v>32.404803866313067</c:v>
                </c:pt>
                <c:pt idx="30">
                  <c:v>33.363511996616481</c:v>
                </c:pt>
                <c:pt idx="31">
                  <c:v>34.31829612691989</c:v>
                </c:pt>
                <c:pt idx="32">
                  <c:v>35.269156257223301</c:v>
                </c:pt>
                <c:pt idx="33">
                  <c:v>36.216092387526714</c:v>
                </c:pt>
                <c:pt idx="34">
                  <c:v>37.15910451783013</c:v>
                </c:pt>
                <c:pt idx="35">
                  <c:v>38.098192648133534</c:v>
                </c:pt>
                <c:pt idx="36">
                  <c:v>39.033356778436954</c:v>
                </c:pt>
                <c:pt idx="37">
                  <c:v>39.964596908740361</c:v>
                </c:pt>
                <c:pt idx="38">
                  <c:v>40.891913039043772</c:v>
                </c:pt>
                <c:pt idx="39">
                  <c:v>41.815305169347184</c:v>
                </c:pt>
                <c:pt idx="40">
                  <c:v>42.734773299650598</c:v>
                </c:pt>
                <c:pt idx="41">
                  <c:v>43.650317429954015</c:v>
                </c:pt>
                <c:pt idx="42">
                  <c:v>44.561937560257419</c:v>
                </c:pt>
                <c:pt idx="43">
                  <c:v>45.46963369056084</c:v>
                </c:pt>
                <c:pt idx="44">
                  <c:v>46.373405820864249</c:v>
                </c:pt>
                <c:pt idx="45">
                  <c:v>47.273253951167661</c:v>
                </c:pt>
                <c:pt idx="46">
                  <c:v>48.169178081471074</c:v>
                </c:pt>
                <c:pt idx="47">
                  <c:v>49.061178211774489</c:v>
                </c:pt>
                <c:pt idx="48">
                  <c:v>49.949254342077893</c:v>
                </c:pt>
                <c:pt idx="49">
                  <c:v>50.833406472381313</c:v>
                </c:pt>
                <c:pt idx="50">
                  <c:v>51.713634602684721</c:v>
                </c:pt>
                <c:pt idx="51">
                  <c:v>52.589938732988145</c:v>
                </c:pt>
                <c:pt idx="52">
                  <c:v>53.462318863291557</c:v>
                </c:pt>
                <c:pt idx="53">
                  <c:v>54.330774993594972</c:v>
                </c:pt>
                <c:pt idx="54">
                  <c:v>55.195307123898374</c:v>
                </c:pt>
                <c:pt idx="55">
                  <c:v>56.055915254201793</c:v>
                </c:pt>
                <c:pt idx="56">
                  <c:v>56.912599384505199</c:v>
                </c:pt>
                <c:pt idx="57">
                  <c:v>57.765359514808608</c:v>
                </c:pt>
                <c:pt idx="58">
                  <c:v>58.614195645112019</c:v>
                </c:pt>
                <c:pt idx="59">
                  <c:v>59.459107775415433</c:v>
                </c:pt>
                <c:pt idx="60">
                  <c:v>60.300095905718834</c:v>
                </c:pt>
                <c:pt idx="61">
                  <c:v>61.137160036022266</c:v>
                </c:pt>
                <c:pt idx="62">
                  <c:v>61.970300166325671</c:v>
                </c:pt>
                <c:pt idx="63">
                  <c:v>62.799516296629093</c:v>
                </c:pt>
                <c:pt idx="64">
                  <c:v>63.624808426932489</c:v>
                </c:pt>
                <c:pt idx="65">
                  <c:v>64.446176557235916</c:v>
                </c:pt>
                <c:pt idx="66">
                  <c:v>65.263620687539316</c:v>
                </c:pt>
                <c:pt idx="67">
                  <c:v>66.077140817842746</c:v>
                </c:pt>
                <c:pt idx="68">
                  <c:v>66.886736948146151</c:v>
                </c:pt>
                <c:pt idx="69">
                  <c:v>67.692409078449558</c:v>
                </c:pt>
                <c:pt idx="70">
                  <c:v>68.494157208752966</c:v>
                </c:pt>
                <c:pt idx="71">
                  <c:v>69.291981339056377</c:v>
                </c:pt>
                <c:pt idx="72">
                  <c:v>70.085881469359791</c:v>
                </c:pt>
                <c:pt idx="73">
                  <c:v>70.87585759966322</c:v>
                </c:pt>
                <c:pt idx="74">
                  <c:v>71.661909729966624</c:v>
                </c:pt>
                <c:pt idx="75">
                  <c:v>72.444037860270043</c:v>
                </c:pt>
                <c:pt idx="76">
                  <c:v>73.222241990573451</c:v>
                </c:pt>
                <c:pt idx="77">
                  <c:v>73.996522120876861</c:v>
                </c:pt>
                <c:pt idx="78">
                  <c:v>74.766878251180273</c:v>
                </c:pt>
                <c:pt idx="79">
                  <c:v>75.533310381483687</c:v>
                </c:pt>
                <c:pt idx="80">
                  <c:v>76.295818511787104</c:v>
                </c:pt>
                <c:pt idx="81">
                  <c:v>77.054402642090523</c:v>
                </c:pt>
                <c:pt idx="82">
                  <c:v>77.809062772393915</c:v>
                </c:pt>
                <c:pt idx="83">
                  <c:v>78.559798902697338</c:v>
                </c:pt>
                <c:pt idx="84">
                  <c:v>79.306611033000735</c:v>
                </c:pt>
                <c:pt idx="85">
                  <c:v>80.049499163304162</c:v>
                </c:pt>
                <c:pt idx="86">
                  <c:v>80.788463293607563</c:v>
                </c:pt>
                <c:pt idx="87">
                  <c:v>81.523503423910981</c:v>
                </c:pt>
                <c:pt idx="88">
                  <c:v>82.254619554214401</c:v>
                </c:pt>
                <c:pt idx="89">
                  <c:v>82.981811684517808</c:v>
                </c:pt>
                <c:pt idx="90">
                  <c:v>83.705079814821218</c:v>
                </c:pt>
                <c:pt idx="91">
                  <c:v>84.424423945124644</c:v>
                </c:pt>
                <c:pt idx="92">
                  <c:v>85.139844075428044</c:v>
                </c:pt>
                <c:pt idx="93">
                  <c:v>85.851340205731447</c:v>
                </c:pt>
                <c:pt idx="94">
                  <c:v>86.558912336034865</c:v>
                </c:pt>
                <c:pt idx="95">
                  <c:v>87.262560466338286</c:v>
                </c:pt>
                <c:pt idx="96">
                  <c:v>87.962284596641695</c:v>
                </c:pt>
                <c:pt idx="97">
                  <c:v>88.658084726945106</c:v>
                </c:pt>
                <c:pt idx="98">
                  <c:v>89.349960857248519</c:v>
                </c:pt>
                <c:pt idx="99">
                  <c:v>90.037912987551934</c:v>
                </c:pt>
                <c:pt idx="100">
                  <c:v>90.721941117855337</c:v>
                </c:pt>
                <c:pt idx="101">
                  <c:v>91.402045248158743</c:v>
                </c:pt>
                <c:pt idx="102">
                  <c:v>92.078225378462164</c:v>
                </c:pt>
                <c:pt idx="103">
                  <c:v>92.750481508765574</c:v>
                </c:pt>
                <c:pt idx="104">
                  <c:v>93.418813639068986</c:v>
                </c:pt>
                <c:pt idx="105">
                  <c:v>94.0832217693724</c:v>
                </c:pt>
                <c:pt idx="106">
                  <c:v>94.743705899675817</c:v>
                </c:pt>
                <c:pt idx="107">
                  <c:v>95.400266029979235</c:v>
                </c:pt>
                <c:pt idx="108">
                  <c:v>96.052902160282642</c:v>
                </c:pt>
                <c:pt idx="109">
                  <c:v>96.701614290586051</c:v>
                </c:pt>
                <c:pt idx="110">
                  <c:v>97.346402420889476</c:v>
                </c:pt>
                <c:pt idx="111">
                  <c:v>97.987266551192874</c:v>
                </c:pt>
                <c:pt idx="112">
                  <c:v>98.624206681496304</c:v>
                </c:pt>
                <c:pt idx="113">
                  <c:v>99.257222811799693</c:v>
                </c:pt>
                <c:pt idx="114">
                  <c:v>99.886314942103098</c:v>
                </c:pt>
                <c:pt idx="115">
                  <c:v>100.51148307240652</c:v>
                </c:pt>
                <c:pt idx="116">
                  <c:v>101.13272720270993</c:v>
                </c:pt>
                <c:pt idx="117">
                  <c:v>101.75004733301334</c:v>
                </c:pt>
                <c:pt idx="118">
                  <c:v>102.36344346331676</c:v>
                </c:pt>
                <c:pt idx="119">
                  <c:v>102.97291559362017</c:v>
                </c:pt>
                <c:pt idx="120">
                  <c:v>103.57846372392356</c:v>
                </c:pt>
                <c:pt idx="121">
                  <c:v>104.180087854227</c:v>
                </c:pt>
                <c:pt idx="122">
                  <c:v>104.77778798453041</c:v>
                </c:pt>
                <c:pt idx="123">
                  <c:v>105.37156411483383</c:v>
                </c:pt>
                <c:pt idx="124">
                  <c:v>105.96141624513723</c:v>
                </c:pt>
                <c:pt idx="125">
                  <c:v>106.54734437544064</c:v>
                </c:pt>
                <c:pt idx="126">
                  <c:v>107.12934850574406</c:v>
                </c:pt>
                <c:pt idx="127">
                  <c:v>107.70742863604748</c:v>
                </c:pt>
                <c:pt idx="128">
                  <c:v>108.28158476635087</c:v>
                </c:pt>
                <c:pt idx="129">
                  <c:v>108.8518168966543</c:v>
                </c:pt>
                <c:pt idx="130">
                  <c:v>109.41812502695771</c:v>
                </c:pt>
                <c:pt idx="131">
                  <c:v>109.98050915726114</c:v>
                </c:pt>
                <c:pt idx="132">
                  <c:v>110.53896928756453</c:v>
                </c:pt>
                <c:pt idx="133">
                  <c:v>111.09350541786795</c:v>
                </c:pt>
                <c:pt idx="134">
                  <c:v>111.64411754817137</c:v>
                </c:pt>
                <c:pt idx="135">
                  <c:v>112.19080567847479</c:v>
                </c:pt>
                <c:pt idx="136">
                  <c:v>112.73356980877819</c:v>
                </c:pt>
                <c:pt idx="137">
                  <c:v>113.2724099390816</c:v>
                </c:pt>
                <c:pt idx="138">
                  <c:v>113.807326069385</c:v>
                </c:pt>
                <c:pt idx="139">
                  <c:v>114.33831819968842</c:v>
                </c:pt>
                <c:pt idx="140">
                  <c:v>114.86538632999182</c:v>
                </c:pt>
                <c:pt idx="141">
                  <c:v>115.38853046029524</c:v>
                </c:pt>
                <c:pt idx="142">
                  <c:v>115.90775059059865</c:v>
                </c:pt>
                <c:pt idx="143">
                  <c:v>116.42304672090208</c:v>
                </c:pt>
                <c:pt idx="144">
                  <c:v>116.93441885120546</c:v>
                </c:pt>
                <c:pt idx="145">
                  <c:v>117.44186698150889</c:v>
                </c:pt>
                <c:pt idx="146">
                  <c:v>117.94539111181231</c:v>
                </c:pt>
                <c:pt idx="147">
                  <c:v>118.44499124211572</c:v>
                </c:pt>
                <c:pt idx="148">
                  <c:v>118.94066737241911</c:v>
                </c:pt>
                <c:pt idx="149">
                  <c:v>119.43241950272254</c:v>
                </c:pt>
                <c:pt idx="150">
                  <c:v>119.92024763302595</c:v>
                </c:pt>
                <c:pt idx="151">
                  <c:v>120.40415176332935</c:v>
                </c:pt>
                <c:pt idx="152">
                  <c:v>120.88413189363277</c:v>
                </c:pt>
                <c:pt idx="153">
                  <c:v>121.36018802393619</c:v>
                </c:pt>
                <c:pt idx="154">
                  <c:v>121.83232015423962</c:v>
                </c:pt>
                <c:pt idx="155">
                  <c:v>122.30052828454299</c:v>
                </c:pt>
                <c:pt idx="156">
                  <c:v>122.76481241484643</c:v>
                </c:pt>
                <c:pt idx="157">
                  <c:v>123.22517254514985</c:v>
                </c:pt>
                <c:pt idx="158">
                  <c:v>123.68160867545326</c:v>
                </c:pt>
                <c:pt idx="159">
                  <c:v>124.13412080575665</c:v>
                </c:pt>
                <c:pt idx="160">
                  <c:v>124.58270893606007</c:v>
                </c:pt>
                <c:pt idx="161">
                  <c:v>125.0273730663635</c:v>
                </c:pt>
                <c:pt idx="162">
                  <c:v>125.46811319666691</c:v>
                </c:pt>
                <c:pt idx="163">
                  <c:v>125.90492932697032</c:v>
                </c:pt>
                <c:pt idx="164">
                  <c:v>126.33782145727372</c:v>
                </c:pt>
                <c:pt idx="165">
                  <c:v>126.76678958757714</c:v>
                </c:pt>
                <c:pt idx="166">
                  <c:v>127.19183371788054</c:v>
                </c:pt>
                <c:pt idx="167">
                  <c:v>127.61295384818393</c:v>
                </c:pt>
                <c:pt idx="168">
                  <c:v>128.03014997848737</c:v>
                </c:pt>
                <c:pt idx="169">
                  <c:v>128.44342210879077</c:v>
                </c:pt>
                <c:pt idx="170">
                  <c:v>128.85277023909421</c:v>
                </c:pt>
                <c:pt idx="171">
                  <c:v>129.25819436939759</c:v>
                </c:pt>
                <c:pt idx="172">
                  <c:v>129.659694499701</c:v>
                </c:pt>
                <c:pt idx="173">
                  <c:v>130.05727063000444</c:v>
                </c:pt>
                <c:pt idx="174">
                  <c:v>130.45092276030786</c:v>
                </c:pt>
                <c:pt idx="175">
                  <c:v>130.84065089061124</c:v>
                </c:pt>
                <c:pt idx="176">
                  <c:v>131.22645502091467</c:v>
                </c:pt>
                <c:pt idx="177">
                  <c:v>131.60833515121809</c:v>
                </c:pt>
                <c:pt idx="178">
                  <c:v>131.98629128152152</c:v>
                </c:pt>
                <c:pt idx="179">
                  <c:v>132.36032341182491</c:v>
                </c:pt>
                <c:pt idx="180">
                  <c:v>132.73043154212831</c:v>
                </c:pt>
                <c:pt idx="181">
                  <c:v>133.09661567243174</c:v>
                </c:pt>
                <c:pt idx="182">
                  <c:v>133.45887580273515</c:v>
                </c:pt>
                <c:pt idx="183">
                  <c:v>133.81721193303855</c:v>
                </c:pt>
                <c:pt idx="184">
                  <c:v>134.17162406334197</c:v>
                </c:pt>
                <c:pt idx="185">
                  <c:v>134.52211219364537</c:v>
                </c:pt>
                <c:pt idx="186">
                  <c:v>134.86867632394879</c:v>
                </c:pt>
                <c:pt idx="187">
                  <c:v>135.2113164542522</c:v>
                </c:pt>
                <c:pt idx="188">
                  <c:v>135.55003258455562</c:v>
                </c:pt>
                <c:pt idx="189">
                  <c:v>135.88482471485904</c:v>
                </c:pt>
                <c:pt idx="190">
                  <c:v>136.21569284516247</c:v>
                </c:pt>
                <c:pt idx="191">
                  <c:v>136.54263697546585</c:v>
                </c:pt>
                <c:pt idx="192">
                  <c:v>136.86565710576926</c:v>
                </c:pt>
                <c:pt idx="193">
                  <c:v>137.18475323607268</c:v>
                </c:pt>
                <c:pt idx="194">
                  <c:v>137.49992536637612</c:v>
                </c:pt>
                <c:pt idx="195">
                  <c:v>137.81117349667949</c:v>
                </c:pt>
                <c:pt idx="196">
                  <c:v>138.11849762698293</c:v>
                </c:pt>
                <c:pt idx="197">
                  <c:v>138.42189775728633</c:v>
                </c:pt>
                <c:pt idx="198">
                  <c:v>138.72137388758975</c:v>
                </c:pt>
                <c:pt idx="199">
                  <c:v>139.01692601789316</c:v>
                </c:pt>
                <c:pt idx="200">
                  <c:v>139.30855414819658</c:v>
                </c:pt>
                <c:pt idx="201">
                  <c:v>139.59625827849996</c:v>
                </c:pt>
                <c:pt idx="202">
                  <c:v>139.88003840880336</c:v>
                </c:pt>
                <c:pt idx="203">
                  <c:v>140.15989453910677</c:v>
                </c:pt>
                <c:pt idx="204">
                  <c:v>140.4358266694102</c:v>
                </c:pt>
                <c:pt idx="205">
                  <c:v>140.70783479971359</c:v>
                </c:pt>
                <c:pt idx="206">
                  <c:v>140.97591893001703</c:v>
                </c:pt>
                <c:pt idx="207">
                  <c:v>141.24007906032043</c:v>
                </c:pt>
                <c:pt idx="208">
                  <c:v>141.50031519062387</c:v>
                </c:pt>
                <c:pt idx="209">
                  <c:v>141.75662732092727</c:v>
                </c:pt>
                <c:pt idx="210">
                  <c:v>142.00901545123068</c:v>
                </c:pt>
                <c:pt idx="211">
                  <c:v>142.25747958153408</c:v>
                </c:pt>
                <c:pt idx="212">
                  <c:v>142.50201971183751</c:v>
                </c:pt>
                <c:pt idx="213">
                  <c:v>142.74263584214091</c:v>
                </c:pt>
                <c:pt idx="214">
                  <c:v>142.97932797244434</c:v>
                </c:pt>
                <c:pt idx="215">
                  <c:v>143.21209610274772</c:v>
                </c:pt>
                <c:pt idx="216">
                  <c:v>143.44094023305118</c:v>
                </c:pt>
                <c:pt idx="217">
                  <c:v>143.66586036335457</c:v>
                </c:pt>
                <c:pt idx="218">
                  <c:v>143.88685649365797</c:v>
                </c:pt>
                <c:pt idx="219">
                  <c:v>144.10392862396137</c:v>
                </c:pt>
                <c:pt idx="220">
                  <c:v>144.31707675426483</c:v>
                </c:pt>
                <c:pt idx="221">
                  <c:v>144.52630088456823</c:v>
                </c:pt>
                <c:pt idx="222">
                  <c:v>144.73160101487164</c:v>
                </c:pt>
                <c:pt idx="223">
                  <c:v>144.93297714517504</c:v>
                </c:pt>
                <c:pt idx="224">
                  <c:v>145.13042927547846</c:v>
                </c:pt>
                <c:pt idx="225">
                  <c:v>145.3239574057819</c:v>
                </c:pt>
                <c:pt idx="226">
                  <c:v>145.51356153608529</c:v>
                </c:pt>
                <c:pt idx="227">
                  <c:v>145.6992416663887</c:v>
                </c:pt>
                <c:pt idx="228">
                  <c:v>145.8809977966921</c:v>
                </c:pt>
                <c:pt idx="229">
                  <c:v>146.05882992699551</c:v>
                </c:pt>
                <c:pt idx="230">
                  <c:v>146.23273805729892</c:v>
                </c:pt>
                <c:pt idx="231">
                  <c:v>146.40272218760234</c:v>
                </c:pt>
                <c:pt idx="232">
                  <c:v>146.56878231790574</c:v>
                </c:pt>
                <c:pt idx="233">
                  <c:v>146.73091844820917</c:v>
                </c:pt>
                <c:pt idx="234">
                  <c:v>146.88913057851258</c:v>
                </c:pt>
                <c:pt idx="235">
                  <c:v>147.04341870881598</c:v>
                </c:pt>
                <c:pt idx="236">
                  <c:v>147.19378283911939</c:v>
                </c:pt>
                <c:pt idx="237">
                  <c:v>147.3402229694228</c:v>
                </c:pt>
                <c:pt idx="238">
                  <c:v>147.48273909972622</c:v>
                </c:pt>
                <c:pt idx="239">
                  <c:v>147.6213312300296</c:v>
                </c:pt>
                <c:pt idx="240">
                  <c:v>147.75599936033302</c:v>
                </c:pt>
                <c:pt idx="241">
                  <c:v>147.88674349063646</c:v>
                </c:pt>
                <c:pt idx="242">
                  <c:v>148.01356362093986</c:v>
                </c:pt>
                <c:pt idx="243">
                  <c:v>148.13645975124328</c:v>
                </c:pt>
                <c:pt idx="244">
                  <c:v>148.25543188154668</c:v>
                </c:pt>
                <c:pt idx="245">
                  <c:v>148.37048001185011</c:v>
                </c:pt>
                <c:pt idx="246">
                  <c:v>148.48160414215354</c:v>
                </c:pt>
                <c:pt idx="247">
                  <c:v>148.58880427245691</c:v>
                </c:pt>
                <c:pt idx="248">
                  <c:v>148.69208040276033</c:v>
                </c:pt>
                <c:pt idx="249">
                  <c:v>148.79143253306376</c:v>
                </c:pt>
                <c:pt idx="250">
                  <c:v>148.88686066336717</c:v>
                </c:pt>
                <c:pt idx="251">
                  <c:v>148.97836479367058</c:v>
                </c:pt>
                <c:pt idx="252">
                  <c:v>149.065944923974</c:v>
                </c:pt>
                <c:pt idx="253">
                  <c:v>149.14960105427741</c:v>
                </c:pt>
                <c:pt idx="254">
                  <c:v>149.22933318458084</c:v>
                </c:pt>
                <c:pt idx="255">
                  <c:v>149.30514131488425</c:v>
                </c:pt>
                <c:pt idx="256">
                  <c:v>149.37702544518763</c:v>
                </c:pt>
                <c:pt idx="257">
                  <c:v>149.44498557549105</c:v>
                </c:pt>
                <c:pt idx="258">
                  <c:v>149.50902170579445</c:v>
                </c:pt>
                <c:pt idx="259">
                  <c:v>149.56913383609788</c:v>
                </c:pt>
                <c:pt idx="260">
                  <c:v>149.62532196640132</c:v>
                </c:pt>
                <c:pt idx="261">
                  <c:v>149.67758609670472</c:v>
                </c:pt>
                <c:pt idx="262">
                  <c:v>149.72592622700813</c:v>
                </c:pt>
                <c:pt idx="263">
                  <c:v>149.77034235731156</c:v>
                </c:pt>
                <c:pt idx="264">
                  <c:v>149.81083448761493</c:v>
                </c:pt>
                <c:pt idx="265">
                  <c:v>149.84740261791833</c:v>
                </c:pt>
                <c:pt idx="266">
                  <c:v>149.88004674822176</c:v>
                </c:pt>
                <c:pt idx="267">
                  <c:v>149.90876687852517</c:v>
                </c:pt>
                <c:pt idx="268">
                  <c:v>149.9335630088286</c:v>
                </c:pt>
                <c:pt idx="269">
                  <c:v>149.95443513913202</c:v>
                </c:pt>
                <c:pt idx="270">
                  <c:v>149.97138326943545</c:v>
                </c:pt>
                <c:pt idx="271">
                  <c:v>149.98440739973879</c:v>
                </c:pt>
                <c:pt idx="272">
                  <c:v>149.99350753004222</c:v>
                </c:pt>
                <c:pt idx="273">
                  <c:v>149.99868366034565</c:v>
                </c:pt>
                <c:pt idx="274">
                  <c:v>149.99993579064906</c:v>
                </c:pt>
                <c:pt idx="275">
                  <c:v>149.99726392095249</c:v>
                </c:pt>
                <c:pt idx="276">
                  <c:v>149.99066805125591</c:v>
                </c:pt>
                <c:pt idx="277">
                  <c:v>149.98014818155931</c:v>
                </c:pt>
                <c:pt idx="278">
                  <c:v>149.96570431186274</c:v>
                </c:pt>
                <c:pt idx="279">
                  <c:v>149.94733644216609</c:v>
                </c:pt>
                <c:pt idx="280">
                  <c:v>149.92504457246952</c:v>
                </c:pt>
                <c:pt idx="281">
                  <c:v>149.89882870277293</c:v>
                </c:pt>
                <c:pt idx="282">
                  <c:v>149.86868883307636</c:v>
                </c:pt>
                <c:pt idx="283">
                  <c:v>149.83462496337978</c:v>
                </c:pt>
                <c:pt idx="284">
                  <c:v>149.79663709368319</c:v>
                </c:pt>
                <c:pt idx="285">
                  <c:v>149.75472522398661</c:v>
                </c:pt>
                <c:pt idx="286">
                  <c:v>149.70888935429005</c:v>
                </c:pt>
                <c:pt idx="287">
                  <c:v>149.65912948459342</c:v>
                </c:pt>
                <c:pt idx="288">
                  <c:v>149.60544561489681</c:v>
                </c:pt>
                <c:pt idx="289">
                  <c:v>149.54783774520027</c:v>
                </c:pt>
                <c:pt idx="290">
                  <c:v>149.48630587550366</c:v>
                </c:pt>
                <c:pt idx="291">
                  <c:v>149.42085000580707</c:v>
                </c:pt>
                <c:pt idx="292">
                  <c:v>149.35147013611052</c:v>
                </c:pt>
                <c:pt idx="293">
                  <c:v>149.2781662664139</c:v>
                </c:pt>
                <c:pt idx="294">
                  <c:v>149.20093839671733</c:v>
                </c:pt>
                <c:pt idx="295">
                  <c:v>149.11978652702072</c:v>
                </c:pt>
                <c:pt idx="296">
                  <c:v>149.03471065732413</c:v>
                </c:pt>
                <c:pt idx="297">
                  <c:v>148.94571078762752</c:v>
                </c:pt>
                <c:pt idx="298">
                  <c:v>148.85278691793096</c:v>
                </c:pt>
                <c:pt idx="299">
                  <c:v>148.75593904823438</c:v>
                </c:pt>
                <c:pt idx="300">
                  <c:v>148.65516717853779</c:v>
                </c:pt>
                <c:pt idx="301">
                  <c:v>148.55047130884122</c:v>
                </c:pt>
                <c:pt idx="302">
                  <c:v>148.44185143914459</c:v>
                </c:pt>
                <c:pt idx="303">
                  <c:v>148.32930756944799</c:v>
                </c:pt>
                <c:pt idx="304">
                  <c:v>148.21283969975141</c:v>
                </c:pt>
                <c:pt idx="305">
                  <c:v>148.09244783005485</c:v>
                </c:pt>
                <c:pt idx="306">
                  <c:v>147.96813196035828</c:v>
                </c:pt>
                <c:pt idx="307">
                  <c:v>147.83989209066166</c:v>
                </c:pt>
                <c:pt idx="308">
                  <c:v>147.70772822096512</c:v>
                </c:pt>
                <c:pt idx="309">
                  <c:v>147.57164035126851</c:v>
                </c:pt>
                <c:pt idx="310">
                  <c:v>147.43162848157186</c:v>
                </c:pt>
                <c:pt idx="311">
                  <c:v>147.28769261187531</c:v>
                </c:pt>
                <c:pt idx="312">
                  <c:v>147.13983274217873</c:v>
                </c:pt>
                <c:pt idx="313">
                  <c:v>146.98804887248215</c:v>
                </c:pt>
                <c:pt idx="314">
                  <c:v>146.83234100278557</c:v>
                </c:pt>
                <c:pt idx="315">
                  <c:v>146.67270913308897</c:v>
                </c:pt>
                <c:pt idx="316">
                  <c:v>146.50915326339239</c:v>
                </c:pt>
                <c:pt idx="317">
                  <c:v>146.3416733936958</c:v>
                </c:pt>
                <c:pt idx="318">
                  <c:v>146.17026952399917</c:v>
                </c:pt>
                <c:pt idx="319">
                  <c:v>145.99494165430258</c:v>
                </c:pt>
                <c:pt idx="320">
                  <c:v>145.81568978460601</c:v>
                </c:pt>
                <c:pt idx="321">
                  <c:v>145.63251391490942</c:v>
                </c:pt>
                <c:pt idx="322">
                  <c:v>145.44541404521286</c:v>
                </c:pt>
                <c:pt idx="323">
                  <c:v>145.25439017551628</c:v>
                </c:pt>
                <c:pt idx="324">
                  <c:v>145.05944230581969</c:v>
                </c:pt>
                <c:pt idx="325">
                  <c:v>144.86057043612311</c:v>
                </c:pt>
                <c:pt idx="326">
                  <c:v>144.65777456642653</c:v>
                </c:pt>
                <c:pt idx="327">
                  <c:v>144.45105469672984</c:v>
                </c:pt>
                <c:pt idx="328">
                  <c:v>144.2404108270332</c:v>
                </c:pt>
                <c:pt idx="329">
                  <c:v>144.02584295733664</c:v>
                </c:pt>
                <c:pt idx="330">
                  <c:v>143.80735108764003</c:v>
                </c:pt>
                <c:pt idx="331">
                  <c:v>143.58493521794344</c:v>
                </c:pt>
                <c:pt idx="332">
                  <c:v>143.35859534824687</c:v>
                </c:pt>
                <c:pt idx="333">
                  <c:v>143.12833147855028</c:v>
                </c:pt>
                <c:pt idx="334">
                  <c:v>142.89414360885368</c:v>
                </c:pt>
                <c:pt idx="335">
                  <c:v>142.65603173915704</c:v>
                </c:pt>
                <c:pt idx="336">
                  <c:v>142.41399586946048</c:v>
                </c:pt>
                <c:pt idx="337">
                  <c:v>142.1680359997639</c:v>
                </c:pt>
                <c:pt idx="338">
                  <c:v>141.91815213006731</c:v>
                </c:pt>
                <c:pt idx="339">
                  <c:v>141.66434426037071</c:v>
                </c:pt>
                <c:pt idx="340">
                  <c:v>141.40661239067416</c:v>
                </c:pt>
                <c:pt idx="341">
                  <c:v>141.14495652097759</c:v>
                </c:pt>
                <c:pt idx="342">
                  <c:v>140.87937665128101</c:v>
                </c:pt>
                <c:pt idx="343">
                  <c:v>140.60987278158436</c:v>
                </c:pt>
                <c:pt idx="344">
                  <c:v>140.33644491188778</c:v>
                </c:pt>
                <c:pt idx="345">
                  <c:v>140.05909304219117</c:v>
                </c:pt>
                <c:pt idx="346">
                  <c:v>139.77781717249459</c:v>
                </c:pt>
                <c:pt idx="347">
                  <c:v>139.49261730279801</c:v>
                </c:pt>
                <c:pt idx="348">
                  <c:v>139.20349343310127</c:v>
                </c:pt>
                <c:pt idx="349">
                  <c:v>138.91044556340466</c:v>
                </c:pt>
                <c:pt idx="350">
                  <c:v>138.6134736937081</c:v>
                </c:pt>
                <c:pt idx="351">
                  <c:v>138.31257782401156</c:v>
                </c:pt>
                <c:pt idx="352">
                  <c:v>138.00775795431494</c:v>
                </c:pt>
                <c:pt idx="353">
                  <c:v>137.69901408461828</c:v>
                </c:pt>
                <c:pt idx="354">
                  <c:v>137.3863462149217</c:v>
                </c:pt>
                <c:pt idx="355">
                  <c:v>137.06975434522511</c:v>
                </c:pt>
                <c:pt idx="356">
                  <c:v>136.74923847552856</c:v>
                </c:pt>
                <c:pt idx="357">
                  <c:v>136.42479860583194</c:v>
                </c:pt>
                <c:pt idx="358">
                  <c:v>136.09643473613536</c:v>
                </c:pt>
                <c:pt idx="359">
                  <c:v>135.76414686643878</c:v>
                </c:pt>
                <c:pt idx="360">
                  <c:v>135.42793499674224</c:v>
                </c:pt>
                <c:pt idx="361">
                  <c:v>135.08779912704557</c:v>
                </c:pt>
                <c:pt idx="362">
                  <c:v>134.74373925734901</c:v>
                </c:pt>
                <c:pt idx="363">
                  <c:v>134.39575538765243</c:v>
                </c:pt>
                <c:pt idx="364">
                  <c:v>134.04384751795581</c:v>
                </c:pt>
                <c:pt idx="365">
                  <c:v>133.68801564825921</c:v>
                </c:pt>
                <c:pt idx="366">
                  <c:v>133.32825977856263</c:v>
                </c:pt>
                <c:pt idx="367">
                  <c:v>132.96457990886606</c:v>
                </c:pt>
                <c:pt idx="368">
                  <c:v>132.59697603916939</c:v>
                </c:pt>
                <c:pt idx="369">
                  <c:v>132.2254481694728</c:v>
                </c:pt>
                <c:pt idx="370">
                  <c:v>131.84999629977605</c:v>
                </c:pt>
                <c:pt idx="371">
                  <c:v>131.47062043007949</c:v>
                </c:pt>
                <c:pt idx="372">
                  <c:v>131.08732056038289</c:v>
                </c:pt>
                <c:pt idx="373">
                  <c:v>130.70009669068631</c:v>
                </c:pt>
                <c:pt idx="374">
                  <c:v>130.30894882098974</c:v>
                </c:pt>
                <c:pt idx="375">
                  <c:v>129.91387695129313</c:v>
                </c:pt>
                <c:pt idx="376">
                  <c:v>129.51488108159654</c:v>
                </c:pt>
                <c:pt idx="377">
                  <c:v>129.11196121189991</c:v>
                </c:pt>
                <c:pt idx="378">
                  <c:v>128.70511734220329</c:v>
                </c:pt>
                <c:pt idx="379">
                  <c:v>128.2943494725067</c:v>
                </c:pt>
                <c:pt idx="380">
                  <c:v>127.87965760281011</c:v>
                </c:pt>
                <c:pt idx="381">
                  <c:v>127.46104173311355</c:v>
                </c:pt>
                <c:pt idx="382">
                  <c:v>127.038501863417</c:v>
                </c:pt>
                <c:pt idx="383">
                  <c:v>126.61203799372035</c:v>
                </c:pt>
                <c:pt idx="384">
                  <c:v>126.18165012402378</c:v>
                </c:pt>
                <c:pt idx="385">
                  <c:v>125.7473382543271</c:v>
                </c:pt>
                <c:pt idx="386">
                  <c:v>125.30910238463056</c:v>
                </c:pt>
                <c:pt idx="387">
                  <c:v>124.86694251493398</c:v>
                </c:pt>
                <c:pt idx="388">
                  <c:v>124.42085864523736</c:v>
                </c:pt>
                <c:pt idx="389">
                  <c:v>123.97085077554081</c:v>
                </c:pt>
                <c:pt idx="390">
                  <c:v>123.51691890584422</c:v>
                </c:pt>
                <c:pt idx="391">
                  <c:v>123.05906303614736</c:v>
                </c:pt>
                <c:pt idx="392">
                  <c:v>122.59728316645075</c:v>
                </c:pt>
                <c:pt idx="393">
                  <c:v>122.13157929675421</c:v>
                </c:pt>
                <c:pt idx="394">
                  <c:v>121.66195142705763</c:v>
                </c:pt>
                <c:pt idx="395">
                  <c:v>121.18839955736095</c:v>
                </c:pt>
                <c:pt idx="396">
                  <c:v>120.7109236876644</c:v>
                </c:pt>
                <c:pt idx="397">
                  <c:v>120.22952381796782</c:v>
                </c:pt>
                <c:pt idx="398">
                  <c:v>119.74419994827119</c:v>
                </c:pt>
                <c:pt idx="399">
                  <c:v>119.25495207857463</c:v>
                </c:pt>
                <c:pt idx="400">
                  <c:v>118.76178020887804</c:v>
                </c:pt>
                <c:pt idx="401">
                  <c:v>118.26468433918146</c:v>
                </c:pt>
                <c:pt idx="402">
                  <c:v>117.76366446948489</c:v>
                </c:pt>
                <c:pt idx="403">
                  <c:v>117.25872059978818</c:v>
                </c:pt>
                <c:pt idx="404">
                  <c:v>116.74985273009165</c:v>
                </c:pt>
                <c:pt idx="405">
                  <c:v>116.23706086039502</c:v>
                </c:pt>
                <c:pt idx="406">
                  <c:v>115.72034499069846</c:v>
                </c:pt>
                <c:pt idx="407">
                  <c:v>115.19970512100187</c:v>
                </c:pt>
                <c:pt idx="408">
                  <c:v>114.67514125130529</c:v>
                </c:pt>
                <c:pt idx="409">
                  <c:v>114.14665338160867</c:v>
                </c:pt>
                <c:pt idx="410">
                  <c:v>113.61424151191201</c:v>
                </c:pt>
                <c:pt idx="411">
                  <c:v>113.07790564221548</c:v>
                </c:pt>
                <c:pt idx="412">
                  <c:v>112.53764577251886</c:v>
                </c:pt>
                <c:pt idx="413">
                  <c:v>111.99346190282196</c:v>
                </c:pt>
                <c:pt idx="414">
                  <c:v>111.44535403312537</c:v>
                </c:pt>
                <c:pt idx="415">
                  <c:v>110.89332216342879</c:v>
                </c:pt>
                <c:pt idx="416">
                  <c:v>110.33736629373223</c:v>
                </c:pt>
                <c:pt idx="417">
                  <c:v>109.77748642403563</c:v>
                </c:pt>
                <c:pt idx="418">
                  <c:v>109.21368255433904</c:v>
                </c:pt>
                <c:pt idx="419">
                  <c:v>108.64595468464242</c:v>
                </c:pt>
                <c:pt idx="420">
                  <c:v>108.07430281494581</c:v>
                </c:pt>
                <c:pt idx="421">
                  <c:v>107.49872694524922</c:v>
                </c:pt>
                <c:pt idx="422">
                  <c:v>106.91922707555258</c:v>
                </c:pt>
                <c:pt idx="423">
                  <c:v>106.33580320585602</c:v>
                </c:pt>
                <c:pt idx="424">
                  <c:v>105.74845533615942</c:v>
                </c:pt>
                <c:pt idx="425">
                  <c:v>105.15718346646278</c:v>
                </c:pt>
                <c:pt idx="426">
                  <c:v>104.56198759676627</c:v>
                </c:pt>
                <c:pt idx="427">
                  <c:v>103.96286772706955</c:v>
                </c:pt>
                <c:pt idx="428">
                  <c:v>103.35982385737302</c:v>
                </c:pt>
                <c:pt idx="429">
                  <c:v>102.75285598767644</c:v>
                </c:pt>
                <c:pt idx="430">
                  <c:v>102.14196411797988</c:v>
                </c:pt>
                <c:pt idx="431">
                  <c:v>101.52714824828328</c:v>
                </c:pt>
                <c:pt idx="432">
                  <c:v>100.90840837858664</c:v>
                </c:pt>
                <c:pt idx="433">
                  <c:v>100.28574450889008</c:v>
                </c:pt>
                <c:pt idx="434">
                  <c:v>99.659156639193469</c:v>
                </c:pt>
                <c:pt idx="435">
                  <c:v>99.028644769496594</c:v>
                </c:pt>
                <c:pt idx="436">
                  <c:v>98.394208899799963</c:v>
                </c:pt>
                <c:pt idx="437">
                  <c:v>97.755849030103292</c:v>
                </c:pt>
                <c:pt idx="438">
                  <c:v>97.11356516040675</c:v>
                </c:pt>
                <c:pt idx="439">
                  <c:v>96.467357290710169</c:v>
                </c:pt>
                <c:pt idx="440">
                  <c:v>95.817225421013546</c:v>
                </c:pt>
                <c:pt idx="441">
                  <c:v>95.16316955131694</c:v>
                </c:pt>
                <c:pt idx="442">
                  <c:v>94.505189681620351</c:v>
                </c:pt>
                <c:pt idx="443">
                  <c:v>93.843285811923721</c:v>
                </c:pt>
                <c:pt idx="444">
                  <c:v>93.177457942227221</c:v>
                </c:pt>
                <c:pt idx="445">
                  <c:v>92.507706072530453</c:v>
                </c:pt>
                <c:pt idx="446">
                  <c:v>91.834030202833873</c:v>
                </c:pt>
                <c:pt idx="447">
                  <c:v>91.156430333137308</c:v>
                </c:pt>
                <c:pt idx="448">
                  <c:v>90.47490646344076</c:v>
                </c:pt>
                <c:pt idx="449">
                  <c:v>89.789458593744115</c:v>
                </c:pt>
                <c:pt idx="450">
                  <c:v>89.1000867240476</c:v>
                </c:pt>
                <c:pt idx="451">
                  <c:v>88.406790854350987</c:v>
                </c:pt>
                <c:pt idx="452">
                  <c:v>87.709570984654391</c:v>
                </c:pt>
                <c:pt idx="453">
                  <c:v>87.008427114957811</c:v>
                </c:pt>
                <c:pt idx="454">
                  <c:v>86.303359245261134</c:v>
                </c:pt>
                <c:pt idx="455">
                  <c:v>85.594367375564531</c:v>
                </c:pt>
                <c:pt idx="456">
                  <c:v>84.881451505867545</c:v>
                </c:pt>
                <c:pt idx="457">
                  <c:v>84.164611636171031</c:v>
                </c:pt>
                <c:pt idx="458">
                  <c:v>83.44384776647442</c:v>
                </c:pt>
                <c:pt idx="459">
                  <c:v>82.719159896777768</c:v>
                </c:pt>
                <c:pt idx="460">
                  <c:v>81.990548027081189</c:v>
                </c:pt>
                <c:pt idx="461">
                  <c:v>81.258012157384627</c:v>
                </c:pt>
                <c:pt idx="462">
                  <c:v>80.521552287688024</c:v>
                </c:pt>
                <c:pt idx="463">
                  <c:v>79.781168417991324</c:v>
                </c:pt>
                <c:pt idx="464">
                  <c:v>79.036860548294754</c:v>
                </c:pt>
                <c:pt idx="465">
                  <c:v>78.288628678598144</c:v>
                </c:pt>
                <c:pt idx="466">
                  <c:v>77.53647280890155</c:v>
                </c:pt>
                <c:pt idx="467">
                  <c:v>76.780392939204972</c:v>
                </c:pt>
                <c:pt idx="468">
                  <c:v>76.020389069508354</c:v>
                </c:pt>
                <c:pt idx="469">
                  <c:v>75.256461199811753</c:v>
                </c:pt>
                <c:pt idx="470">
                  <c:v>74.488609330115167</c:v>
                </c:pt>
                <c:pt idx="471">
                  <c:v>73.716833460418542</c:v>
                </c:pt>
                <c:pt idx="472">
                  <c:v>72.941133590721932</c:v>
                </c:pt>
                <c:pt idx="473">
                  <c:v>72.16150972102534</c:v>
                </c:pt>
                <c:pt idx="474">
                  <c:v>71.377961851328763</c:v>
                </c:pt>
                <c:pt idx="475">
                  <c:v>70.590489981632146</c:v>
                </c:pt>
                <c:pt idx="476">
                  <c:v>69.799094111935545</c:v>
                </c:pt>
                <c:pt idx="477">
                  <c:v>69.003774242238961</c:v>
                </c:pt>
                <c:pt idx="478">
                  <c:v>68.204530372541882</c:v>
                </c:pt>
                <c:pt idx="479">
                  <c:v>67.401362502845387</c:v>
                </c:pt>
                <c:pt idx="480">
                  <c:v>66.594270633148739</c:v>
                </c:pt>
                <c:pt idx="481">
                  <c:v>65.78325476345222</c:v>
                </c:pt>
                <c:pt idx="482">
                  <c:v>64.96831489375549</c:v>
                </c:pt>
                <c:pt idx="483">
                  <c:v>64.149451024058834</c:v>
                </c:pt>
                <c:pt idx="484">
                  <c:v>63.326663154362308</c:v>
                </c:pt>
                <c:pt idx="485">
                  <c:v>62.499951284665684</c:v>
                </c:pt>
                <c:pt idx="486">
                  <c:v>61.669315414969077</c:v>
                </c:pt>
                <c:pt idx="487">
                  <c:v>60.834755545272486</c:v>
                </c:pt>
                <c:pt idx="488">
                  <c:v>59.996271675575969</c:v>
                </c:pt>
                <c:pt idx="489">
                  <c:v>59.153863805879354</c:v>
                </c:pt>
                <c:pt idx="490">
                  <c:v>58.307531936182585</c:v>
                </c:pt>
                <c:pt idx="491">
                  <c:v>57.45727606648606</c:v>
                </c:pt>
                <c:pt idx="492">
                  <c:v>56.603096196789437</c:v>
                </c:pt>
                <c:pt idx="493">
                  <c:v>55.744992327092945</c:v>
                </c:pt>
                <c:pt idx="494">
                  <c:v>54.882964457396241</c:v>
                </c:pt>
                <c:pt idx="495">
                  <c:v>54.017012587699668</c:v>
                </c:pt>
                <c:pt idx="496">
                  <c:v>53.147136718003054</c:v>
                </c:pt>
                <c:pt idx="497">
                  <c:v>52.273336848306514</c:v>
                </c:pt>
                <c:pt idx="498">
                  <c:v>51.395612978609876</c:v>
                </c:pt>
                <c:pt idx="499">
                  <c:v>50.513965108913254</c:v>
                </c:pt>
                <c:pt idx="500">
                  <c:v>49.628393239215796</c:v>
                </c:pt>
                <c:pt idx="501">
                  <c:v>48.738897369519094</c:v>
                </c:pt>
                <c:pt idx="502">
                  <c:v>47.845477499822579</c:v>
                </c:pt>
                <c:pt idx="503">
                  <c:v>46.948133630125909</c:v>
                </c:pt>
                <c:pt idx="504">
                  <c:v>46.04686576042937</c:v>
                </c:pt>
                <c:pt idx="505">
                  <c:v>45.141673890732733</c:v>
                </c:pt>
                <c:pt idx="506">
                  <c:v>44.232558021036169</c:v>
                </c:pt>
                <c:pt idx="507">
                  <c:v>43.319518151339508</c:v>
                </c:pt>
                <c:pt idx="508">
                  <c:v>42.402554281643035</c:v>
                </c:pt>
                <c:pt idx="509">
                  <c:v>41.48166641194635</c:v>
                </c:pt>
                <c:pt idx="510">
                  <c:v>40.556854542249624</c:v>
                </c:pt>
                <c:pt idx="511">
                  <c:v>39.628118672553086</c:v>
                </c:pt>
                <c:pt idx="512">
                  <c:v>38.69545880285645</c:v>
                </c:pt>
                <c:pt idx="513">
                  <c:v>37.758874933159944</c:v>
                </c:pt>
                <c:pt idx="514">
                  <c:v>36.818367063463228</c:v>
                </c:pt>
                <c:pt idx="515">
                  <c:v>35.873935193766755</c:v>
                </c:pt>
                <c:pt idx="516">
                  <c:v>34.925579324070071</c:v>
                </c:pt>
                <c:pt idx="517">
                  <c:v>33.973299454373517</c:v>
                </c:pt>
                <c:pt idx="518">
                  <c:v>33.017095584676866</c:v>
                </c:pt>
                <c:pt idx="519">
                  <c:v>32.056967714980118</c:v>
                </c:pt>
                <c:pt idx="520">
                  <c:v>31.092915845283724</c:v>
                </c:pt>
                <c:pt idx="521">
                  <c:v>30.124939975587008</c:v>
                </c:pt>
                <c:pt idx="522">
                  <c:v>29.153040105890422</c:v>
                </c:pt>
                <c:pt idx="523">
                  <c:v>28.17721623619374</c:v>
                </c:pt>
                <c:pt idx="524">
                  <c:v>27.197468366497187</c:v>
                </c:pt>
                <c:pt idx="525">
                  <c:v>26.213796496800651</c:v>
                </c:pt>
                <c:pt idx="526">
                  <c:v>25.226200627103903</c:v>
                </c:pt>
                <c:pt idx="527">
                  <c:v>24.2346807574074</c:v>
                </c:pt>
                <c:pt idx="528">
                  <c:v>23.239236887710685</c:v>
                </c:pt>
                <c:pt idx="529">
                  <c:v>22.239869018014215</c:v>
                </c:pt>
                <c:pt idx="530">
                  <c:v>21.236577148317533</c:v>
                </c:pt>
                <c:pt idx="531">
                  <c:v>20.229361278620981</c:v>
                </c:pt>
                <c:pt idx="532">
                  <c:v>19.218221408924332</c:v>
                </c:pt>
                <c:pt idx="533">
                  <c:v>18.203157539227814</c:v>
                </c:pt>
                <c:pt idx="534">
                  <c:v>17.184169669531197</c:v>
                </c:pt>
                <c:pt idx="535">
                  <c:v>16.161257799834484</c:v>
                </c:pt>
                <c:pt idx="536">
                  <c:v>15.134421930137901</c:v>
                </c:pt>
                <c:pt idx="537">
                  <c:v>14.10366206044122</c:v>
                </c:pt>
                <c:pt idx="538">
                  <c:v>13.068978190744783</c:v>
                </c:pt>
                <c:pt idx="539">
                  <c:v>12.030370321048022</c:v>
                </c:pt>
                <c:pt idx="540">
                  <c:v>10.987838451351504</c:v>
                </c:pt>
                <c:pt idx="541">
                  <c:v>9.9413825816548886</c:v>
                </c:pt>
                <c:pt idx="542">
                  <c:v>8.89100271195829</c:v>
                </c:pt>
                <c:pt idx="543">
                  <c:v>7.836698842261594</c:v>
                </c:pt>
                <c:pt idx="544">
                  <c:v>6.7784709725650281</c:v>
                </c:pt>
                <c:pt idx="545">
                  <c:v>5.7163191028684786</c:v>
                </c:pt>
                <c:pt idx="546">
                  <c:v>4.6502432331718317</c:v>
                </c:pt>
                <c:pt idx="547">
                  <c:v>3.5802433634752013</c:v>
                </c:pt>
                <c:pt idx="548">
                  <c:v>2.5063194937785873</c:v>
                </c:pt>
                <c:pt idx="549">
                  <c:v>1.4284716240819897</c:v>
                </c:pt>
                <c:pt idx="550">
                  <c:v>0.34669975438540845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5-4401-8870-892ECF056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887"/>
        <c:axId val="416957407"/>
      </c:scatterChart>
      <c:valAx>
        <c:axId val="41695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X(t)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07"/>
        <c:crosses val="autoZero"/>
        <c:crossBetween val="midCat"/>
      </c:valAx>
      <c:valAx>
        <c:axId val="4169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Y(t)</a:t>
                </a:r>
                <a:r>
                  <a:rPr lang="en-US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 Plot</a:t>
            </a:r>
            <a:r>
              <a:rPr lang="en-US" baseline="0"/>
              <a:t> of Projectile 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13097908464146"/>
          <c:y val="0.17111880046136105"/>
          <c:w val="0.81281806380956434"/>
          <c:h val="0.66965581060309187"/>
        </c:manualLayout>
      </c:layout>
      <c:scatterChart>
        <c:scatterStyle val="lineMarker"/>
        <c:varyColors val="0"/>
        <c:ser>
          <c:idx val="0"/>
          <c:order val="0"/>
          <c:tx>
            <c:v>Projectile Motion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[0]!X</c:f>
              <c:numCache>
                <c:formatCode>General</c:formatCode>
                <c:ptCount val="551"/>
                <c:pt idx="0">
                  <c:v>0</c:v>
                </c:pt>
                <c:pt idx="1">
                  <c:v>5.6310383804044621E-2</c:v>
                </c:pt>
                <c:pt idx="2">
                  <c:v>0.11262076760808924</c:v>
                </c:pt>
                <c:pt idx="3">
                  <c:v>0.16893115141213386</c:v>
                </c:pt>
                <c:pt idx="4">
                  <c:v>0.22524153521617848</c:v>
                </c:pt>
                <c:pt idx="5">
                  <c:v>0.28155191902022308</c:v>
                </c:pt>
                <c:pt idx="6">
                  <c:v>0.33786230282426771</c:v>
                </c:pt>
                <c:pt idx="7">
                  <c:v>0.3941726866283124</c:v>
                </c:pt>
                <c:pt idx="8">
                  <c:v>0.45048307043235697</c:v>
                </c:pt>
                <c:pt idx="9">
                  <c:v>0.50679345423640154</c:v>
                </c:pt>
                <c:pt idx="10">
                  <c:v>0.56310383804044617</c:v>
                </c:pt>
                <c:pt idx="11">
                  <c:v>0.6194142218444908</c:v>
                </c:pt>
                <c:pt idx="12">
                  <c:v>0.67572460564853543</c:v>
                </c:pt>
                <c:pt idx="13">
                  <c:v>0.73203498945258005</c:v>
                </c:pt>
                <c:pt idx="14">
                  <c:v>0.78834537325662479</c:v>
                </c:pt>
                <c:pt idx="15">
                  <c:v>0.84465575706066931</c:v>
                </c:pt>
                <c:pt idx="16">
                  <c:v>0.90096614086471394</c:v>
                </c:pt>
                <c:pt idx="17">
                  <c:v>0.95727652466875857</c:v>
                </c:pt>
                <c:pt idx="18">
                  <c:v>1.0135869084728031</c:v>
                </c:pt>
                <c:pt idx="19">
                  <c:v>1.0698972922768477</c:v>
                </c:pt>
                <c:pt idx="20">
                  <c:v>1.1262076760808923</c:v>
                </c:pt>
                <c:pt idx="21">
                  <c:v>1.182518059884937</c:v>
                </c:pt>
                <c:pt idx="22">
                  <c:v>1.2388284436889816</c:v>
                </c:pt>
                <c:pt idx="23">
                  <c:v>1.2951388274930262</c:v>
                </c:pt>
                <c:pt idx="24">
                  <c:v>1.3514492112970709</c:v>
                </c:pt>
                <c:pt idx="25">
                  <c:v>1.4077595951011155</c:v>
                </c:pt>
                <c:pt idx="26">
                  <c:v>1.4640699789051601</c:v>
                </c:pt>
                <c:pt idx="27">
                  <c:v>1.5203803627092047</c:v>
                </c:pt>
                <c:pt idx="28">
                  <c:v>1.5766907465132496</c:v>
                </c:pt>
                <c:pt idx="29">
                  <c:v>1.6330011303172938</c:v>
                </c:pt>
                <c:pt idx="30">
                  <c:v>1.6893115141213386</c:v>
                </c:pt>
                <c:pt idx="31">
                  <c:v>1.7456218979253832</c:v>
                </c:pt>
                <c:pt idx="32">
                  <c:v>1.8019322817294279</c:v>
                </c:pt>
                <c:pt idx="33">
                  <c:v>1.8582426655334725</c:v>
                </c:pt>
                <c:pt idx="34">
                  <c:v>1.9145530493375171</c:v>
                </c:pt>
                <c:pt idx="35">
                  <c:v>1.9708634331415615</c:v>
                </c:pt>
                <c:pt idx="36">
                  <c:v>2.0271738169456062</c:v>
                </c:pt>
                <c:pt idx="37">
                  <c:v>2.083484200749651</c:v>
                </c:pt>
                <c:pt idx="38">
                  <c:v>2.1397945845536954</c:v>
                </c:pt>
                <c:pt idx="39">
                  <c:v>2.1961049683577403</c:v>
                </c:pt>
                <c:pt idx="40">
                  <c:v>2.2524153521617847</c:v>
                </c:pt>
                <c:pt idx="41">
                  <c:v>2.3087257359658291</c:v>
                </c:pt>
                <c:pt idx="42">
                  <c:v>2.3650361197698739</c:v>
                </c:pt>
                <c:pt idx="43">
                  <c:v>2.4213465035739188</c:v>
                </c:pt>
                <c:pt idx="44">
                  <c:v>2.4776568873779632</c:v>
                </c:pt>
                <c:pt idx="45">
                  <c:v>2.533967271182008</c:v>
                </c:pt>
                <c:pt idx="46">
                  <c:v>2.5902776549860524</c:v>
                </c:pt>
                <c:pt idx="47">
                  <c:v>2.6465880387900969</c:v>
                </c:pt>
                <c:pt idx="48">
                  <c:v>2.7028984225941417</c:v>
                </c:pt>
                <c:pt idx="49">
                  <c:v>2.7592088063981861</c:v>
                </c:pt>
                <c:pt idx="50">
                  <c:v>2.815519190202231</c:v>
                </c:pt>
                <c:pt idx="51">
                  <c:v>2.8718295740062758</c:v>
                </c:pt>
                <c:pt idx="52">
                  <c:v>2.9281399578103202</c:v>
                </c:pt>
                <c:pt idx="53">
                  <c:v>2.9844503416143651</c:v>
                </c:pt>
                <c:pt idx="54">
                  <c:v>3.0407607254184095</c:v>
                </c:pt>
                <c:pt idx="55">
                  <c:v>3.0970711092224543</c:v>
                </c:pt>
                <c:pt idx="56">
                  <c:v>3.1533814930264992</c:v>
                </c:pt>
                <c:pt idx="57">
                  <c:v>3.2096918768305431</c:v>
                </c:pt>
                <c:pt idx="58">
                  <c:v>3.2660022606345875</c:v>
                </c:pt>
                <c:pt idx="59">
                  <c:v>3.3223126444386324</c:v>
                </c:pt>
                <c:pt idx="60">
                  <c:v>3.3786230282426772</c:v>
                </c:pt>
                <c:pt idx="61">
                  <c:v>3.4349334120467216</c:v>
                </c:pt>
                <c:pt idx="62">
                  <c:v>3.4912437958507665</c:v>
                </c:pt>
                <c:pt idx="63">
                  <c:v>3.5475541796548109</c:v>
                </c:pt>
                <c:pt idx="64">
                  <c:v>3.6038645634588558</c:v>
                </c:pt>
                <c:pt idx="65">
                  <c:v>3.6601749472629002</c:v>
                </c:pt>
                <c:pt idx="66">
                  <c:v>3.716485331066945</c:v>
                </c:pt>
                <c:pt idx="67">
                  <c:v>3.7727957148709899</c:v>
                </c:pt>
                <c:pt idx="68">
                  <c:v>3.8291060986750343</c:v>
                </c:pt>
                <c:pt idx="69">
                  <c:v>3.8854164824790782</c:v>
                </c:pt>
                <c:pt idx="70">
                  <c:v>3.9417268662831231</c:v>
                </c:pt>
                <c:pt idx="71">
                  <c:v>3.9980372500871679</c:v>
                </c:pt>
                <c:pt idx="72">
                  <c:v>4.0543476338912123</c:v>
                </c:pt>
                <c:pt idx="73">
                  <c:v>4.1106580176952567</c:v>
                </c:pt>
                <c:pt idx="74">
                  <c:v>4.166968401499302</c:v>
                </c:pt>
                <c:pt idx="75">
                  <c:v>4.2232787853033464</c:v>
                </c:pt>
                <c:pt idx="76">
                  <c:v>4.2795891691073908</c:v>
                </c:pt>
                <c:pt idx="77">
                  <c:v>4.3358995529114361</c:v>
                </c:pt>
                <c:pt idx="78">
                  <c:v>4.3922099367154805</c:v>
                </c:pt>
                <c:pt idx="79">
                  <c:v>4.448520320519525</c:v>
                </c:pt>
                <c:pt idx="80">
                  <c:v>4.5048307043235694</c:v>
                </c:pt>
                <c:pt idx="81">
                  <c:v>4.5611410881276147</c:v>
                </c:pt>
                <c:pt idx="82">
                  <c:v>4.6174514719316582</c:v>
                </c:pt>
                <c:pt idx="83">
                  <c:v>4.6737618557357035</c:v>
                </c:pt>
                <c:pt idx="84">
                  <c:v>4.7300722395397479</c:v>
                </c:pt>
                <c:pt idx="85">
                  <c:v>4.7863826233437923</c:v>
                </c:pt>
                <c:pt idx="86">
                  <c:v>4.8426930071478376</c:v>
                </c:pt>
                <c:pt idx="87">
                  <c:v>4.899003390951882</c:v>
                </c:pt>
                <c:pt idx="88">
                  <c:v>4.9553137747559264</c:v>
                </c:pt>
                <c:pt idx="89">
                  <c:v>5.0116241585599708</c:v>
                </c:pt>
                <c:pt idx="90">
                  <c:v>5.0679345423640161</c:v>
                </c:pt>
                <c:pt idx="91">
                  <c:v>5.1242449261680605</c:v>
                </c:pt>
                <c:pt idx="92">
                  <c:v>5.1805553099721049</c:v>
                </c:pt>
                <c:pt idx="93">
                  <c:v>5.2368656937761502</c:v>
                </c:pt>
                <c:pt idx="94">
                  <c:v>5.2931760775801937</c:v>
                </c:pt>
                <c:pt idx="95">
                  <c:v>5.349486461384239</c:v>
                </c:pt>
                <c:pt idx="96">
                  <c:v>5.4057968451882834</c:v>
                </c:pt>
                <c:pt idx="97">
                  <c:v>5.4621072289923278</c:v>
                </c:pt>
                <c:pt idx="98">
                  <c:v>5.5184176127963722</c:v>
                </c:pt>
                <c:pt idx="99">
                  <c:v>5.5747279966004175</c:v>
                </c:pt>
                <c:pt idx="100">
                  <c:v>5.6310383804044619</c:v>
                </c:pt>
                <c:pt idx="101">
                  <c:v>5.6873487642085063</c:v>
                </c:pt>
                <c:pt idx="102">
                  <c:v>5.7436591480125516</c:v>
                </c:pt>
                <c:pt idx="103">
                  <c:v>5.799969531816596</c:v>
                </c:pt>
                <c:pt idx="104">
                  <c:v>5.8562799156206404</c:v>
                </c:pt>
                <c:pt idx="105">
                  <c:v>5.9125902994246848</c:v>
                </c:pt>
                <c:pt idx="106">
                  <c:v>5.9689006832287301</c:v>
                </c:pt>
                <c:pt idx="107">
                  <c:v>6.0252110670327745</c:v>
                </c:pt>
                <c:pt idx="108">
                  <c:v>6.0815214508368189</c:v>
                </c:pt>
                <c:pt idx="109">
                  <c:v>6.1378318346408642</c:v>
                </c:pt>
                <c:pt idx="110">
                  <c:v>6.1941422184449086</c:v>
                </c:pt>
                <c:pt idx="111">
                  <c:v>6.250452602248953</c:v>
                </c:pt>
                <c:pt idx="112">
                  <c:v>6.3067629860529983</c:v>
                </c:pt>
                <c:pt idx="113">
                  <c:v>6.363073369857041</c:v>
                </c:pt>
                <c:pt idx="114">
                  <c:v>6.4193837536610863</c:v>
                </c:pt>
                <c:pt idx="115">
                  <c:v>6.4756941374651307</c:v>
                </c:pt>
                <c:pt idx="116">
                  <c:v>6.5320045212691751</c:v>
                </c:pt>
                <c:pt idx="117">
                  <c:v>6.5883149050732204</c:v>
                </c:pt>
                <c:pt idx="118">
                  <c:v>6.6446252888772648</c:v>
                </c:pt>
                <c:pt idx="119">
                  <c:v>6.7009356726813092</c:v>
                </c:pt>
                <c:pt idx="120">
                  <c:v>6.7572460564853545</c:v>
                </c:pt>
                <c:pt idx="121">
                  <c:v>6.8135564402893989</c:v>
                </c:pt>
                <c:pt idx="122">
                  <c:v>6.8698668240934433</c:v>
                </c:pt>
                <c:pt idx="123">
                  <c:v>6.9261772078974877</c:v>
                </c:pt>
                <c:pt idx="124">
                  <c:v>6.982487591701533</c:v>
                </c:pt>
                <c:pt idx="125">
                  <c:v>7.0387979755055774</c:v>
                </c:pt>
                <c:pt idx="126">
                  <c:v>7.0951083593096218</c:v>
                </c:pt>
                <c:pt idx="127">
                  <c:v>7.1514187431136671</c:v>
                </c:pt>
                <c:pt idx="128">
                  <c:v>7.2077291269177115</c:v>
                </c:pt>
                <c:pt idx="129">
                  <c:v>7.2640395107217559</c:v>
                </c:pt>
                <c:pt idx="130">
                  <c:v>7.3203498945258003</c:v>
                </c:pt>
                <c:pt idx="131">
                  <c:v>7.3766602783298456</c:v>
                </c:pt>
                <c:pt idx="132">
                  <c:v>7.43297066213389</c:v>
                </c:pt>
                <c:pt idx="133">
                  <c:v>7.4892810459379344</c:v>
                </c:pt>
                <c:pt idx="134">
                  <c:v>7.5455914297419797</c:v>
                </c:pt>
                <c:pt idx="135">
                  <c:v>7.6019018135460241</c:v>
                </c:pt>
                <c:pt idx="136">
                  <c:v>7.6582121973500685</c:v>
                </c:pt>
                <c:pt idx="137">
                  <c:v>7.7145225811541138</c:v>
                </c:pt>
                <c:pt idx="138">
                  <c:v>7.7708329649581565</c:v>
                </c:pt>
                <c:pt idx="139">
                  <c:v>7.8271433487622017</c:v>
                </c:pt>
                <c:pt idx="140">
                  <c:v>7.8834537325662462</c:v>
                </c:pt>
                <c:pt idx="141">
                  <c:v>7.9397641163702906</c:v>
                </c:pt>
                <c:pt idx="142">
                  <c:v>7.9960745001743359</c:v>
                </c:pt>
                <c:pt idx="143">
                  <c:v>8.0523848839783803</c:v>
                </c:pt>
                <c:pt idx="144">
                  <c:v>8.1086952677824247</c:v>
                </c:pt>
                <c:pt idx="145">
                  <c:v>8.1650056515864691</c:v>
                </c:pt>
                <c:pt idx="146">
                  <c:v>8.2213160353905135</c:v>
                </c:pt>
                <c:pt idx="147">
                  <c:v>8.2776264191945597</c:v>
                </c:pt>
                <c:pt idx="148">
                  <c:v>8.3339368029986041</c:v>
                </c:pt>
                <c:pt idx="149">
                  <c:v>8.3902471868026485</c:v>
                </c:pt>
                <c:pt idx="150">
                  <c:v>8.4465575706066929</c:v>
                </c:pt>
                <c:pt idx="151">
                  <c:v>8.5028679544107373</c:v>
                </c:pt>
                <c:pt idx="152">
                  <c:v>8.5591783382147817</c:v>
                </c:pt>
                <c:pt idx="153">
                  <c:v>8.6154887220188261</c:v>
                </c:pt>
                <c:pt idx="154">
                  <c:v>8.6717991058228723</c:v>
                </c:pt>
                <c:pt idx="155">
                  <c:v>8.7281094896269167</c:v>
                </c:pt>
                <c:pt idx="156">
                  <c:v>8.7844198734309611</c:v>
                </c:pt>
                <c:pt idx="157">
                  <c:v>8.8407302572350055</c:v>
                </c:pt>
                <c:pt idx="158">
                  <c:v>8.8970406410390499</c:v>
                </c:pt>
                <c:pt idx="159">
                  <c:v>8.9533510248430943</c:v>
                </c:pt>
                <c:pt idx="160">
                  <c:v>9.0096614086471387</c:v>
                </c:pt>
                <c:pt idx="161">
                  <c:v>9.0659717924511849</c:v>
                </c:pt>
                <c:pt idx="162">
                  <c:v>9.1222821762552293</c:v>
                </c:pt>
                <c:pt idx="163">
                  <c:v>9.1785925600592719</c:v>
                </c:pt>
                <c:pt idx="164">
                  <c:v>9.2349029438633163</c:v>
                </c:pt>
                <c:pt idx="165">
                  <c:v>9.2912133276673625</c:v>
                </c:pt>
                <c:pt idx="166">
                  <c:v>9.3475237114714069</c:v>
                </c:pt>
                <c:pt idx="167">
                  <c:v>9.4038340952754513</c:v>
                </c:pt>
                <c:pt idx="168">
                  <c:v>9.4601444790794957</c:v>
                </c:pt>
                <c:pt idx="169">
                  <c:v>9.5164548628835401</c:v>
                </c:pt>
                <c:pt idx="170">
                  <c:v>9.5727652466875846</c:v>
                </c:pt>
                <c:pt idx="171">
                  <c:v>9.629075630491629</c:v>
                </c:pt>
                <c:pt idx="172">
                  <c:v>9.6853860142956751</c:v>
                </c:pt>
                <c:pt idx="173">
                  <c:v>9.7416963980997195</c:v>
                </c:pt>
                <c:pt idx="174">
                  <c:v>9.798006781903764</c:v>
                </c:pt>
                <c:pt idx="175">
                  <c:v>9.8543171657078084</c:v>
                </c:pt>
                <c:pt idx="176">
                  <c:v>9.9106275495118528</c:v>
                </c:pt>
                <c:pt idx="177">
                  <c:v>9.9669379333158972</c:v>
                </c:pt>
                <c:pt idx="178">
                  <c:v>10.023248317119942</c:v>
                </c:pt>
                <c:pt idx="179">
                  <c:v>10.079558700923988</c:v>
                </c:pt>
                <c:pt idx="180">
                  <c:v>10.135869084728032</c:v>
                </c:pt>
                <c:pt idx="181">
                  <c:v>10.192179468532077</c:v>
                </c:pt>
                <c:pt idx="182">
                  <c:v>10.248489852336121</c:v>
                </c:pt>
                <c:pt idx="183">
                  <c:v>10.304800236140165</c:v>
                </c:pt>
                <c:pt idx="184">
                  <c:v>10.36111061994421</c:v>
                </c:pt>
                <c:pt idx="185">
                  <c:v>10.417421003748254</c:v>
                </c:pt>
                <c:pt idx="186">
                  <c:v>10.4737313875523</c:v>
                </c:pt>
                <c:pt idx="187">
                  <c:v>10.530041771356345</c:v>
                </c:pt>
                <c:pt idx="188">
                  <c:v>10.586352155160387</c:v>
                </c:pt>
                <c:pt idx="189">
                  <c:v>10.642662538964432</c:v>
                </c:pt>
                <c:pt idx="190">
                  <c:v>10.698972922768478</c:v>
                </c:pt>
                <c:pt idx="191">
                  <c:v>10.755283306572522</c:v>
                </c:pt>
                <c:pt idx="192">
                  <c:v>10.811593690376567</c:v>
                </c:pt>
                <c:pt idx="193">
                  <c:v>10.867904074180611</c:v>
                </c:pt>
                <c:pt idx="194">
                  <c:v>10.924214457984656</c:v>
                </c:pt>
                <c:pt idx="195">
                  <c:v>10.9805248417887</c:v>
                </c:pt>
                <c:pt idx="196">
                  <c:v>11.036835225592744</c:v>
                </c:pt>
                <c:pt idx="197">
                  <c:v>11.093145609396791</c:v>
                </c:pt>
                <c:pt idx="198">
                  <c:v>11.149455993200835</c:v>
                </c:pt>
                <c:pt idx="199">
                  <c:v>11.205766377004879</c:v>
                </c:pt>
                <c:pt idx="200">
                  <c:v>11.262076760808924</c:v>
                </c:pt>
                <c:pt idx="201">
                  <c:v>11.318387144612966</c:v>
                </c:pt>
                <c:pt idx="202">
                  <c:v>11.374697528417013</c:v>
                </c:pt>
                <c:pt idx="203">
                  <c:v>11.431007912221057</c:v>
                </c:pt>
                <c:pt idx="204">
                  <c:v>11.487318296025103</c:v>
                </c:pt>
                <c:pt idx="205">
                  <c:v>11.543628679829146</c:v>
                </c:pt>
                <c:pt idx="206">
                  <c:v>11.599939063633192</c:v>
                </c:pt>
                <c:pt idx="207">
                  <c:v>11.656249447437235</c:v>
                </c:pt>
                <c:pt idx="208">
                  <c:v>11.712559831241281</c:v>
                </c:pt>
                <c:pt idx="209">
                  <c:v>11.768870215045325</c:v>
                </c:pt>
                <c:pt idx="210">
                  <c:v>11.82518059884937</c:v>
                </c:pt>
                <c:pt idx="211">
                  <c:v>11.881490982653414</c:v>
                </c:pt>
                <c:pt idx="212">
                  <c:v>11.93780136645746</c:v>
                </c:pt>
                <c:pt idx="213">
                  <c:v>11.994111750261503</c:v>
                </c:pt>
                <c:pt idx="214">
                  <c:v>12.050422134065549</c:v>
                </c:pt>
                <c:pt idx="215">
                  <c:v>12.106732517869593</c:v>
                </c:pt>
                <c:pt idx="216">
                  <c:v>12.163042901673638</c:v>
                </c:pt>
                <c:pt idx="217">
                  <c:v>12.219353285477682</c:v>
                </c:pt>
                <c:pt idx="218">
                  <c:v>12.275663669281728</c:v>
                </c:pt>
                <c:pt idx="219">
                  <c:v>12.331974053085771</c:v>
                </c:pt>
                <c:pt idx="220">
                  <c:v>12.388284436889817</c:v>
                </c:pt>
                <c:pt idx="221">
                  <c:v>12.44459482069386</c:v>
                </c:pt>
                <c:pt idx="222">
                  <c:v>12.500905204497906</c:v>
                </c:pt>
                <c:pt idx="223">
                  <c:v>12.557215588301951</c:v>
                </c:pt>
                <c:pt idx="224">
                  <c:v>12.613525972105997</c:v>
                </c:pt>
                <c:pt idx="225">
                  <c:v>12.669836355910039</c:v>
                </c:pt>
                <c:pt idx="226">
                  <c:v>12.726146739714082</c:v>
                </c:pt>
                <c:pt idx="227">
                  <c:v>12.782457123518128</c:v>
                </c:pt>
                <c:pt idx="228">
                  <c:v>12.838767507322173</c:v>
                </c:pt>
                <c:pt idx="229">
                  <c:v>12.895077891126219</c:v>
                </c:pt>
                <c:pt idx="230">
                  <c:v>12.951388274930261</c:v>
                </c:pt>
                <c:pt idx="231">
                  <c:v>13.007698658734308</c:v>
                </c:pt>
                <c:pt idx="232">
                  <c:v>13.06400904253835</c:v>
                </c:pt>
                <c:pt idx="233">
                  <c:v>13.120319426342396</c:v>
                </c:pt>
                <c:pt idx="234">
                  <c:v>13.176629810146441</c:v>
                </c:pt>
                <c:pt idx="235">
                  <c:v>13.232940193950485</c:v>
                </c:pt>
                <c:pt idx="236">
                  <c:v>13.28925057775453</c:v>
                </c:pt>
                <c:pt idx="237">
                  <c:v>13.345560961558576</c:v>
                </c:pt>
                <c:pt idx="238">
                  <c:v>13.401871345362618</c:v>
                </c:pt>
                <c:pt idx="239">
                  <c:v>13.458181729166665</c:v>
                </c:pt>
                <c:pt idx="240">
                  <c:v>13.514492112970709</c:v>
                </c:pt>
                <c:pt idx="241">
                  <c:v>13.570802496774753</c:v>
                </c:pt>
                <c:pt idx="242">
                  <c:v>13.627112880578798</c:v>
                </c:pt>
                <c:pt idx="243">
                  <c:v>13.683423264382844</c:v>
                </c:pt>
                <c:pt idx="244">
                  <c:v>13.739733648186887</c:v>
                </c:pt>
                <c:pt idx="245">
                  <c:v>13.796044031990933</c:v>
                </c:pt>
                <c:pt idx="246">
                  <c:v>13.852354415794975</c:v>
                </c:pt>
                <c:pt idx="247">
                  <c:v>13.908664799599022</c:v>
                </c:pt>
                <c:pt idx="248">
                  <c:v>13.964975183403066</c:v>
                </c:pt>
                <c:pt idx="249">
                  <c:v>14.021285567207112</c:v>
                </c:pt>
                <c:pt idx="250">
                  <c:v>14.077595951011155</c:v>
                </c:pt>
                <c:pt idx="251">
                  <c:v>14.133906334815197</c:v>
                </c:pt>
                <c:pt idx="252">
                  <c:v>14.190216718619244</c:v>
                </c:pt>
                <c:pt idx="253">
                  <c:v>14.246527102423288</c:v>
                </c:pt>
                <c:pt idx="254">
                  <c:v>14.302837486227334</c:v>
                </c:pt>
                <c:pt idx="255">
                  <c:v>14.359147870031377</c:v>
                </c:pt>
                <c:pt idx="256">
                  <c:v>14.415458253835423</c:v>
                </c:pt>
                <c:pt idx="257">
                  <c:v>14.471768637639466</c:v>
                </c:pt>
                <c:pt idx="258">
                  <c:v>14.528079021443512</c:v>
                </c:pt>
                <c:pt idx="259">
                  <c:v>14.584389405247556</c:v>
                </c:pt>
                <c:pt idx="260">
                  <c:v>14.640699789051601</c:v>
                </c:pt>
                <c:pt idx="261">
                  <c:v>14.697010172855645</c:v>
                </c:pt>
                <c:pt idx="262">
                  <c:v>14.753320556659691</c:v>
                </c:pt>
                <c:pt idx="263">
                  <c:v>14.809630940463734</c:v>
                </c:pt>
                <c:pt idx="264">
                  <c:v>14.86594132426778</c:v>
                </c:pt>
                <c:pt idx="265">
                  <c:v>14.922251708071824</c:v>
                </c:pt>
                <c:pt idx="266">
                  <c:v>14.978562091875869</c:v>
                </c:pt>
                <c:pt idx="267">
                  <c:v>15.034872475679913</c:v>
                </c:pt>
                <c:pt idx="268">
                  <c:v>15.091182859483959</c:v>
                </c:pt>
                <c:pt idx="269">
                  <c:v>15.147493243288002</c:v>
                </c:pt>
                <c:pt idx="270">
                  <c:v>15.203803627092048</c:v>
                </c:pt>
                <c:pt idx="271">
                  <c:v>15.260114010896091</c:v>
                </c:pt>
                <c:pt idx="272">
                  <c:v>15.316424394700137</c:v>
                </c:pt>
                <c:pt idx="273">
                  <c:v>15.372734778504181</c:v>
                </c:pt>
                <c:pt idx="274">
                  <c:v>15.429045162308228</c:v>
                </c:pt>
                <c:pt idx="275">
                  <c:v>15.48535554611227</c:v>
                </c:pt>
                <c:pt idx="276">
                  <c:v>15.541665929916313</c:v>
                </c:pt>
                <c:pt idx="277">
                  <c:v>15.597976313720359</c:v>
                </c:pt>
                <c:pt idx="278">
                  <c:v>15.654286697524403</c:v>
                </c:pt>
                <c:pt idx="279">
                  <c:v>15.71059708132845</c:v>
                </c:pt>
                <c:pt idx="280">
                  <c:v>15.766907465132492</c:v>
                </c:pt>
                <c:pt idx="281">
                  <c:v>15.823217848936538</c:v>
                </c:pt>
                <c:pt idx="282">
                  <c:v>15.879528232740581</c:v>
                </c:pt>
                <c:pt idx="283">
                  <c:v>15.935838616544627</c:v>
                </c:pt>
                <c:pt idx="284">
                  <c:v>15.992149000348672</c:v>
                </c:pt>
                <c:pt idx="285">
                  <c:v>16.048459384152718</c:v>
                </c:pt>
                <c:pt idx="286">
                  <c:v>16.104769767956761</c:v>
                </c:pt>
                <c:pt idx="287">
                  <c:v>16.161080151760807</c:v>
                </c:pt>
                <c:pt idx="288">
                  <c:v>16.217390535564849</c:v>
                </c:pt>
                <c:pt idx="289">
                  <c:v>16.273700919368896</c:v>
                </c:pt>
                <c:pt idx="290">
                  <c:v>16.330011303172938</c:v>
                </c:pt>
                <c:pt idx="291">
                  <c:v>16.386321686976984</c:v>
                </c:pt>
                <c:pt idx="292">
                  <c:v>16.442632070781027</c:v>
                </c:pt>
                <c:pt idx="293">
                  <c:v>16.498942454585073</c:v>
                </c:pt>
                <c:pt idx="294">
                  <c:v>16.555252838389119</c:v>
                </c:pt>
                <c:pt idx="295">
                  <c:v>16.611563222193162</c:v>
                </c:pt>
                <c:pt idx="296">
                  <c:v>16.667873605997208</c:v>
                </c:pt>
                <c:pt idx="297">
                  <c:v>16.724183989801254</c:v>
                </c:pt>
                <c:pt idx="298">
                  <c:v>16.780494373605297</c:v>
                </c:pt>
                <c:pt idx="299">
                  <c:v>16.836804757409343</c:v>
                </c:pt>
                <c:pt idx="300">
                  <c:v>16.893115141213386</c:v>
                </c:pt>
                <c:pt idx="301">
                  <c:v>16.949425525017428</c:v>
                </c:pt>
                <c:pt idx="302">
                  <c:v>17.005735908821475</c:v>
                </c:pt>
                <c:pt idx="303">
                  <c:v>17.062046292625517</c:v>
                </c:pt>
                <c:pt idx="304">
                  <c:v>17.118356676429563</c:v>
                </c:pt>
                <c:pt idx="305">
                  <c:v>17.17466706023361</c:v>
                </c:pt>
                <c:pt idx="306">
                  <c:v>17.230977444037652</c:v>
                </c:pt>
                <c:pt idx="307">
                  <c:v>17.287287827841698</c:v>
                </c:pt>
                <c:pt idx="308">
                  <c:v>17.343598211645745</c:v>
                </c:pt>
                <c:pt idx="309">
                  <c:v>17.399908595449787</c:v>
                </c:pt>
                <c:pt idx="310">
                  <c:v>17.456218979253833</c:v>
                </c:pt>
                <c:pt idx="311">
                  <c:v>17.512529363057876</c:v>
                </c:pt>
                <c:pt idx="312">
                  <c:v>17.568839746861922</c:v>
                </c:pt>
                <c:pt idx="313">
                  <c:v>17.625150130665965</c:v>
                </c:pt>
                <c:pt idx="314">
                  <c:v>17.681460514470011</c:v>
                </c:pt>
                <c:pt idx="315">
                  <c:v>17.737770898274054</c:v>
                </c:pt>
                <c:pt idx="316">
                  <c:v>17.7940812820781</c:v>
                </c:pt>
                <c:pt idx="317">
                  <c:v>17.850391665882142</c:v>
                </c:pt>
                <c:pt idx="318">
                  <c:v>17.906702049686189</c:v>
                </c:pt>
                <c:pt idx="319">
                  <c:v>17.963012433490235</c:v>
                </c:pt>
                <c:pt idx="320">
                  <c:v>18.019322817294277</c:v>
                </c:pt>
                <c:pt idx="321">
                  <c:v>18.075633201098324</c:v>
                </c:pt>
                <c:pt idx="322">
                  <c:v>18.13194358490237</c:v>
                </c:pt>
                <c:pt idx="323">
                  <c:v>18.188253968706412</c:v>
                </c:pt>
                <c:pt idx="324">
                  <c:v>18.244564352510459</c:v>
                </c:pt>
                <c:pt idx="325">
                  <c:v>18.300874736314501</c:v>
                </c:pt>
                <c:pt idx="326">
                  <c:v>18.357185120118544</c:v>
                </c:pt>
                <c:pt idx="327">
                  <c:v>18.413495503922618</c:v>
                </c:pt>
                <c:pt idx="328">
                  <c:v>18.469805887726665</c:v>
                </c:pt>
                <c:pt idx="329">
                  <c:v>18.526116271530707</c:v>
                </c:pt>
                <c:pt idx="330">
                  <c:v>18.582426655334753</c:v>
                </c:pt>
                <c:pt idx="331">
                  <c:v>18.638737039138796</c:v>
                </c:pt>
                <c:pt idx="332">
                  <c:v>18.695047422942842</c:v>
                </c:pt>
                <c:pt idx="333">
                  <c:v>18.751357806746885</c:v>
                </c:pt>
                <c:pt idx="334">
                  <c:v>18.807668190550931</c:v>
                </c:pt>
                <c:pt idx="335">
                  <c:v>18.863978574354974</c:v>
                </c:pt>
                <c:pt idx="336">
                  <c:v>18.92028895815902</c:v>
                </c:pt>
                <c:pt idx="337">
                  <c:v>18.976599341963066</c:v>
                </c:pt>
                <c:pt idx="338">
                  <c:v>19.032909725767109</c:v>
                </c:pt>
                <c:pt idx="339">
                  <c:v>19.089220109571155</c:v>
                </c:pt>
                <c:pt idx="340">
                  <c:v>19.145530493375198</c:v>
                </c:pt>
                <c:pt idx="341">
                  <c:v>19.201840877179244</c:v>
                </c:pt>
                <c:pt idx="342">
                  <c:v>19.258151260983286</c:v>
                </c:pt>
                <c:pt idx="343">
                  <c:v>19.314461644787333</c:v>
                </c:pt>
                <c:pt idx="344">
                  <c:v>19.370772028591375</c:v>
                </c:pt>
                <c:pt idx="345">
                  <c:v>19.427082412395421</c:v>
                </c:pt>
                <c:pt idx="346">
                  <c:v>19.483392796199464</c:v>
                </c:pt>
                <c:pt idx="347">
                  <c:v>19.53970318000351</c:v>
                </c:pt>
                <c:pt idx="348">
                  <c:v>19.596013563807585</c:v>
                </c:pt>
                <c:pt idx="349">
                  <c:v>19.652323947611627</c:v>
                </c:pt>
                <c:pt idx="350">
                  <c:v>19.708634331415674</c:v>
                </c:pt>
                <c:pt idx="351">
                  <c:v>19.764944715219716</c:v>
                </c:pt>
                <c:pt idx="352">
                  <c:v>19.821255099023762</c:v>
                </c:pt>
                <c:pt idx="353">
                  <c:v>19.877565482827809</c:v>
                </c:pt>
                <c:pt idx="354">
                  <c:v>19.933875866631851</c:v>
                </c:pt>
                <c:pt idx="355">
                  <c:v>19.990186250435897</c:v>
                </c:pt>
                <c:pt idx="356">
                  <c:v>20.04649663423994</c:v>
                </c:pt>
                <c:pt idx="357">
                  <c:v>20.102807018043986</c:v>
                </c:pt>
                <c:pt idx="358">
                  <c:v>20.159117401848029</c:v>
                </c:pt>
                <c:pt idx="359">
                  <c:v>20.215427785652075</c:v>
                </c:pt>
                <c:pt idx="360">
                  <c:v>20.271738169456118</c:v>
                </c:pt>
                <c:pt idx="361">
                  <c:v>20.328048553260164</c:v>
                </c:pt>
                <c:pt idx="362">
                  <c:v>20.384358937064206</c:v>
                </c:pt>
                <c:pt idx="363">
                  <c:v>20.440669320868253</c:v>
                </c:pt>
                <c:pt idx="364">
                  <c:v>20.496979704672299</c:v>
                </c:pt>
                <c:pt idx="365">
                  <c:v>20.553290088476341</c:v>
                </c:pt>
                <c:pt idx="366">
                  <c:v>20.609600472280388</c:v>
                </c:pt>
                <c:pt idx="367">
                  <c:v>20.665910856084434</c:v>
                </c:pt>
                <c:pt idx="368">
                  <c:v>20.722221239888476</c:v>
                </c:pt>
                <c:pt idx="369">
                  <c:v>20.778531623692523</c:v>
                </c:pt>
                <c:pt idx="370">
                  <c:v>20.834842007496594</c:v>
                </c:pt>
                <c:pt idx="371">
                  <c:v>20.89115239130064</c:v>
                </c:pt>
                <c:pt idx="372">
                  <c:v>20.947462775104682</c:v>
                </c:pt>
                <c:pt idx="373">
                  <c:v>21.003773158908729</c:v>
                </c:pt>
                <c:pt idx="374">
                  <c:v>21.060083542712771</c:v>
                </c:pt>
                <c:pt idx="375">
                  <c:v>21.116393926516817</c:v>
                </c:pt>
                <c:pt idx="376">
                  <c:v>21.17270431032086</c:v>
                </c:pt>
                <c:pt idx="377">
                  <c:v>21.229014694124906</c:v>
                </c:pt>
                <c:pt idx="378">
                  <c:v>21.285325077928949</c:v>
                </c:pt>
                <c:pt idx="379">
                  <c:v>21.341635461732995</c:v>
                </c:pt>
                <c:pt idx="380">
                  <c:v>21.397945845537038</c:v>
                </c:pt>
                <c:pt idx="381">
                  <c:v>21.454256229341084</c:v>
                </c:pt>
                <c:pt idx="382">
                  <c:v>21.51056661314513</c:v>
                </c:pt>
                <c:pt idx="383">
                  <c:v>21.566876996949176</c:v>
                </c:pt>
                <c:pt idx="384">
                  <c:v>21.623187380753219</c:v>
                </c:pt>
                <c:pt idx="385">
                  <c:v>21.679497764557265</c:v>
                </c:pt>
                <c:pt idx="386">
                  <c:v>21.735808148361308</c:v>
                </c:pt>
                <c:pt idx="387">
                  <c:v>21.792118532165354</c:v>
                </c:pt>
                <c:pt idx="388">
                  <c:v>21.848428915969397</c:v>
                </c:pt>
                <c:pt idx="389">
                  <c:v>21.904739299773439</c:v>
                </c:pt>
                <c:pt idx="390">
                  <c:v>21.961049683577485</c:v>
                </c:pt>
                <c:pt idx="391">
                  <c:v>22.01736006738156</c:v>
                </c:pt>
                <c:pt idx="392">
                  <c:v>22.073670451185603</c:v>
                </c:pt>
                <c:pt idx="393">
                  <c:v>22.129980834989649</c:v>
                </c:pt>
                <c:pt idx="394">
                  <c:v>22.186291218793691</c:v>
                </c:pt>
                <c:pt idx="395">
                  <c:v>22.242601602597738</c:v>
                </c:pt>
                <c:pt idx="396">
                  <c:v>22.29891198640178</c:v>
                </c:pt>
                <c:pt idx="397">
                  <c:v>22.355222370205826</c:v>
                </c:pt>
                <c:pt idx="398">
                  <c:v>22.411532754009873</c:v>
                </c:pt>
                <c:pt idx="399">
                  <c:v>22.467843137813915</c:v>
                </c:pt>
                <c:pt idx="400">
                  <c:v>22.524153521617961</c:v>
                </c:pt>
                <c:pt idx="401">
                  <c:v>22.580463905422008</c:v>
                </c:pt>
                <c:pt idx="402">
                  <c:v>22.63677428922605</c:v>
                </c:pt>
                <c:pt idx="403">
                  <c:v>22.693084673030093</c:v>
                </c:pt>
                <c:pt idx="404">
                  <c:v>22.749395056834135</c:v>
                </c:pt>
                <c:pt idx="405">
                  <c:v>22.805705440638185</c:v>
                </c:pt>
                <c:pt idx="406">
                  <c:v>22.862015824442228</c:v>
                </c:pt>
                <c:pt idx="407">
                  <c:v>22.91832620824627</c:v>
                </c:pt>
                <c:pt idx="408">
                  <c:v>22.974636592050317</c:v>
                </c:pt>
                <c:pt idx="409">
                  <c:v>23.030946975854363</c:v>
                </c:pt>
                <c:pt idx="410">
                  <c:v>23.087257359658405</c:v>
                </c:pt>
                <c:pt idx="411">
                  <c:v>23.143567743462452</c:v>
                </c:pt>
                <c:pt idx="412">
                  <c:v>23.199878127266494</c:v>
                </c:pt>
                <c:pt idx="413">
                  <c:v>23.256188511070569</c:v>
                </c:pt>
                <c:pt idx="414">
                  <c:v>23.312498894874615</c:v>
                </c:pt>
                <c:pt idx="415">
                  <c:v>23.368809278678658</c:v>
                </c:pt>
                <c:pt idx="416">
                  <c:v>23.425119662482704</c:v>
                </c:pt>
                <c:pt idx="417">
                  <c:v>23.481430046286746</c:v>
                </c:pt>
                <c:pt idx="418">
                  <c:v>23.537740430090789</c:v>
                </c:pt>
                <c:pt idx="419">
                  <c:v>23.594050813894839</c:v>
                </c:pt>
                <c:pt idx="420">
                  <c:v>23.650361197698881</c:v>
                </c:pt>
                <c:pt idx="421">
                  <c:v>23.706671581502924</c:v>
                </c:pt>
                <c:pt idx="422">
                  <c:v>23.762981965306967</c:v>
                </c:pt>
                <c:pt idx="423">
                  <c:v>23.819292349111016</c:v>
                </c:pt>
                <c:pt idx="424">
                  <c:v>23.875602732915059</c:v>
                </c:pt>
                <c:pt idx="425">
                  <c:v>23.931913116719102</c:v>
                </c:pt>
                <c:pt idx="426">
                  <c:v>23.988223500523148</c:v>
                </c:pt>
                <c:pt idx="427">
                  <c:v>24.044533884327194</c:v>
                </c:pt>
                <c:pt idx="428">
                  <c:v>24.100844268131237</c:v>
                </c:pt>
                <c:pt idx="429">
                  <c:v>24.157154651935283</c:v>
                </c:pt>
                <c:pt idx="430">
                  <c:v>24.213465035739326</c:v>
                </c:pt>
                <c:pt idx="431">
                  <c:v>24.269775419543375</c:v>
                </c:pt>
                <c:pt idx="432">
                  <c:v>24.326085803347418</c:v>
                </c:pt>
                <c:pt idx="433">
                  <c:v>24.382396187151461</c:v>
                </c:pt>
                <c:pt idx="434">
                  <c:v>24.438706570955503</c:v>
                </c:pt>
                <c:pt idx="435">
                  <c:v>24.495016954759578</c:v>
                </c:pt>
                <c:pt idx="436">
                  <c:v>24.55132733856362</c:v>
                </c:pt>
                <c:pt idx="437">
                  <c:v>24.60763772236767</c:v>
                </c:pt>
                <c:pt idx="438">
                  <c:v>24.663948106171713</c:v>
                </c:pt>
                <c:pt idx="439">
                  <c:v>24.720258489975755</c:v>
                </c:pt>
                <c:pt idx="440">
                  <c:v>24.776568873779798</c:v>
                </c:pt>
                <c:pt idx="441">
                  <c:v>24.832879257583848</c:v>
                </c:pt>
                <c:pt idx="442">
                  <c:v>24.88918964138789</c:v>
                </c:pt>
                <c:pt idx="443">
                  <c:v>24.945500025191933</c:v>
                </c:pt>
                <c:pt idx="444">
                  <c:v>25.001810408995979</c:v>
                </c:pt>
                <c:pt idx="445">
                  <c:v>25.058120792800025</c:v>
                </c:pt>
                <c:pt idx="446">
                  <c:v>25.114431176604072</c:v>
                </c:pt>
                <c:pt idx="447">
                  <c:v>25.170741560408114</c:v>
                </c:pt>
                <c:pt idx="448">
                  <c:v>25.227051944212157</c:v>
                </c:pt>
                <c:pt idx="449">
                  <c:v>25.283362328016207</c:v>
                </c:pt>
                <c:pt idx="450">
                  <c:v>25.339672711820249</c:v>
                </c:pt>
                <c:pt idx="451">
                  <c:v>25.395983095624292</c:v>
                </c:pt>
                <c:pt idx="452">
                  <c:v>25.452293479428334</c:v>
                </c:pt>
                <c:pt idx="453">
                  <c:v>25.508603863232381</c:v>
                </c:pt>
                <c:pt idx="454">
                  <c:v>25.564914247036427</c:v>
                </c:pt>
                <c:pt idx="455">
                  <c:v>25.621224630840469</c:v>
                </c:pt>
                <c:pt idx="456">
                  <c:v>25.677535014644544</c:v>
                </c:pt>
                <c:pt idx="457">
                  <c:v>25.733845398448587</c:v>
                </c:pt>
                <c:pt idx="458">
                  <c:v>25.790155782252629</c:v>
                </c:pt>
                <c:pt idx="459">
                  <c:v>25.846466166056679</c:v>
                </c:pt>
                <c:pt idx="460">
                  <c:v>25.902776549860722</c:v>
                </c:pt>
                <c:pt idx="461">
                  <c:v>25.959086933664768</c:v>
                </c:pt>
                <c:pt idx="462">
                  <c:v>26.01539731746881</c:v>
                </c:pt>
                <c:pt idx="463">
                  <c:v>26.071707701272857</c:v>
                </c:pt>
                <c:pt idx="464">
                  <c:v>26.128018085076903</c:v>
                </c:pt>
                <c:pt idx="465">
                  <c:v>26.184328468880945</c:v>
                </c:pt>
                <c:pt idx="466">
                  <c:v>26.240638852684988</c:v>
                </c:pt>
                <c:pt idx="467">
                  <c:v>26.296949236489031</c:v>
                </c:pt>
                <c:pt idx="468">
                  <c:v>26.35325962029308</c:v>
                </c:pt>
                <c:pt idx="469">
                  <c:v>26.409570004097123</c:v>
                </c:pt>
                <c:pt idx="470">
                  <c:v>26.465880387901166</c:v>
                </c:pt>
                <c:pt idx="471">
                  <c:v>26.522190771705212</c:v>
                </c:pt>
                <c:pt idx="472">
                  <c:v>26.578501155509258</c:v>
                </c:pt>
                <c:pt idx="473">
                  <c:v>26.634811539313301</c:v>
                </c:pt>
                <c:pt idx="474">
                  <c:v>26.691121923117347</c:v>
                </c:pt>
                <c:pt idx="475">
                  <c:v>26.74743230692139</c:v>
                </c:pt>
                <c:pt idx="476">
                  <c:v>26.803742690725439</c:v>
                </c:pt>
                <c:pt idx="477">
                  <c:v>26.860053074529482</c:v>
                </c:pt>
                <c:pt idx="478">
                  <c:v>26.916363458333553</c:v>
                </c:pt>
                <c:pt idx="479">
                  <c:v>26.972673842137599</c:v>
                </c:pt>
                <c:pt idx="480">
                  <c:v>27.028984225941642</c:v>
                </c:pt>
                <c:pt idx="481">
                  <c:v>27.085294609745684</c:v>
                </c:pt>
                <c:pt idx="482">
                  <c:v>27.141604993549734</c:v>
                </c:pt>
                <c:pt idx="483">
                  <c:v>27.197915377353777</c:v>
                </c:pt>
                <c:pt idx="484">
                  <c:v>27.254225761157819</c:v>
                </c:pt>
                <c:pt idx="485">
                  <c:v>27.310536144961862</c:v>
                </c:pt>
                <c:pt idx="486">
                  <c:v>27.366846528765912</c:v>
                </c:pt>
                <c:pt idx="487">
                  <c:v>27.423156912569954</c:v>
                </c:pt>
                <c:pt idx="488">
                  <c:v>27.479467296373997</c:v>
                </c:pt>
                <c:pt idx="489">
                  <c:v>27.535777680178043</c:v>
                </c:pt>
                <c:pt idx="490">
                  <c:v>27.592088063982089</c:v>
                </c:pt>
                <c:pt idx="491">
                  <c:v>27.648398447786136</c:v>
                </c:pt>
                <c:pt idx="492">
                  <c:v>27.704708831590178</c:v>
                </c:pt>
                <c:pt idx="493">
                  <c:v>27.761019215394221</c:v>
                </c:pt>
                <c:pt idx="494">
                  <c:v>27.817329599198271</c:v>
                </c:pt>
                <c:pt idx="495">
                  <c:v>27.873639983002313</c:v>
                </c:pt>
                <c:pt idx="496">
                  <c:v>27.929950366806356</c:v>
                </c:pt>
                <c:pt idx="497">
                  <c:v>27.986260750610398</c:v>
                </c:pt>
                <c:pt idx="498">
                  <c:v>28.042571134414448</c:v>
                </c:pt>
                <c:pt idx="499">
                  <c:v>28.098881518218491</c:v>
                </c:pt>
                <c:pt idx="500">
                  <c:v>28.15519190202259</c:v>
                </c:pt>
                <c:pt idx="501">
                  <c:v>28.211502285826636</c:v>
                </c:pt>
                <c:pt idx="502">
                  <c:v>28.267812669630683</c:v>
                </c:pt>
                <c:pt idx="503">
                  <c:v>28.324123053434725</c:v>
                </c:pt>
                <c:pt idx="504">
                  <c:v>28.380433437238768</c:v>
                </c:pt>
                <c:pt idx="505">
                  <c:v>28.436743821042811</c:v>
                </c:pt>
                <c:pt idx="506">
                  <c:v>28.49305420484686</c:v>
                </c:pt>
                <c:pt idx="507">
                  <c:v>28.549364588650903</c:v>
                </c:pt>
                <c:pt idx="508">
                  <c:v>28.605674972454946</c:v>
                </c:pt>
                <c:pt idx="509">
                  <c:v>28.661985356258992</c:v>
                </c:pt>
                <c:pt idx="510">
                  <c:v>28.718295740063038</c:v>
                </c:pt>
                <c:pt idx="511">
                  <c:v>28.774606123867084</c:v>
                </c:pt>
                <c:pt idx="512">
                  <c:v>28.830916507671127</c:v>
                </c:pt>
                <c:pt idx="513">
                  <c:v>28.887226891475169</c:v>
                </c:pt>
                <c:pt idx="514">
                  <c:v>28.943537275279219</c:v>
                </c:pt>
                <c:pt idx="515">
                  <c:v>28.999847659083262</c:v>
                </c:pt>
                <c:pt idx="516">
                  <c:v>29.056158042887304</c:v>
                </c:pt>
                <c:pt idx="517">
                  <c:v>29.112468426691347</c:v>
                </c:pt>
                <c:pt idx="518">
                  <c:v>29.168778810495397</c:v>
                </c:pt>
                <c:pt idx="519">
                  <c:v>29.225089194299439</c:v>
                </c:pt>
                <c:pt idx="520">
                  <c:v>29.281399578103482</c:v>
                </c:pt>
                <c:pt idx="521">
                  <c:v>29.337709961907528</c:v>
                </c:pt>
                <c:pt idx="522">
                  <c:v>29.394020345711574</c:v>
                </c:pt>
                <c:pt idx="523">
                  <c:v>29.450330729515617</c:v>
                </c:pt>
                <c:pt idx="524">
                  <c:v>29.506641113319663</c:v>
                </c:pt>
                <c:pt idx="525">
                  <c:v>29.562951497123706</c:v>
                </c:pt>
                <c:pt idx="526">
                  <c:v>29.619261880927752</c:v>
                </c:pt>
                <c:pt idx="527">
                  <c:v>29.675572264731798</c:v>
                </c:pt>
                <c:pt idx="528">
                  <c:v>29.731882648535841</c:v>
                </c:pt>
                <c:pt idx="529">
                  <c:v>29.788193032339883</c:v>
                </c:pt>
                <c:pt idx="530">
                  <c:v>29.844503416143926</c:v>
                </c:pt>
                <c:pt idx="531">
                  <c:v>29.900813799947976</c:v>
                </c:pt>
                <c:pt idx="532">
                  <c:v>29.957124183752018</c:v>
                </c:pt>
                <c:pt idx="533">
                  <c:v>30.013434567556061</c:v>
                </c:pt>
                <c:pt idx="534">
                  <c:v>30.069744951360107</c:v>
                </c:pt>
                <c:pt idx="535">
                  <c:v>30.126055335164153</c:v>
                </c:pt>
                <c:pt idx="536">
                  <c:v>30.1823657189682</c:v>
                </c:pt>
                <c:pt idx="537">
                  <c:v>30.238676102772242</c:v>
                </c:pt>
                <c:pt idx="538">
                  <c:v>30.294986486576285</c:v>
                </c:pt>
                <c:pt idx="539">
                  <c:v>30.351296870380335</c:v>
                </c:pt>
                <c:pt idx="540">
                  <c:v>30.407607254184377</c:v>
                </c:pt>
                <c:pt idx="541">
                  <c:v>30.46391763798842</c:v>
                </c:pt>
                <c:pt idx="542">
                  <c:v>30.520228021792462</c:v>
                </c:pt>
                <c:pt idx="543">
                  <c:v>30.576538405596512</c:v>
                </c:pt>
                <c:pt idx="544">
                  <c:v>30.632848789400555</c:v>
                </c:pt>
                <c:pt idx="545">
                  <c:v>30.689159173204597</c:v>
                </c:pt>
                <c:pt idx="546">
                  <c:v>30.745469557008644</c:v>
                </c:pt>
                <c:pt idx="547">
                  <c:v>30.80177994081269</c:v>
                </c:pt>
                <c:pt idx="548">
                  <c:v>30.858090324616732</c:v>
                </c:pt>
                <c:pt idx="549">
                  <c:v>30.914400708420779</c:v>
                </c:pt>
                <c:pt idx="550">
                  <c:v>30.970711092224821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551"/>
                <c:pt idx="0">
                  <c:v>2.8953280875141125</c:v>
                </c:pt>
                <c:pt idx="1">
                  <c:v>3.9678322178175245</c:v>
                </c:pt>
                <c:pt idx="2">
                  <c:v>5.0364123481209369</c:v>
                </c:pt>
                <c:pt idx="3">
                  <c:v>6.1010684784243487</c:v>
                </c:pt>
                <c:pt idx="4">
                  <c:v>7.161800608727761</c:v>
                </c:pt>
                <c:pt idx="5">
                  <c:v>8.2186087390311737</c:v>
                </c:pt>
                <c:pt idx="6">
                  <c:v>9.2714928693345868</c:v>
                </c:pt>
                <c:pt idx="7">
                  <c:v>10.320452999638</c:v>
                </c:pt>
                <c:pt idx="8">
                  <c:v>11.365489129941411</c:v>
                </c:pt>
                <c:pt idx="9">
                  <c:v>12.406601260244821</c:v>
                </c:pt>
                <c:pt idx="10">
                  <c:v>13.443789390548236</c:v>
                </c:pt>
                <c:pt idx="11">
                  <c:v>14.477053520851648</c:v>
                </c:pt>
                <c:pt idx="12">
                  <c:v>15.50639365115506</c:v>
                </c:pt>
                <c:pt idx="13">
                  <c:v>16.53180978145847</c:v>
                </c:pt>
                <c:pt idx="14">
                  <c:v>17.553301911761885</c:v>
                </c:pt>
                <c:pt idx="15">
                  <c:v>18.570870042065295</c:v>
                </c:pt>
                <c:pt idx="16">
                  <c:v>19.584514172368706</c:v>
                </c:pt>
                <c:pt idx="17">
                  <c:v>20.59423430267212</c:v>
                </c:pt>
                <c:pt idx="18">
                  <c:v>21.600030432975533</c:v>
                </c:pt>
                <c:pt idx="19">
                  <c:v>22.601902563278944</c:v>
                </c:pt>
                <c:pt idx="20">
                  <c:v>23.599850693582358</c:v>
                </c:pt>
                <c:pt idx="21">
                  <c:v>24.59387482388577</c:v>
                </c:pt>
                <c:pt idx="22">
                  <c:v>25.583974954189181</c:v>
                </c:pt>
                <c:pt idx="23">
                  <c:v>26.570151084492597</c:v>
                </c:pt>
                <c:pt idx="24">
                  <c:v>27.552403214796005</c:v>
                </c:pt>
                <c:pt idx="25">
                  <c:v>28.530731345099419</c:v>
                </c:pt>
                <c:pt idx="26">
                  <c:v>29.505135475402831</c:v>
                </c:pt>
                <c:pt idx="27">
                  <c:v>30.475615605706246</c:v>
                </c:pt>
                <c:pt idx="28">
                  <c:v>31.442171736009659</c:v>
                </c:pt>
                <c:pt idx="29">
                  <c:v>32.404803866313067</c:v>
                </c:pt>
                <c:pt idx="30">
                  <c:v>33.363511996616481</c:v>
                </c:pt>
                <c:pt idx="31">
                  <c:v>34.31829612691989</c:v>
                </c:pt>
                <c:pt idx="32">
                  <c:v>35.269156257223301</c:v>
                </c:pt>
                <c:pt idx="33">
                  <c:v>36.216092387526714</c:v>
                </c:pt>
                <c:pt idx="34">
                  <c:v>37.15910451783013</c:v>
                </c:pt>
                <c:pt idx="35">
                  <c:v>38.098192648133534</c:v>
                </c:pt>
                <c:pt idx="36">
                  <c:v>39.033356778436954</c:v>
                </c:pt>
                <c:pt idx="37">
                  <c:v>39.964596908740361</c:v>
                </c:pt>
                <c:pt idx="38">
                  <c:v>40.891913039043772</c:v>
                </c:pt>
                <c:pt idx="39">
                  <c:v>41.815305169347184</c:v>
                </c:pt>
                <c:pt idx="40">
                  <c:v>42.734773299650598</c:v>
                </c:pt>
                <c:pt idx="41">
                  <c:v>43.650317429954015</c:v>
                </c:pt>
                <c:pt idx="42">
                  <c:v>44.561937560257419</c:v>
                </c:pt>
                <c:pt idx="43">
                  <c:v>45.46963369056084</c:v>
                </c:pt>
                <c:pt idx="44">
                  <c:v>46.373405820864249</c:v>
                </c:pt>
                <c:pt idx="45">
                  <c:v>47.273253951167661</c:v>
                </c:pt>
                <c:pt idx="46">
                  <c:v>48.169178081471074</c:v>
                </c:pt>
                <c:pt idx="47">
                  <c:v>49.061178211774489</c:v>
                </c:pt>
                <c:pt idx="48">
                  <c:v>49.949254342077893</c:v>
                </c:pt>
                <c:pt idx="49">
                  <c:v>50.833406472381313</c:v>
                </c:pt>
                <c:pt idx="50">
                  <c:v>51.713634602684721</c:v>
                </c:pt>
                <c:pt idx="51">
                  <c:v>52.589938732988145</c:v>
                </c:pt>
                <c:pt idx="52">
                  <c:v>53.462318863291557</c:v>
                </c:pt>
                <c:pt idx="53">
                  <c:v>54.330774993594972</c:v>
                </c:pt>
                <c:pt idx="54">
                  <c:v>55.195307123898374</c:v>
                </c:pt>
                <c:pt idx="55">
                  <c:v>56.055915254201793</c:v>
                </c:pt>
                <c:pt idx="56">
                  <c:v>56.912599384505199</c:v>
                </c:pt>
                <c:pt idx="57">
                  <c:v>57.765359514808608</c:v>
                </c:pt>
                <c:pt idx="58">
                  <c:v>58.614195645112019</c:v>
                </c:pt>
                <c:pt idx="59">
                  <c:v>59.459107775415433</c:v>
                </c:pt>
                <c:pt idx="60">
                  <c:v>60.300095905718834</c:v>
                </c:pt>
                <c:pt idx="61">
                  <c:v>61.137160036022266</c:v>
                </c:pt>
                <c:pt idx="62">
                  <c:v>61.970300166325671</c:v>
                </c:pt>
                <c:pt idx="63">
                  <c:v>62.799516296629093</c:v>
                </c:pt>
                <c:pt idx="64">
                  <c:v>63.624808426932489</c:v>
                </c:pt>
                <c:pt idx="65">
                  <c:v>64.446176557235916</c:v>
                </c:pt>
                <c:pt idx="66">
                  <c:v>65.263620687539316</c:v>
                </c:pt>
                <c:pt idx="67">
                  <c:v>66.077140817842746</c:v>
                </c:pt>
                <c:pt idx="68">
                  <c:v>66.886736948146151</c:v>
                </c:pt>
                <c:pt idx="69">
                  <c:v>67.692409078449558</c:v>
                </c:pt>
                <c:pt idx="70">
                  <c:v>68.494157208752966</c:v>
                </c:pt>
                <c:pt idx="71">
                  <c:v>69.291981339056377</c:v>
                </c:pt>
                <c:pt idx="72">
                  <c:v>70.085881469359791</c:v>
                </c:pt>
                <c:pt idx="73">
                  <c:v>70.87585759966322</c:v>
                </c:pt>
                <c:pt idx="74">
                  <c:v>71.661909729966624</c:v>
                </c:pt>
                <c:pt idx="75">
                  <c:v>72.444037860270043</c:v>
                </c:pt>
                <c:pt idx="76">
                  <c:v>73.222241990573451</c:v>
                </c:pt>
                <c:pt idx="77">
                  <c:v>73.996522120876861</c:v>
                </c:pt>
                <c:pt idx="78">
                  <c:v>74.766878251180273</c:v>
                </c:pt>
                <c:pt idx="79">
                  <c:v>75.533310381483687</c:v>
                </c:pt>
                <c:pt idx="80">
                  <c:v>76.295818511787104</c:v>
                </c:pt>
                <c:pt idx="81">
                  <c:v>77.054402642090523</c:v>
                </c:pt>
                <c:pt idx="82">
                  <c:v>77.809062772393915</c:v>
                </c:pt>
                <c:pt idx="83">
                  <c:v>78.559798902697338</c:v>
                </c:pt>
                <c:pt idx="84">
                  <c:v>79.306611033000735</c:v>
                </c:pt>
                <c:pt idx="85">
                  <c:v>80.049499163304162</c:v>
                </c:pt>
                <c:pt idx="86">
                  <c:v>80.788463293607563</c:v>
                </c:pt>
                <c:pt idx="87">
                  <c:v>81.523503423910981</c:v>
                </c:pt>
                <c:pt idx="88">
                  <c:v>82.254619554214401</c:v>
                </c:pt>
                <c:pt idx="89">
                  <c:v>82.981811684517808</c:v>
                </c:pt>
                <c:pt idx="90">
                  <c:v>83.705079814821218</c:v>
                </c:pt>
                <c:pt idx="91">
                  <c:v>84.424423945124644</c:v>
                </c:pt>
                <c:pt idx="92">
                  <c:v>85.139844075428044</c:v>
                </c:pt>
                <c:pt idx="93">
                  <c:v>85.851340205731447</c:v>
                </c:pt>
                <c:pt idx="94">
                  <c:v>86.558912336034865</c:v>
                </c:pt>
                <c:pt idx="95">
                  <c:v>87.262560466338286</c:v>
                </c:pt>
                <c:pt idx="96">
                  <c:v>87.962284596641695</c:v>
                </c:pt>
                <c:pt idx="97">
                  <c:v>88.658084726945106</c:v>
                </c:pt>
                <c:pt idx="98">
                  <c:v>89.349960857248519</c:v>
                </c:pt>
                <c:pt idx="99">
                  <c:v>90.037912987551934</c:v>
                </c:pt>
                <c:pt idx="100">
                  <c:v>90.721941117855337</c:v>
                </c:pt>
                <c:pt idx="101">
                  <c:v>91.402045248158743</c:v>
                </c:pt>
                <c:pt idx="102">
                  <c:v>92.078225378462164</c:v>
                </c:pt>
                <c:pt idx="103">
                  <c:v>92.750481508765574</c:v>
                </c:pt>
                <c:pt idx="104">
                  <c:v>93.418813639068986</c:v>
                </c:pt>
                <c:pt idx="105">
                  <c:v>94.0832217693724</c:v>
                </c:pt>
                <c:pt idx="106">
                  <c:v>94.743705899675817</c:v>
                </c:pt>
                <c:pt idx="107">
                  <c:v>95.400266029979235</c:v>
                </c:pt>
                <c:pt idx="108">
                  <c:v>96.052902160282642</c:v>
                </c:pt>
                <c:pt idx="109">
                  <c:v>96.701614290586051</c:v>
                </c:pt>
                <c:pt idx="110">
                  <c:v>97.346402420889476</c:v>
                </c:pt>
                <c:pt idx="111">
                  <c:v>97.987266551192874</c:v>
                </c:pt>
                <c:pt idx="112">
                  <c:v>98.624206681496304</c:v>
                </c:pt>
                <c:pt idx="113">
                  <c:v>99.257222811799693</c:v>
                </c:pt>
                <c:pt idx="114">
                  <c:v>99.886314942103098</c:v>
                </c:pt>
                <c:pt idx="115">
                  <c:v>100.51148307240652</c:v>
                </c:pt>
                <c:pt idx="116">
                  <c:v>101.13272720270993</c:v>
                </c:pt>
                <c:pt idx="117">
                  <c:v>101.75004733301334</c:v>
                </c:pt>
                <c:pt idx="118">
                  <c:v>102.36344346331676</c:v>
                </c:pt>
                <c:pt idx="119">
                  <c:v>102.97291559362017</c:v>
                </c:pt>
                <c:pt idx="120">
                  <c:v>103.57846372392356</c:v>
                </c:pt>
                <c:pt idx="121">
                  <c:v>104.180087854227</c:v>
                </c:pt>
                <c:pt idx="122">
                  <c:v>104.77778798453041</c:v>
                </c:pt>
                <c:pt idx="123">
                  <c:v>105.37156411483383</c:v>
                </c:pt>
                <c:pt idx="124">
                  <c:v>105.96141624513723</c:v>
                </c:pt>
                <c:pt idx="125">
                  <c:v>106.54734437544064</c:v>
                </c:pt>
                <c:pt idx="126">
                  <c:v>107.12934850574406</c:v>
                </c:pt>
                <c:pt idx="127">
                  <c:v>107.70742863604748</c:v>
                </c:pt>
                <c:pt idx="128">
                  <c:v>108.28158476635087</c:v>
                </c:pt>
                <c:pt idx="129">
                  <c:v>108.8518168966543</c:v>
                </c:pt>
                <c:pt idx="130">
                  <c:v>109.41812502695771</c:v>
                </c:pt>
                <c:pt idx="131">
                  <c:v>109.98050915726114</c:v>
                </c:pt>
                <c:pt idx="132">
                  <c:v>110.53896928756453</c:v>
                </c:pt>
                <c:pt idx="133">
                  <c:v>111.09350541786795</c:v>
                </c:pt>
                <c:pt idx="134">
                  <c:v>111.64411754817137</c:v>
                </c:pt>
                <c:pt idx="135">
                  <c:v>112.19080567847479</c:v>
                </c:pt>
                <c:pt idx="136">
                  <c:v>112.73356980877819</c:v>
                </c:pt>
                <c:pt idx="137">
                  <c:v>113.2724099390816</c:v>
                </c:pt>
                <c:pt idx="138">
                  <c:v>113.807326069385</c:v>
                </c:pt>
                <c:pt idx="139">
                  <c:v>114.33831819968842</c:v>
                </c:pt>
                <c:pt idx="140">
                  <c:v>114.86538632999182</c:v>
                </c:pt>
                <c:pt idx="141">
                  <c:v>115.38853046029524</c:v>
                </c:pt>
                <c:pt idx="142">
                  <c:v>115.90775059059865</c:v>
                </c:pt>
                <c:pt idx="143">
                  <c:v>116.42304672090208</c:v>
                </c:pt>
                <c:pt idx="144">
                  <c:v>116.93441885120546</c:v>
                </c:pt>
                <c:pt idx="145">
                  <c:v>117.44186698150889</c:v>
                </c:pt>
                <c:pt idx="146">
                  <c:v>117.94539111181231</c:v>
                </c:pt>
                <c:pt idx="147">
                  <c:v>118.44499124211572</c:v>
                </c:pt>
                <c:pt idx="148">
                  <c:v>118.94066737241911</c:v>
                </c:pt>
                <c:pt idx="149">
                  <c:v>119.43241950272254</c:v>
                </c:pt>
                <c:pt idx="150">
                  <c:v>119.92024763302595</c:v>
                </c:pt>
                <c:pt idx="151">
                  <c:v>120.40415176332935</c:v>
                </c:pt>
                <c:pt idx="152">
                  <c:v>120.88413189363277</c:v>
                </c:pt>
                <c:pt idx="153">
                  <c:v>121.36018802393619</c:v>
                </c:pt>
                <c:pt idx="154">
                  <c:v>121.83232015423962</c:v>
                </c:pt>
                <c:pt idx="155">
                  <c:v>122.30052828454299</c:v>
                </c:pt>
                <c:pt idx="156">
                  <c:v>122.76481241484643</c:v>
                </c:pt>
                <c:pt idx="157">
                  <c:v>123.22517254514985</c:v>
                </c:pt>
                <c:pt idx="158">
                  <c:v>123.68160867545326</c:v>
                </c:pt>
                <c:pt idx="159">
                  <c:v>124.13412080575665</c:v>
                </c:pt>
                <c:pt idx="160">
                  <c:v>124.58270893606007</c:v>
                </c:pt>
                <c:pt idx="161">
                  <c:v>125.0273730663635</c:v>
                </c:pt>
                <c:pt idx="162">
                  <c:v>125.46811319666691</c:v>
                </c:pt>
                <c:pt idx="163">
                  <c:v>125.90492932697032</c:v>
                </c:pt>
                <c:pt idx="164">
                  <c:v>126.33782145727372</c:v>
                </c:pt>
                <c:pt idx="165">
                  <c:v>126.76678958757714</c:v>
                </c:pt>
                <c:pt idx="166">
                  <c:v>127.19183371788054</c:v>
                </c:pt>
                <c:pt idx="167">
                  <c:v>127.61295384818393</c:v>
                </c:pt>
                <c:pt idx="168">
                  <c:v>128.03014997848737</c:v>
                </c:pt>
                <c:pt idx="169">
                  <c:v>128.44342210879077</c:v>
                </c:pt>
                <c:pt idx="170">
                  <c:v>128.85277023909421</c:v>
                </c:pt>
                <c:pt idx="171">
                  <c:v>129.25819436939759</c:v>
                </c:pt>
                <c:pt idx="172">
                  <c:v>129.659694499701</c:v>
                </c:pt>
                <c:pt idx="173">
                  <c:v>130.05727063000444</c:v>
                </c:pt>
                <c:pt idx="174">
                  <c:v>130.45092276030786</c:v>
                </c:pt>
                <c:pt idx="175">
                  <c:v>130.84065089061124</c:v>
                </c:pt>
                <c:pt idx="176">
                  <c:v>131.22645502091467</c:v>
                </c:pt>
                <c:pt idx="177">
                  <c:v>131.60833515121809</c:v>
                </c:pt>
                <c:pt idx="178">
                  <c:v>131.98629128152152</c:v>
                </c:pt>
                <c:pt idx="179">
                  <c:v>132.36032341182491</c:v>
                </c:pt>
                <c:pt idx="180">
                  <c:v>132.73043154212831</c:v>
                </c:pt>
                <c:pt idx="181">
                  <c:v>133.09661567243174</c:v>
                </c:pt>
                <c:pt idx="182">
                  <c:v>133.45887580273515</c:v>
                </c:pt>
                <c:pt idx="183">
                  <c:v>133.81721193303855</c:v>
                </c:pt>
                <c:pt idx="184">
                  <c:v>134.17162406334197</c:v>
                </c:pt>
                <c:pt idx="185">
                  <c:v>134.52211219364537</c:v>
                </c:pt>
                <c:pt idx="186">
                  <c:v>134.86867632394879</c:v>
                </c:pt>
                <c:pt idx="187">
                  <c:v>135.2113164542522</c:v>
                </c:pt>
                <c:pt idx="188">
                  <c:v>135.55003258455562</c:v>
                </c:pt>
                <c:pt idx="189">
                  <c:v>135.88482471485904</c:v>
                </c:pt>
                <c:pt idx="190">
                  <c:v>136.21569284516247</c:v>
                </c:pt>
                <c:pt idx="191">
                  <c:v>136.54263697546585</c:v>
                </c:pt>
                <c:pt idx="192">
                  <c:v>136.86565710576926</c:v>
                </c:pt>
                <c:pt idx="193">
                  <c:v>137.18475323607268</c:v>
                </c:pt>
                <c:pt idx="194">
                  <c:v>137.49992536637612</c:v>
                </c:pt>
                <c:pt idx="195">
                  <c:v>137.81117349667949</c:v>
                </c:pt>
                <c:pt idx="196">
                  <c:v>138.11849762698293</c:v>
                </c:pt>
                <c:pt idx="197">
                  <c:v>138.42189775728633</c:v>
                </c:pt>
                <c:pt idx="198">
                  <c:v>138.72137388758975</c:v>
                </c:pt>
                <c:pt idx="199">
                  <c:v>139.01692601789316</c:v>
                </c:pt>
                <c:pt idx="200">
                  <c:v>139.30855414819658</c:v>
                </c:pt>
                <c:pt idx="201">
                  <c:v>139.59625827849996</c:v>
                </c:pt>
                <c:pt idx="202">
                  <c:v>139.88003840880336</c:v>
                </c:pt>
                <c:pt idx="203">
                  <c:v>140.15989453910677</c:v>
                </c:pt>
                <c:pt idx="204">
                  <c:v>140.4358266694102</c:v>
                </c:pt>
                <c:pt idx="205">
                  <c:v>140.70783479971359</c:v>
                </c:pt>
                <c:pt idx="206">
                  <c:v>140.97591893001703</c:v>
                </c:pt>
                <c:pt idx="207">
                  <c:v>141.24007906032043</c:v>
                </c:pt>
                <c:pt idx="208">
                  <c:v>141.50031519062387</c:v>
                </c:pt>
                <c:pt idx="209">
                  <c:v>141.75662732092727</c:v>
                </c:pt>
                <c:pt idx="210">
                  <c:v>142.00901545123068</c:v>
                </c:pt>
                <c:pt idx="211">
                  <c:v>142.25747958153408</c:v>
                </c:pt>
                <c:pt idx="212">
                  <c:v>142.50201971183751</c:v>
                </c:pt>
                <c:pt idx="213">
                  <c:v>142.74263584214091</c:v>
                </c:pt>
                <c:pt idx="214">
                  <c:v>142.97932797244434</c:v>
                </c:pt>
                <c:pt idx="215">
                  <c:v>143.21209610274772</c:v>
                </c:pt>
                <c:pt idx="216">
                  <c:v>143.44094023305118</c:v>
                </c:pt>
                <c:pt idx="217">
                  <c:v>143.66586036335457</c:v>
                </c:pt>
                <c:pt idx="218">
                  <c:v>143.88685649365797</c:v>
                </c:pt>
                <c:pt idx="219">
                  <c:v>144.10392862396137</c:v>
                </c:pt>
                <c:pt idx="220">
                  <c:v>144.31707675426483</c:v>
                </c:pt>
                <c:pt idx="221">
                  <c:v>144.52630088456823</c:v>
                </c:pt>
                <c:pt idx="222">
                  <c:v>144.73160101487164</c:v>
                </c:pt>
                <c:pt idx="223">
                  <c:v>144.93297714517504</c:v>
                </c:pt>
                <c:pt idx="224">
                  <c:v>145.13042927547846</c:v>
                </c:pt>
                <c:pt idx="225">
                  <c:v>145.3239574057819</c:v>
                </c:pt>
                <c:pt idx="226">
                  <c:v>145.51356153608529</c:v>
                </c:pt>
                <c:pt idx="227">
                  <c:v>145.6992416663887</c:v>
                </c:pt>
                <c:pt idx="228">
                  <c:v>145.8809977966921</c:v>
                </c:pt>
                <c:pt idx="229">
                  <c:v>146.05882992699551</c:v>
                </c:pt>
                <c:pt idx="230">
                  <c:v>146.23273805729892</c:v>
                </c:pt>
                <c:pt idx="231">
                  <c:v>146.40272218760234</c:v>
                </c:pt>
                <c:pt idx="232">
                  <c:v>146.56878231790574</c:v>
                </c:pt>
                <c:pt idx="233">
                  <c:v>146.73091844820917</c:v>
                </c:pt>
                <c:pt idx="234">
                  <c:v>146.88913057851258</c:v>
                </c:pt>
                <c:pt idx="235">
                  <c:v>147.04341870881598</c:v>
                </c:pt>
                <c:pt idx="236">
                  <c:v>147.19378283911939</c:v>
                </c:pt>
                <c:pt idx="237">
                  <c:v>147.3402229694228</c:v>
                </c:pt>
                <c:pt idx="238">
                  <c:v>147.48273909972622</c:v>
                </c:pt>
                <c:pt idx="239">
                  <c:v>147.6213312300296</c:v>
                </c:pt>
                <c:pt idx="240">
                  <c:v>147.75599936033302</c:v>
                </c:pt>
                <c:pt idx="241">
                  <c:v>147.88674349063646</c:v>
                </c:pt>
                <c:pt idx="242">
                  <c:v>148.01356362093986</c:v>
                </c:pt>
                <c:pt idx="243">
                  <c:v>148.13645975124328</c:v>
                </c:pt>
                <c:pt idx="244">
                  <c:v>148.25543188154668</c:v>
                </c:pt>
                <c:pt idx="245">
                  <c:v>148.37048001185011</c:v>
                </c:pt>
                <c:pt idx="246">
                  <c:v>148.48160414215354</c:v>
                </c:pt>
                <c:pt idx="247">
                  <c:v>148.58880427245691</c:v>
                </c:pt>
                <c:pt idx="248">
                  <c:v>148.69208040276033</c:v>
                </c:pt>
                <c:pt idx="249">
                  <c:v>148.79143253306376</c:v>
                </c:pt>
                <c:pt idx="250">
                  <c:v>148.88686066336717</c:v>
                </c:pt>
                <c:pt idx="251">
                  <c:v>148.97836479367058</c:v>
                </c:pt>
                <c:pt idx="252">
                  <c:v>149.065944923974</c:v>
                </c:pt>
                <c:pt idx="253">
                  <c:v>149.14960105427741</c:v>
                </c:pt>
                <c:pt idx="254">
                  <c:v>149.22933318458084</c:v>
                </c:pt>
                <c:pt idx="255">
                  <c:v>149.30514131488425</c:v>
                </c:pt>
                <c:pt idx="256">
                  <c:v>149.37702544518763</c:v>
                </c:pt>
                <c:pt idx="257">
                  <c:v>149.44498557549105</c:v>
                </c:pt>
                <c:pt idx="258">
                  <c:v>149.50902170579445</c:v>
                </c:pt>
                <c:pt idx="259">
                  <c:v>149.56913383609788</c:v>
                </c:pt>
                <c:pt idx="260">
                  <c:v>149.62532196640132</c:v>
                </c:pt>
                <c:pt idx="261">
                  <c:v>149.67758609670472</c:v>
                </c:pt>
                <c:pt idx="262">
                  <c:v>149.72592622700813</c:v>
                </c:pt>
                <c:pt idx="263">
                  <c:v>149.77034235731156</c:v>
                </c:pt>
                <c:pt idx="264">
                  <c:v>149.81083448761493</c:v>
                </c:pt>
                <c:pt idx="265">
                  <c:v>149.84740261791833</c:v>
                </c:pt>
                <c:pt idx="266">
                  <c:v>149.88004674822176</c:v>
                </c:pt>
                <c:pt idx="267">
                  <c:v>149.90876687852517</c:v>
                </c:pt>
                <c:pt idx="268">
                  <c:v>149.9335630088286</c:v>
                </c:pt>
                <c:pt idx="269">
                  <c:v>149.95443513913202</c:v>
                </c:pt>
                <c:pt idx="270">
                  <c:v>149.97138326943545</c:v>
                </c:pt>
                <c:pt idx="271">
                  <c:v>149.98440739973879</c:v>
                </c:pt>
                <c:pt idx="272">
                  <c:v>149.99350753004222</c:v>
                </c:pt>
                <c:pt idx="273">
                  <c:v>149.99868366034565</c:v>
                </c:pt>
                <c:pt idx="274">
                  <c:v>149.99993579064906</c:v>
                </c:pt>
                <c:pt idx="275">
                  <c:v>149.99726392095249</c:v>
                </c:pt>
                <c:pt idx="276">
                  <c:v>149.99066805125591</c:v>
                </c:pt>
                <c:pt idx="277">
                  <c:v>149.98014818155931</c:v>
                </c:pt>
                <c:pt idx="278">
                  <c:v>149.96570431186274</c:v>
                </c:pt>
                <c:pt idx="279">
                  <c:v>149.94733644216609</c:v>
                </c:pt>
                <c:pt idx="280">
                  <c:v>149.92504457246952</c:v>
                </c:pt>
                <c:pt idx="281">
                  <c:v>149.89882870277293</c:v>
                </c:pt>
                <c:pt idx="282">
                  <c:v>149.86868883307636</c:v>
                </c:pt>
                <c:pt idx="283">
                  <c:v>149.83462496337978</c:v>
                </c:pt>
                <c:pt idx="284">
                  <c:v>149.79663709368319</c:v>
                </c:pt>
                <c:pt idx="285">
                  <c:v>149.75472522398661</c:v>
                </c:pt>
                <c:pt idx="286">
                  <c:v>149.70888935429005</c:v>
                </c:pt>
                <c:pt idx="287">
                  <c:v>149.65912948459342</c:v>
                </c:pt>
                <c:pt idx="288">
                  <c:v>149.60544561489681</c:v>
                </c:pt>
                <c:pt idx="289">
                  <c:v>149.54783774520027</c:v>
                </c:pt>
                <c:pt idx="290">
                  <c:v>149.48630587550366</c:v>
                </c:pt>
                <c:pt idx="291">
                  <c:v>149.42085000580707</c:v>
                </c:pt>
                <c:pt idx="292">
                  <c:v>149.35147013611052</c:v>
                </c:pt>
                <c:pt idx="293">
                  <c:v>149.2781662664139</c:v>
                </c:pt>
                <c:pt idx="294">
                  <c:v>149.20093839671733</c:v>
                </c:pt>
                <c:pt idx="295">
                  <c:v>149.11978652702072</c:v>
                </c:pt>
                <c:pt idx="296">
                  <c:v>149.03471065732413</c:v>
                </c:pt>
                <c:pt idx="297">
                  <c:v>148.94571078762752</c:v>
                </c:pt>
                <c:pt idx="298">
                  <c:v>148.85278691793096</c:v>
                </c:pt>
                <c:pt idx="299">
                  <c:v>148.75593904823438</c:v>
                </c:pt>
                <c:pt idx="300">
                  <c:v>148.65516717853779</c:v>
                </c:pt>
                <c:pt idx="301">
                  <c:v>148.55047130884122</c:v>
                </c:pt>
                <c:pt idx="302">
                  <c:v>148.44185143914459</c:v>
                </c:pt>
                <c:pt idx="303">
                  <c:v>148.32930756944799</c:v>
                </c:pt>
                <c:pt idx="304">
                  <c:v>148.21283969975141</c:v>
                </c:pt>
                <c:pt idx="305">
                  <c:v>148.09244783005485</c:v>
                </c:pt>
                <c:pt idx="306">
                  <c:v>147.96813196035828</c:v>
                </c:pt>
                <c:pt idx="307">
                  <c:v>147.83989209066166</c:v>
                </c:pt>
                <c:pt idx="308">
                  <c:v>147.70772822096512</c:v>
                </c:pt>
                <c:pt idx="309">
                  <c:v>147.57164035126851</c:v>
                </c:pt>
                <c:pt idx="310">
                  <c:v>147.43162848157186</c:v>
                </c:pt>
                <c:pt idx="311">
                  <c:v>147.28769261187531</c:v>
                </c:pt>
                <c:pt idx="312">
                  <c:v>147.13983274217873</c:v>
                </c:pt>
                <c:pt idx="313">
                  <c:v>146.98804887248215</c:v>
                </c:pt>
                <c:pt idx="314">
                  <c:v>146.83234100278557</c:v>
                </c:pt>
                <c:pt idx="315">
                  <c:v>146.67270913308897</c:v>
                </c:pt>
                <c:pt idx="316">
                  <c:v>146.50915326339239</c:v>
                </c:pt>
                <c:pt idx="317">
                  <c:v>146.3416733936958</c:v>
                </c:pt>
                <c:pt idx="318">
                  <c:v>146.17026952399917</c:v>
                </c:pt>
                <c:pt idx="319">
                  <c:v>145.99494165430258</c:v>
                </c:pt>
                <c:pt idx="320">
                  <c:v>145.81568978460601</c:v>
                </c:pt>
                <c:pt idx="321">
                  <c:v>145.63251391490942</c:v>
                </c:pt>
                <c:pt idx="322">
                  <c:v>145.44541404521286</c:v>
                </c:pt>
                <c:pt idx="323">
                  <c:v>145.25439017551628</c:v>
                </c:pt>
                <c:pt idx="324">
                  <c:v>145.05944230581969</c:v>
                </c:pt>
                <c:pt idx="325">
                  <c:v>144.86057043612311</c:v>
                </c:pt>
                <c:pt idx="326">
                  <c:v>144.65777456642653</c:v>
                </c:pt>
                <c:pt idx="327">
                  <c:v>144.45105469672984</c:v>
                </c:pt>
                <c:pt idx="328">
                  <c:v>144.2404108270332</c:v>
                </c:pt>
                <c:pt idx="329">
                  <c:v>144.02584295733664</c:v>
                </c:pt>
                <c:pt idx="330">
                  <c:v>143.80735108764003</c:v>
                </c:pt>
                <c:pt idx="331">
                  <c:v>143.58493521794344</c:v>
                </c:pt>
                <c:pt idx="332">
                  <c:v>143.35859534824687</c:v>
                </c:pt>
                <c:pt idx="333">
                  <c:v>143.12833147855028</c:v>
                </c:pt>
                <c:pt idx="334">
                  <c:v>142.89414360885368</c:v>
                </c:pt>
                <c:pt idx="335">
                  <c:v>142.65603173915704</c:v>
                </c:pt>
                <c:pt idx="336">
                  <c:v>142.41399586946048</c:v>
                </c:pt>
                <c:pt idx="337">
                  <c:v>142.1680359997639</c:v>
                </c:pt>
                <c:pt idx="338">
                  <c:v>141.91815213006731</c:v>
                </c:pt>
                <c:pt idx="339">
                  <c:v>141.66434426037071</c:v>
                </c:pt>
                <c:pt idx="340">
                  <c:v>141.40661239067416</c:v>
                </c:pt>
                <c:pt idx="341">
                  <c:v>141.14495652097759</c:v>
                </c:pt>
                <c:pt idx="342">
                  <c:v>140.87937665128101</c:v>
                </c:pt>
                <c:pt idx="343">
                  <c:v>140.60987278158436</c:v>
                </c:pt>
                <c:pt idx="344">
                  <c:v>140.33644491188778</c:v>
                </c:pt>
                <c:pt idx="345">
                  <c:v>140.05909304219117</c:v>
                </c:pt>
                <c:pt idx="346">
                  <c:v>139.77781717249459</c:v>
                </c:pt>
                <c:pt idx="347">
                  <c:v>139.49261730279801</c:v>
                </c:pt>
                <c:pt idx="348">
                  <c:v>139.20349343310127</c:v>
                </c:pt>
                <c:pt idx="349">
                  <c:v>138.91044556340466</c:v>
                </c:pt>
                <c:pt idx="350">
                  <c:v>138.6134736937081</c:v>
                </c:pt>
                <c:pt idx="351">
                  <c:v>138.31257782401156</c:v>
                </c:pt>
                <c:pt idx="352">
                  <c:v>138.00775795431494</c:v>
                </c:pt>
                <c:pt idx="353">
                  <c:v>137.69901408461828</c:v>
                </c:pt>
                <c:pt idx="354">
                  <c:v>137.3863462149217</c:v>
                </c:pt>
                <c:pt idx="355">
                  <c:v>137.06975434522511</c:v>
                </c:pt>
                <c:pt idx="356">
                  <c:v>136.74923847552856</c:v>
                </c:pt>
                <c:pt idx="357">
                  <c:v>136.42479860583194</c:v>
                </c:pt>
                <c:pt idx="358">
                  <c:v>136.09643473613536</c:v>
                </c:pt>
                <c:pt idx="359">
                  <c:v>135.76414686643878</c:v>
                </c:pt>
                <c:pt idx="360">
                  <c:v>135.42793499674224</c:v>
                </c:pt>
                <c:pt idx="361">
                  <c:v>135.08779912704557</c:v>
                </c:pt>
                <c:pt idx="362">
                  <c:v>134.74373925734901</c:v>
                </c:pt>
                <c:pt idx="363">
                  <c:v>134.39575538765243</c:v>
                </c:pt>
                <c:pt idx="364">
                  <c:v>134.04384751795581</c:v>
                </c:pt>
                <c:pt idx="365">
                  <c:v>133.68801564825921</c:v>
                </c:pt>
                <c:pt idx="366">
                  <c:v>133.32825977856263</c:v>
                </c:pt>
                <c:pt idx="367">
                  <c:v>132.96457990886606</c:v>
                </c:pt>
                <c:pt idx="368">
                  <c:v>132.59697603916939</c:v>
                </c:pt>
                <c:pt idx="369">
                  <c:v>132.2254481694728</c:v>
                </c:pt>
                <c:pt idx="370">
                  <c:v>131.84999629977605</c:v>
                </c:pt>
                <c:pt idx="371">
                  <c:v>131.47062043007949</c:v>
                </c:pt>
                <c:pt idx="372">
                  <c:v>131.08732056038289</c:v>
                </c:pt>
                <c:pt idx="373">
                  <c:v>130.70009669068631</c:v>
                </c:pt>
                <c:pt idx="374">
                  <c:v>130.30894882098974</c:v>
                </c:pt>
                <c:pt idx="375">
                  <c:v>129.91387695129313</c:v>
                </c:pt>
                <c:pt idx="376">
                  <c:v>129.51488108159654</c:v>
                </c:pt>
                <c:pt idx="377">
                  <c:v>129.11196121189991</c:v>
                </c:pt>
                <c:pt idx="378">
                  <c:v>128.70511734220329</c:v>
                </c:pt>
                <c:pt idx="379">
                  <c:v>128.2943494725067</c:v>
                </c:pt>
                <c:pt idx="380">
                  <c:v>127.87965760281011</c:v>
                </c:pt>
                <c:pt idx="381">
                  <c:v>127.46104173311355</c:v>
                </c:pt>
                <c:pt idx="382">
                  <c:v>127.038501863417</c:v>
                </c:pt>
                <c:pt idx="383">
                  <c:v>126.61203799372035</c:v>
                </c:pt>
                <c:pt idx="384">
                  <c:v>126.18165012402378</c:v>
                </c:pt>
                <c:pt idx="385">
                  <c:v>125.7473382543271</c:v>
                </c:pt>
                <c:pt idx="386">
                  <c:v>125.30910238463056</c:v>
                </c:pt>
                <c:pt idx="387">
                  <c:v>124.86694251493398</c:v>
                </c:pt>
                <c:pt idx="388">
                  <c:v>124.42085864523736</c:v>
                </c:pt>
                <c:pt idx="389">
                  <c:v>123.97085077554081</c:v>
                </c:pt>
                <c:pt idx="390">
                  <c:v>123.51691890584422</c:v>
                </c:pt>
                <c:pt idx="391">
                  <c:v>123.05906303614736</c:v>
                </c:pt>
                <c:pt idx="392">
                  <c:v>122.59728316645075</c:v>
                </c:pt>
                <c:pt idx="393">
                  <c:v>122.13157929675421</c:v>
                </c:pt>
                <c:pt idx="394">
                  <c:v>121.66195142705763</c:v>
                </c:pt>
                <c:pt idx="395">
                  <c:v>121.18839955736095</c:v>
                </c:pt>
                <c:pt idx="396">
                  <c:v>120.7109236876644</c:v>
                </c:pt>
                <c:pt idx="397">
                  <c:v>120.22952381796782</c:v>
                </c:pt>
                <c:pt idx="398">
                  <c:v>119.74419994827119</c:v>
                </c:pt>
                <c:pt idx="399">
                  <c:v>119.25495207857463</c:v>
                </c:pt>
                <c:pt idx="400">
                  <c:v>118.76178020887804</c:v>
                </c:pt>
                <c:pt idx="401">
                  <c:v>118.26468433918146</c:v>
                </c:pt>
                <c:pt idx="402">
                  <c:v>117.76366446948489</c:v>
                </c:pt>
                <c:pt idx="403">
                  <c:v>117.25872059978818</c:v>
                </c:pt>
                <c:pt idx="404">
                  <c:v>116.74985273009165</c:v>
                </c:pt>
                <c:pt idx="405">
                  <c:v>116.23706086039502</c:v>
                </c:pt>
                <c:pt idx="406">
                  <c:v>115.72034499069846</c:v>
                </c:pt>
                <c:pt idx="407">
                  <c:v>115.19970512100187</c:v>
                </c:pt>
                <c:pt idx="408">
                  <c:v>114.67514125130529</c:v>
                </c:pt>
                <c:pt idx="409">
                  <c:v>114.14665338160867</c:v>
                </c:pt>
                <c:pt idx="410">
                  <c:v>113.61424151191201</c:v>
                </c:pt>
                <c:pt idx="411">
                  <c:v>113.07790564221548</c:v>
                </c:pt>
                <c:pt idx="412">
                  <c:v>112.53764577251886</c:v>
                </c:pt>
                <c:pt idx="413">
                  <c:v>111.99346190282196</c:v>
                </c:pt>
                <c:pt idx="414">
                  <c:v>111.44535403312537</c:v>
                </c:pt>
                <c:pt idx="415">
                  <c:v>110.89332216342879</c:v>
                </c:pt>
                <c:pt idx="416">
                  <c:v>110.33736629373223</c:v>
                </c:pt>
                <c:pt idx="417">
                  <c:v>109.77748642403563</c:v>
                </c:pt>
                <c:pt idx="418">
                  <c:v>109.21368255433904</c:v>
                </c:pt>
                <c:pt idx="419">
                  <c:v>108.64595468464242</c:v>
                </c:pt>
                <c:pt idx="420">
                  <c:v>108.07430281494581</c:v>
                </c:pt>
                <c:pt idx="421">
                  <c:v>107.49872694524922</c:v>
                </c:pt>
                <c:pt idx="422">
                  <c:v>106.91922707555258</c:v>
                </c:pt>
                <c:pt idx="423">
                  <c:v>106.33580320585602</c:v>
                </c:pt>
                <c:pt idx="424">
                  <c:v>105.74845533615942</c:v>
                </c:pt>
                <c:pt idx="425">
                  <c:v>105.15718346646278</c:v>
                </c:pt>
                <c:pt idx="426">
                  <c:v>104.56198759676627</c:v>
                </c:pt>
                <c:pt idx="427">
                  <c:v>103.96286772706955</c:v>
                </c:pt>
                <c:pt idx="428">
                  <c:v>103.35982385737302</c:v>
                </c:pt>
                <c:pt idx="429">
                  <c:v>102.75285598767644</c:v>
                </c:pt>
                <c:pt idx="430">
                  <c:v>102.14196411797988</c:v>
                </c:pt>
                <c:pt idx="431">
                  <c:v>101.52714824828328</c:v>
                </c:pt>
                <c:pt idx="432">
                  <c:v>100.90840837858664</c:v>
                </c:pt>
                <c:pt idx="433">
                  <c:v>100.28574450889008</c:v>
                </c:pt>
                <c:pt idx="434">
                  <c:v>99.659156639193469</c:v>
                </c:pt>
                <c:pt idx="435">
                  <c:v>99.028644769496594</c:v>
                </c:pt>
                <c:pt idx="436">
                  <c:v>98.394208899799963</c:v>
                </c:pt>
                <c:pt idx="437">
                  <c:v>97.755849030103292</c:v>
                </c:pt>
                <c:pt idx="438">
                  <c:v>97.11356516040675</c:v>
                </c:pt>
                <c:pt idx="439">
                  <c:v>96.467357290710169</c:v>
                </c:pt>
                <c:pt idx="440">
                  <c:v>95.817225421013546</c:v>
                </c:pt>
                <c:pt idx="441">
                  <c:v>95.16316955131694</c:v>
                </c:pt>
                <c:pt idx="442">
                  <c:v>94.505189681620351</c:v>
                </c:pt>
                <c:pt idx="443">
                  <c:v>93.843285811923721</c:v>
                </c:pt>
                <c:pt idx="444">
                  <c:v>93.177457942227221</c:v>
                </c:pt>
                <c:pt idx="445">
                  <c:v>92.507706072530453</c:v>
                </c:pt>
                <c:pt idx="446">
                  <c:v>91.834030202833873</c:v>
                </c:pt>
                <c:pt idx="447">
                  <c:v>91.156430333137308</c:v>
                </c:pt>
                <c:pt idx="448">
                  <c:v>90.47490646344076</c:v>
                </c:pt>
                <c:pt idx="449">
                  <c:v>89.789458593744115</c:v>
                </c:pt>
                <c:pt idx="450">
                  <c:v>89.1000867240476</c:v>
                </c:pt>
                <c:pt idx="451">
                  <c:v>88.406790854350987</c:v>
                </c:pt>
                <c:pt idx="452">
                  <c:v>87.709570984654391</c:v>
                </c:pt>
                <c:pt idx="453">
                  <c:v>87.008427114957811</c:v>
                </c:pt>
                <c:pt idx="454">
                  <c:v>86.303359245261134</c:v>
                </c:pt>
                <c:pt idx="455">
                  <c:v>85.594367375564531</c:v>
                </c:pt>
                <c:pt idx="456">
                  <c:v>84.881451505867545</c:v>
                </c:pt>
                <c:pt idx="457">
                  <c:v>84.164611636171031</c:v>
                </c:pt>
                <c:pt idx="458">
                  <c:v>83.44384776647442</c:v>
                </c:pt>
                <c:pt idx="459">
                  <c:v>82.719159896777768</c:v>
                </c:pt>
                <c:pt idx="460">
                  <c:v>81.990548027081189</c:v>
                </c:pt>
                <c:pt idx="461">
                  <c:v>81.258012157384627</c:v>
                </c:pt>
                <c:pt idx="462">
                  <c:v>80.521552287688024</c:v>
                </c:pt>
                <c:pt idx="463">
                  <c:v>79.781168417991324</c:v>
                </c:pt>
                <c:pt idx="464">
                  <c:v>79.036860548294754</c:v>
                </c:pt>
                <c:pt idx="465">
                  <c:v>78.288628678598144</c:v>
                </c:pt>
                <c:pt idx="466">
                  <c:v>77.53647280890155</c:v>
                </c:pt>
                <c:pt idx="467">
                  <c:v>76.780392939204972</c:v>
                </c:pt>
                <c:pt idx="468">
                  <c:v>76.020389069508354</c:v>
                </c:pt>
                <c:pt idx="469">
                  <c:v>75.256461199811753</c:v>
                </c:pt>
                <c:pt idx="470">
                  <c:v>74.488609330115167</c:v>
                </c:pt>
                <c:pt idx="471">
                  <c:v>73.716833460418542</c:v>
                </c:pt>
                <c:pt idx="472">
                  <c:v>72.941133590721932</c:v>
                </c:pt>
                <c:pt idx="473">
                  <c:v>72.16150972102534</c:v>
                </c:pt>
                <c:pt idx="474">
                  <c:v>71.377961851328763</c:v>
                </c:pt>
                <c:pt idx="475">
                  <c:v>70.590489981632146</c:v>
                </c:pt>
                <c:pt idx="476">
                  <c:v>69.799094111935545</c:v>
                </c:pt>
                <c:pt idx="477">
                  <c:v>69.003774242238961</c:v>
                </c:pt>
                <c:pt idx="478">
                  <c:v>68.204530372541882</c:v>
                </c:pt>
                <c:pt idx="479">
                  <c:v>67.401362502845387</c:v>
                </c:pt>
                <c:pt idx="480">
                  <c:v>66.594270633148739</c:v>
                </c:pt>
                <c:pt idx="481">
                  <c:v>65.78325476345222</c:v>
                </c:pt>
                <c:pt idx="482">
                  <c:v>64.96831489375549</c:v>
                </c:pt>
                <c:pt idx="483">
                  <c:v>64.149451024058834</c:v>
                </c:pt>
                <c:pt idx="484">
                  <c:v>63.326663154362308</c:v>
                </c:pt>
                <c:pt idx="485">
                  <c:v>62.499951284665684</c:v>
                </c:pt>
                <c:pt idx="486">
                  <c:v>61.669315414969077</c:v>
                </c:pt>
                <c:pt idx="487">
                  <c:v>60.834755545272486</c:v>
                </c:pt>
                <c:pt idx="488">
                  <c:v>59.996271675575969</c:v>
                </c:pt>
                <c:pt idx="489">
                  <c:v>59.153863805879354</c:v>
                </c:pt>
                <c:pt idx="490">
                  <c:v>58.307531936182585</c:v>
                </c:pt>
                <c:pt idx="491">
                  <c:v>57.45727606648606</c:v>
                </c:pt>
                <c:pt idx="492">
                  <c:v>56.603096196789437</c:v>
                </c:pt>
                <c:pt idx="493">
                  <c:v>55.744992327092945</c:v>
                </c:pt>
                <c:pt idx="494">
                  <c:v>54.882964457396241</c:v>
                </c:pt>
                <c:pt idx="495">
                  <c:v>54.017012587699668</c:v>
                </c:pt>
                <c:pt idx="496">
                  <c:v>53.147136718003054</c:v>
                </c:pt>
                <c:pt idx="497">
                  <c:v>52.273336848306514</c:v>
                </c:pt>
                <c:pt idx="498">
                  <c:v>51.395612978609876</c:v>
                </c:pt>
                <c:pt idx="499">
                  <c:v>50.513965108913254</c:v>
                </c:pt>
                <c:pt idx="500">
                  <c:v>49.628393239215796</c:v>
                </c:pt>
                <c:pt idx="501">
                  <c:v>48.738897369519094</c:v>
                </c:pt>
                <c:pt idx="502">
                  <c:v>47.845477499822579</c:v>
                </c:pt>
                <c:pt idx="503">
                  <c:v>46.948133630125909</c:v>
                </c:pt>
                <c:pt idx="504">
                  <c:v>46.04686576042937</c:v>
                </c:pt>
                <c:pt idx="505">
                  <c:v>45.141673890732733</c:v>
                </c:pt>
                <c:pt idx="506">
                  <c:v>44.232558021036169</c:v>
                </c:pt>
                <c:pt idx="507">
                  <c:v>43.319518151339508</c:v>
                </c:pt>
                <c:pt idx="508">
                  <c:v>42.402554281643035</c:v>
                </c:pt>
                <c:pt idx="509">
                  <c:v>41.48166641194635</c:v>
                </c:pt>
                <c:pt idx="510">
                  <c:v>40.556854542249624</c:v>
                </c:pt>
                <c:pt idx="511">
                  <c:v>39.628118672553086</c:v>
                </c:pt>
                <c:pt idx="512">
                  <c:v>38.69545880285645</c:v>
                </c:pt>
                <c:pt idx="513">
                  <c:v>37.758874933159944</c:v>
                </c:pt>
                <c:pt idx="514">
                  <c:v>36.818367063463228</c:v>
                </c:pt>
                <c:pt idx="515">
                  <c:v>35.873935193766755</c:v>
                </c:pt>
                <c:pt idx="516">
                  <c:v>34.925579324070071</c:v>
                </c:pt>
                <c:pt idx="517">
                  <c:v>33.973299454373517</c:v>
                </c:pt>
                <c:pt idx="518">
                  <c:v>33.017095584676866</c:v>
                </c:pt>
                <c:pt idx="519">
                  <c:v>32.056967714980118</c:v>
                </c:pt>
                <c:pt idx="520">
                  <c:v>31.092915845283724</c:v>
                </c:pt>
                <c:pt idx="521">
                  <c:v>30.124939975587008</c:v>
                </c:pt>
                <c:pt idx="522">
                  <c:v>29.153040105890422</c:v>
                </c:pt>
                <c:pt idx="523">
                  <c:v>28.17721623619374</c:v>
                </c:pt>
                <c:pt idx="524">
                  <c:v>27.197468366497187</c:v>
                </c:pt>
                <c:pt idx="525">
                  <c:v>26.213796496800651</c:v>
                </c:pt>
                <c:pt idx="526">
                  <c:v>25.226200627103903</c:v>
                </c:pt>
                <c:pt idx="527">
                  <c:v>24.2346807574074</c:v>
                </c:pt>
                <c:pt idx="528">
                  <c:v>23.239236887710685</c:v>
                </c:pt>
                <c:pt idx="529">
                  <c:v>22.239869018014215</c:v>
                </c:pt>
                <c:pt idx="530">
                  <c:v>21.236577148317533</c:v>
                </c:pt>
                <c:pt idx="531">
                  <c:v>20.229361278620981</c:v>
                </c:pt>
                <c:pt idx="532">
                  <c:v>19.218221408924332</c:v>
                </c:pt>
                <c:pt idx="533">
                  <c:v>18.203157539227814</c:v>
                </c:pt>
                <c:pt idx="534">
                  <c:v>17.184169669531197</c:v>
                </c:pt>
                <c:pt idx="535">
                  <c:v>16.161257799834484</c:v>
                </c:pt>
                <c:pt idx="536">
                  <c:v>15.134421930137901</c:v>
                </c:pt>
                <c:pt idx="537">
                  <c:v>14.10366206044122</c:v>
                </c:pt>
                <c:pt idx="538">
                  <c:v>13.068978190744783</c:v>
                </c:pt>
                <c:pt idx="539">
                  <c:v>12.030370321048022</c:v>
                </c:pt>
                <c:pt idx="540">
                  <c:v>10.987838451351504</c:v>
                </c:pt>
                <c:pt idx="541">
                  <c:v>9.9413825816548886</c:v>
                </c:pt>
                <c:pt idx="542">
                  <c:v>8.89100271195829</c:v>
                </c:pt>
                <c:pt idx="543">
                  <c:v>7.836698842261594</c:v>
                </c:pt>
                <c:pt idx="544">
                  <c:v>6.7784709725650281</c:v>
                </c:pt>
                <c:pt idx="545">
                  <c:v>5.7163191028684786</c:v>
                </c:pt>
                <c:pt idx="546">
                  <c:v>4.6502432331718317</c:v>
                </c:pt>
                <c:pt idx="547">
                  <c:v>3.5802433634752013</c:v>
                </c:pt>
                <c:pt idx="548">
                  <c:v>2.5063194937785873</c:v>
                </c:pt>
                <c:pt idx="549">
                  <c:v>1.4284716240819897</c:v>
                </c:pt>
                <c:pt idx="550">
                  <c:v>0.34669975438540845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5-47C0-8313-E61D56756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57887"/>
        <c:axId val="416957407"/>
      </c:scatterChart>
      <c:valAx>
        <c:axId val="41695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X(t)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407"/>
        <c:crosses val="autoZero"/>
        <c:crossBetween val="midCat"/>
      </c:valAx>
      <c:valAx>
        <c:axId val="4169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Y(t)</a:t>
                </a:r>
                <a:r>
                  <a:rPr lang="en-US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1011084</xdr:colOff>
      <xdr:row>0</xdr:row>
      <xdr:rowOff>82316</xdr:rowOff>
    </xdr:from>
    <xdr:to>
      <xdr:col>8</xdr:col>
      <xdr:colOff>604916</xdr:colOff>
      <xdr:row>16</xdr:row>
      <xdr:rowOff>63429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FAC14-7F41-4445-8C44-04BAA38A5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581463</xdr:colOff>
      <xdr:row>3</xdr:row>
      <xdr:rowOff>4940</xdr:rowOff>
    </xdr:from>
    <xdr:to>
      <xdr:col>15</xdr:col>
      <xdr:colOff>333539</xdr:colOff>
      <xdr:row>19</xdr:row>
      <xdr:rowOff>40029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DE88A6-2E34-4FE8-822E-AA46E7A6D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8BBC0-F5F9-464B-8773-EB07E20CCBAD}" name="Table1" displayName="Table1" ref="A1:E5" totalsRowShown="0">
  <autoFilter ref="A1:E5" xr:uid="{3238BBC0-F5F9-464B-8773-EB07E20CCBAD}"/>
  <tableColumns count="5">
    <tableColumn id="1" xr3:uid="{1E8E0AD6-5986-410B-A405-25038CD05C7E}" name="Material"/>
    <tableColumn id="2" xr3:uid="{2410EB5A-08B7-41A0-9B55-76485239C5A7}" name="Shear Modulus [Gpa]"/>
    <tableColumn id="3" xr3:uid="{5BCB5E3B-81E0-4472-8A90-56ABD2FEE5CD}" name="Elastic Modulus [Mpa]"/>
    <tableColumn id="4" xr3:uid="{865EABEB-BD5E-4F3C-B0E4-4EA5E064C75D}" name="Material Density [kg/m^3]"/>
    <tableColumn id="5" xr3:uid="{0300F939-CDE3-4DF7-843E-5F6639DC9C47}" name="Yield Strenght [Mp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BE5-908A-4180-B9D8-62427F3067D5}">
  <sheetPr>
    <tabColor theme="3" tint="0.749992370372631"/>
  </sheetPr>
  <dimension ref="A1:K129"/>
  <sheetViews>
    <sheetView zoomScale="97" zoomScaleNormal="160" workbookViewId="0">
      <selection activeCell="B14" sqref="B14"/>
    </sheetView>
  </sheetViews>
  <sheetFormatPr defaultRowHeight="14.5" x14ac:dyDescent="0.35"/>
  <cols>
    <col min="1" max="1" width="20.26953125" bestFit="1" customWidth="1"/>
    <col min="2" max="2" width="13.6328125" bestFit="1" customWidth="1"/>
    <col min="3" max="3" width="22.26953125" customWidth="1"/>
    <col min="4" max="4" width="12.81640625" style="1" customWidth="1"/>
    <col min="5" max="5" width="28" customWidth="1"/>
    <col min="6" max="6" width="12.7265625" bestFit="1" customWidth="1"/>
    <col min="7" max="7" width="17.7265625" bestFit="1" customWidth="1"/>
    <col min="8" max="8" width="14.81640625" bestFit="1" customWidth="1"/>
  </cols>
  <sheetData>
    <row r="1" spans="1:11" x14ac:dyDescent="0.35">
      <c r="A1" s="2" t="s">
        <v>6</v>
      </c>
      <c r="J1" s="2" t="s">
        <v>41</v>
      </c>
    </row>
    <row r="2" spans="1:11" ht="15" thickBot="1" x14ac:dyDescent="0.4">
      <c r="A2" s="2" t="s">
        <v>109</v>
      </c>
      <c r="C2" s="2" t="s">
        <v>101</v>
      </c>
      <c r="J2" s="17"/>
      <c r="K2" t="s">
        <v>40</v>
      </c>
    </row>
    <row r="3" spans="1:11" ht="15" thickBot="1" x14ac:dyDescent="0.4">
      <c r="A3" s="17" t="s">
        <v>0</v>
      </c>
      <c r="B3" s="18">
        <v>150</v>
      </c>
      <c r="C3" s="9" t="s">
        <v>4</v>
      </c>
      <c r="D3" s="15">
        <f>Kinematics!B14</f>
        <v>53.797033479861788</v>
      </c>
      <c r="E3" t="s">
        <v>123</v>
      </c>
      <c r="J3" s="20"/>
      <c r="K3" t="s">
        <v>56</v>
      </c>
    </row>
    <row r="4" spans="1:11" x14ac:dyDescent="0.35">
      <c r="A4" s="19" t="s">
        <v>1</v>
      </c>
      <c r="B4" s="18">
        <v>3</v>
      </c>
      <c r="C4" s="8" t="s">
        <v>23</v>
      </c>
      <c r="D4" s="15">
        <f>Kinematics!B21</f>
        <v>26.898516739930894</v>
      </c>
      <c r="J4" s="9"/>
      <c r="K4" t="s">
        <v>43</v>
      </c>
    </row>
    <row r="5" spans="1:11" x14ac:dyDescent="0.35">
      <c r="C5" s="9" t="s">
        <v>22</v>
      </c>
      <c r="D5" s="15">
        <f>Kinematics!B22</f>
        <v>4.2810319010000955</v>
      </c>
      <c r="J5" s="21"/>
      <c r="K5" t="s">
        <v>9</v>
      </c>
    </row>
    <row r="6" spans="1:11" x14ac:dyDescent="0.35">
      <c r="A6" s="2" t="s">
        <v>110</v>
      </c>
      <c r="C6" s="9" t="s">
        <v>28</v>
      </c>
      <c r="D6" s="24">
        <f>Kinematics!B23</f>
        <v>256.86191406000574</v>
      </c>
      <c r="J6" s="4"/>
      <c r="K6" t="s">
        <v>13</v>
      </c>
    </row>
    <row r="7" spans="1:11" x14ac:dyDescent="0.35">
      <c r="A7" s="17" t="s">
        <v>21</v>
      </c>
      <c r="B7" s="17">
        <v>60</v>
      </c>
      <c r="C7" s="9" t="s">
        <v>24</v>
      </c>
      <c r="D7" s="15">
        <f>Kinetics!B13</f>
        <v>0.44830861233218156</v>
      </c>
    </row>
    <row r="8" spans="1:11" x14ac:dyDescent="0.35">
      <c r="C8" s="9" t="s">
        <v>25</v>
      </c>
      <c r="D8" s="15">
        <f>Kinetics!B14</f>
        <v>0.89661722466436311</v>
      </c>
    </row>
    <row r="9" spans="1:11" x14ac:dyDescent="0.35">
      <c r="C9" s="9" t="s">
        <v>26</v>
      </c>
      <c r="D9" s="15">
        <f>Kinetics!B15</f>
        <v>1447.0604056166851</v>
      </c>
    </row>
    <row r="10" spans="1:11" x14ac:dyDescent="0.35">
      <c r="C10" s="9" t="s">
        <v>27</v>
      </c>
      <c r="D10" s="15">
        <f>Kinetics!B16</f>
        <v>147.50870597519724</v>
      </c>
    </row>
    <row r="11" spans="1:11" x14ac:dyDescent="0.35">
      <c r="A11" s="2" t="s">
        <v>114</v>
      </c>
    </row>
    <row r="12" spans="1:11" x14ac:dyDescent="0.35">
      <c r="A12" s="17" t="s">
        <v>37</v>
      </c>
      <c r="B12" s="18">
        <v>1.5</v>
      </c>
      <c r="C12" s="9" t="s">
        <v>124</v>
      </c>
      <c r="D12" s="15">
        <f>Kinetics!B19</f>
        <v>5.1194641155495422</v>
      </c>
    </row>
    <row r="13" spans="1:11" x14ac:dyDescent="0.35">
      <c r="A13" s="17" t="s">
        <v>113</v>
      </c>
      <c r="B13" s="17">
        <v>0.75</v>
      </c>
      <c r="C13" s="9" t="s">
        <v>31</v>
      </c>
      <c r="D13" s="15">
        <f>Kinetics!B24</f>
        <v>16.252412948454982</v>
      </c>
    </row>
    <row r="14" spans="1:11" x14ac:dyDescent="0.35">
      <c r="A14" s="17" t="s">
        <v>116</v>
      </c>
      <c r="B14" s="17">
        <v>3850</v>
      </c>
      <c r="C14" s="9" t="s">
        <v>32</v>
      </c>
      <c r="D14" s="15">
        <f>Kinetics!B25</f>
        <v>437.16580175828597</v>
      </c>
    </row>
    <row r="15" spans="1:11" x14ac:dyDescent="0.35">
      <c r="A15" s="17" t="s">
        <v>112</v>
      </c>
      <c r="B15" s="17">
        <v>1.225225</v>
      </c>
    </row>
    <row r="18" spans="1:5" x14ac:dyDescent="0.35">
      <c r="A18" s="2" t="s">
        <v>115</v>
      </c>
    </row>
    <row r="19" spans="1:5" x14ac:dyDescent="0.35">
      <c r="A19" s="19" t="s">
        <v>8</v>
      </c>
      <c r="B19" s="18">
        <v>3</v>
      </c>
    </row>
    <row r="21" spans="1:5" x14ac:dyDescent="0.35">
      <c r="A21" s="2" t="s">
        <v>64</v>
      </c>
      <c r="C21" s="2"/>
    </row>
    <row r="22" spans="1:5" x14ac:dyDescent="0.35">
      <c r="A22" s="19" t="s">
        <v>7</v>
      </c>
      <c r="B22" s="18">
        <v>2</v>
      </c>
      <c r="C22" s="9" t="s">
        <v>103</v>
      </c>
      <c r="D22" s="15">
        <f>B75</f>
        <v>14.453620822102815</v>
      </c>
      <c r="E22" t="s">
        <v>106</v>
      </c>
    </row>
    <row r="23" spans="1:5" x14ac:dyDescent="0.35">
      <c r="A23" s="17" t="s">
        <v>63</v>
      </c>
      <c r="B23" s="17">
        <v>25</v>
      </c>
      <c r="C23" s="9" t="s">
        <v>93</v>
      </c>
      <c r="D23" s="15">
        <f>B84</f>
        <v>14.537922734885553</v>
      </c>
      <c r="E23" t="s">
        <v>107</v>
      </c>
    </row>
    <row r="24" spans="1:5" ht="15" thickBot="1" x14ac:dyDescent="0.4">
      <c r="A24" s="17" t="s">
        <v>62</v>
      </c>
      <c r="B24" s="17">
        <v>20</v>
      </c>
      <c r="C24" s="8" t="s">
        <v>100</v>
      </c>
      <c r="D24" s="15">
        <f>B88</f>
        <v>6.9241390823138493</v>
      </c>
      <c r="E24" t="s">
        <v>105</v>
      </c>
    </row>
    <row r="25" spans="1:5" ht="15" thickBot="1" x14ac:dyDescent="0.4">
      <c r="A25" s="17" t="s">
        <v>51</v>
      </c>
      <c r="B25" s="20" t="s">
        <v>57</v>
      </c>
      <c r="C25" s="9" t="s">
        <v>96</v>
      </c>
      <c r="D25" s="15">
        <f>B92</f>
        <v>29.033786305021099</v>
      </c>
      <c r="E25" t="s">
        <v>104</v>
      </c>
    </row>
    <row r="26" spans="1:5" x14ac:dyDescent="0.35">
      <c r="C26" s="9" t="s">
        <v>72</v>
      </c>
      <c r="D26" s="15">
        <f>B93</f>
        <v>20.665578843095503</v>
      </c>
      <c r="E26" t="s">
        <v>77</v>
      </c>
    </row>
    <row r="28" spans="1:5" x14ac:dyDescent="0.35">
      <c r="A28" s="2" t="s">
        <v>65</v>
      </c>
    </row>
    <row r="29" spans="1:5" x14ac:dyDescent="0.35">
      <c r="A29" s="17" t="s">
        <v>36</v>
      </c>
      <c r="B29" s="18">
        <v>2</v>
      </c>
      <c r="C29" s="9" t="s">
        <v>137</v>
      </c>
      <c r="D29" s="15">
        <f>B102</f>
        <v>14.453620822102815</v>
      </c>
      <c r="E29" t="s">
        <v>106</v>
      </c>
    </row>
    <row r="30" spans="1:5" x14ac:dyDescent="0.35">
      <c r="A30" s="17" t="s">
        <v>66</v>
      </c>
      <c r="B30" s="17">
        <v>25</v>
      </c>
      <c r="C30" s="9" t="s">
        <v>138</v>
      </c>
      <c r="D30" s="15">
        <f>B110</f>
        <v>3.2324629455820482</v>
      </c>
      <c r="E30" t="s">
        <v>107</v>
      </c>
    </row>
    <row r="31" spans="1:5" ht="14.5" customHeight="1" thickBot="1" x14ac:dyDescent="0.4">
      <c r="A31" s="17" t="s">
        <v>67</v>
      </c>
      <c r="B31" s="17">
        <v>20</v>
      </c>
      <c r="C31" s="8" t="s">
        <v>139</v>
      </c>
      <c r="D31" s="15">
        <f>B114</f>
        <v>1.6350350873180581</v>
      </c>
      <c r="E31" t="s">
        <v>105</v>
      </c>
    </row>
    <row r="32" spans="1:5" ht="15" thickBot="1" x14ac:dyDescent="0.4">
      <c r="A32" s="17" t="s">
        <v>51</v>
      </c>
      <c r="B32" s="20" t="s">
        <v>57</v>
      </c>
      <c r="C32" s="9" t="s">
        <v>140</v>
      </c>
      <c r="D32" s="15">
        <f>B118</f>
        <v>15.500116288364</v>
      </c>
      <c r="E32" t="s">
        <v>104</v>
      </c>
    </row>
    <row r="33" spans="1:5" x14ac:dyDescent="0.35">
      <c r="C33" s="9" t="s">
        <v>72</v>
      </c>
      <c r="D33" s="15">
        <f>B119</f>
        <v>38.709387003142837</v>
      </c>
      <c r="E33" t="s">
        <v>77</v>
      </c>
    </row>
    <row r="36" spans="1:5" x14ac:dyDescent="0.35">
      <c r="A36" s="26" t="s">
        <v>153</v>
      </c>
      <c r="B36" s="26"/>
    </row>
    <row r="37" spans="1:5" x14ac:dyDescent="0.35">
      <c r="A37" s="17" t="s">
        <v>145</v>
      </c>
      <c r="B37" s="25">
        <v>0.1</v>
      </c>
      <c r="C37" t="s">
        <v>144</v>
      </c>
    </row>
    <row r="38" spans="1:5" x14ac:dyDescent="0.35">
      <c r="A38" s="17" t="s">
        <v>157</v>
      </c>
      <c r="B38" s="25">
        <v>80</v>
      </c>
      <c r="C38" t="s">
        <v>154</v>
      </c>
    </row>
    <row r="39" spans="1:5" x14ac:dyDescent="0.35">
      <c r="A39" s="17" t="s">
        <v>158</v>
      </c>
      <c r="B39" s="25">
        <v>50</v>
      </c>
      <c r="C39" t="s">
        <v>155</v>
      </c>
    </row>
    <row r="40" spans="1:5" x14ac:dyDescent="0.35">
      <c r="A40" s="17" t="s">
        <v>159</v>
      </c>
      <c r="B40" s="25">
        <v>58</v>
      </c>
      <c r="C40" t="s">
        <v>156</v>
      </c>
    </row>
    <row r="41" spans="1:5" x14ac:dyDescent="0.35">
      <c r="A41" s="17" t="s">
        <v>162</v>
      </c>
      <c r="B41" s="25">
        <v>20</v>
      </c>
      <c r="C41" t="s">
        <v>163</v>
      </c>
    </row>
    <row r="43" spans="1:5" x14ac:dyDescent="0.35">
      <c r="A43" s="2" t="s">
        <v>102</v>
      </c>
    </row>
    <row r="44" spans="1:5" x14ac:dyDescent="0.35">
      <c r="A44" t="s">
        <v>134</v>
      </c>
    </row>
    <row r="45" spans="1:5" x14ac:dyDescent="0.35">
      <c r="A45" s="8" t="s">
        <v>68</v>
      </c>
      <c r="B45" s="9" cm="1">
        <f t="array" ref="B45">_xlfn.XLOOKUP(B25,Table1[[#All],[Material]],Table1[[#All],[Material Density '[kg/m^3']]])</f>
        <v>1500</v>
      </c>
    </row>
    <row r="46" spans="1:5" x14ac:dyDescent="0.35">
      <c r="A46" s="4" t="s">
        <v>69</v>
      </c>
      <c r="B46" s="11">
        <f>(B23^2-B24^2)*PI()/4</f>
        <v>176.71458676442586</v>
      </c>
    </row>
    <row r="47" spans="1:5" x14ac:dyDescent="0.35">
      <c r="A47" s="4" t="s">
        <v>70</v>
      </c>
      <c r="B47" s="11">
        <f>B46*B22*1000</f>
        <v>353429.17352885171</v>
      </c>
    </row>
    <row r="48" spans="1:5" x14ac:dyDescent="0.35">
      <c r="A48" s="4" t="s">
        <v>38</v>
      </c>
      <c r="B48" s="14">
        <f>(B47/10^9)*B45</f>
        <v>0.53014376029327759</v>
      </c>
    </row>
    <row r="49" spans="1:2" x14ac:dyDescent="0.35">
      <c r="A49" s="4" t="s">
        <v>90</v>
      </c>
      <c r="B49" s="11">
        <f>(B23^4-B24^4)*PI()/64</f>
        <v>11320.778214596032</v>
      </c>
    </row>
    <row r="51" spans="1:2" x14ac:dyDescent="0.35">
      <c r="A51" t="s">
        <v>135</v>
      </c>
    </row>
    <row r="52" spans="1:2" x14ac:dyDescent="0.35">
      <c r="A52" s="8" t="s">
        <v>71</v>
      </c>
      <c r="B52" s="9" cm="1">
        <f t="array" ref="B52">_xlfn.XLOOKUP(B32,Table1[[#All],[Material]],Table1[[#All],[Material Density '[kg/m^3']]])</f>
        <v>1500</v>
      </c>
    </row>
    <row r="53" spans="1:2" x14ac:dyDescent="0.35">
      <c r="A53" s="4" t="s">
        <v>132</v>
      </c>
      <c r="B53" s="11">
        <f>(B30^2-B31^2)*PI()/4</f>
        <v>176.71458676442586</v>
      </c>
    </row>
    <row r="54" spans="1:2" x14ac:dyDescent="0.35">
      <c r="A54" s="4" t="s">
        <v>133</v>
      </c>
      <c r="B54" s="11">
        <f>B53*B29*1000</f>
        <v>353429.17352885171</v>
      </c>
    </row>
    <row r="55" spans="1:2" x14ac:dyDescent="0.35">
      <c r="A55" s="4" t="s">
        <v>39</v>
      </c>
      <c r="B55" s="14">
        <f>(B54/10^9)*B52</f>
        <v>0.53014376029327759</v>
      </c>
    </row>
    <row r="56" spans="1:2" x14ac:dyDescent="0.35">
      <c r="A56" s="4" t="s">
        <v>136</v>
      </c>
      <c r="B56" s="11">
        <f>(B30^4-B31^4)*PI()/64</f>
        <v>11320.778214596032</v>
      </c>
    </row>
    <row r="58" spans="1:2" x14ac:dyDescent="0.35">
      <c r="A58" t="s">
        <v>46</v>
      </c>
      <c r="B58" s="1"/>
    </row>
    <row r="59" spans="1:2" x14ac:dyDescent="0.35">
      <c r="A59" s="4" t="s">
        <v>35</v>
      </c>
      <c r="B59" s="3">
        <f>(B22/B29)*B12</f>
        <v>1.5</v>
      </c>
    </row>
    <row r="61" spans="1:2" x14ac:dyDescent="0.35">
      <c r="A61" t="s">
        <v>42</v>
      </c>
    </row>
    <row r="62" spans="1:2" x14ac:dyDescent="0.35">
      <c r="A62" s="4" t="s">
        <v>86</v>
      </c>
      <c r="B62" s="3">
        <f>B12*B22^2</f>
        <v>6</v>
      </c>
    </row>
    <row r="63" spans="1:2" x14ac:dyDescent="0.35">
      <c r="A63" s="4" t="s">
        <v>85</v>
      </c>
      <c r="B63" s="3">
        <f>B59*B29^2</f>
        <v>6</v>
      </c>
    </row>
    <row r="64" spans="1:2" x14ac:dyDescent="0.35">
      <c r="A64" s="4" t="s">
        <v>87</v>
      </c>
      <c r="B64" s="3">
        <f>(B48*B22^2)/3</f>
        <v>0.70685834705770345</v>
      </c>
    </row>
    <row r="65" spans="1:3" x14ac:dyDescent="0.35">
      <c r="A65" s="4" t="s">
        <v>88</v>
      </c>
      <c r="B65" s="3">
        <f>(B55*B29^2)/3</f>
        <v>0.70685834705770345</v>
      </c>
    </row>
    <row r="66" spans="1:3" x14ac:dyDescent="0.35">
      <c r="A66" s="4" t="s">
        <v>89</v>
      </c>
      <c r="B66" s="3">
        <f>B62+B63+B64+B65</f>
        <v>13.413716694115408</v>
      </c>
    </row>
    <row r="68" spans="1:3" x14ac:dyDescent="0.35">
      <c r="A68" s="2" t="s">
        <v>73</v>
      </c>
    </row>
    <row r="69" spans="1:3" x14ac:dyDescent="0.35">
      <c r="A69" t="s">
        <v>44</v>
      </c>
    </row>
    <row r="70" spans="1:3" ht="58" x14ac:dyDescent="0.35">
      <c r="A70" s="4" t="s">
        <v>26</v>
      </c>
      <c r="B70" s="10">
        <f>(Kinematics!B14^2)/Main!B22</f>
        <v>1447.0604056166851</v>
      </c>
      <c r="C70" s="7" t="s">
        <v>108</v>
      </c>
    </row>
    <row r="71" spans="1:3" x14ac:dyDescent="0.35">
      <c r="A71" s="4" t="s">
        <v>47</v>
      </c>
      <c r="B71" s="10">
        <f>(Kinematics!B14^2)/(2*Main!B22)</f>
        <v>723.53020280834255</v>
      </c>
      <c r="C71" s="7"/>
    </row>
    <row r="72" spans="1:3" x14ac:dyDescent="0.35">
      <c r="A72" s="4" t="s">
        <v>49</v>
      </c>
      <c r="B72" s="10">
        <f>B70*B12</f>
        <v>2170.5906084250278</v>
      </c>
      <c r="C72" s="7"/>
    </row>
    <row r="73" spans="1:3" x14ac:dyDescent="0.35">
      <c r="A73" s="4" t="s">
        <v>48</v>
      </c>
      <c r="B73" s="10">
        <f>B71*B48</f>
        <v>383.57502240257247</v>
      </c>
    </row>
    <row r="74" spans="1:3" x14ac:dyDescent="0.35">
      <c r="A74" s="4" t="s">
        <v>50</v>
      </c>
      <c r="B74" s="10">
        <f>B72+B73</f>
        <v>2554.1656308276001</v>
      </c>
    </row>
    <row r="75" spans="1:3" x14ac:dyDescent="0.35">
      <c r="A75" s="4" t="s">
        <v>92</v>
      </c>
      <c r="B75" s="12">
        <f>B74/B46</f>
        <v>14.453620822102815</v>
      </c>
    </row>
    <row r="77" spans="1:3" x14ac:dyDescent="0.35">
      <c r="A77" t="s">
        <v>78</v>
      </c>
    </row>
    <row r="78" spans="1:3" x14ac:dyDescent="0.35">
      <c r="A78" s="9" t="s">
        <v>79</v>
      </c>
      <c r="B78" s="16">
        <f>Kinetics!B14</f>
        <v>0.89661722466436311</v>
      </c>
    </row>
    <row r="79" spans="1:3" x14ac:dyDescent="0.35">
      <c r="A79" s="9" t="s">
        <v>117</v>
      </c>
      <c r="B79" s="23">
        <f>Kinetics!B19</f>
        <v>5.1194641155495422</v>
      </c>
    </row>
    <row r="80" spans="1:3" x14ac:dyDescent="0.35">
      <c r="A80" s="4" t="s">
        <v>81</v>
      </c>
      <c r="B80" s="3">
        <f>B78*B12</f>
        <v>1.3449258369965447</v>
      </c>
    </row>
    <row r="81" spans="1:3" x14ac:dyDescent="0.35">
      <c r="A81" s="4" t="s">
        <v>80</v>
      </c>
      <c r="B81" s="13">
        <f>(B78/2)*B48</f>
        <v>0.23766801351364397</v>
      </c>
    </row>
    <row r="82" spans="1:3" x14ac:dyDescent="0.35">
      <c r="A82" s="4" t="s">
        <v>84</v>
      </c>
      <c r="B82" s="3">
        <f>B80+B81+B79</f>
        <v>6.7020579660597308</v>
      </c>
      <c r="C82" t="s">
        <v>82</v>
      </c>
    </row>
    <row r="83" spans="1:3" x14ac:dyDescent="0.35">
      <c r="A83" s="4" t="s">
        <v>83</v>
      </c>
      <c r="B83" s="3">
        <f>B80*B22+B81*(B22/2)+B79*B22</f>
        <v>13.166447918605819</v>
      </c>
      <c r="C83" t="s">
        <v>91</v>
      </c>
    </row>
    <row r="84" spans="1:3" x14ac:dyDescent="0.35">
      <c r="A84" s="4" t="s">
        <v>93</v>
      </c>
      <c r="B84" s="13">
        <f>(B83*1000)*B23/(2*B49)</f>
        <v>14.537922734885553</v>
      </c>
      <c r="C84" t="s">
        <v>94</v>
      </c>
    </row>
    <row r="86" spans="1:3" x14ac:dyDescent="0.35">
      <c r="A86" t="s">
        <v>98</v>
      </c>
    </row>
    <row r="87" spans="1:3" x14ac:dyDescent="0.35">
      <c r="A87" s="9" t="s">
        <v>99</v>
      </c>
      <c r="B87" s="15" cm="1">
        <f t="array" ref="B87">_xlfn.XLOOKUP(B25,Table1[[#All],[Material]],Table1[[#All],[Elastic Modulus '[Mpa']]])</f>
        <v>228000</v>
      </c>
    </row>
    <row r="88" spans="1:3" x14ac:dyDescent="0.35">
      <c r="A88" s="6" t="s">
        <v>100</v>
      </c>
      <c r="B88" s="3">
        <f>B82*(B22*1000)^3/(3*B87*B49)</f>
        <v>6.9241390823138493</v>
      </c>
    </row>
    <row r="90" spans="1:3" x14ac:dyDescent="0.35">
      <c r="A90" t="s">
        <v>95</v>
      </c>
    </row>
    <row r="91" spans="1:3" x14ac:dyDescent="0.35">
      <c r="A91" s="9" t="s">
        <v>58</v>
      </c>
      <c r="B91" s="15" cm="1">
        <f t="array" ref="B91">_xlfn.XLOOKUP(B25,Table1[[#All],[Material]],Table1[[#All],[Yield Strenght '[Mpa']]])</f>
        <v>600</v>
      </c>
    </row>
    <row r="92" spans="1:3" x14ac:dyDescent="0.35">
      <c r="A92" s="4" t="s">
        <v>96</v>
      </c>
      <c r="B92" s="12">
        <f>SQRT(B75^2+3*B84^2)</f>
        <v>29.033786305021099</v>
      </c>
      <c r="C92" t="s">
        <v>97</v>
      </c>
    </row>
    <row r="93" spans="1:3" x14ac:dyDescent="0.35">
      <c r="A93" s="4" t="s">
        <v>72</v>
      </c>
      <c r="B93" s="11">
        <f>B91/B92</f>
        <v>20.665578843095503</v>
      </c>
      <c r="C93" t="s">
        <v>77</v>
      </c>
    </row>
    <row r="95" spans="1:3" x14ac:dyDescent="0.35">
      <c r="A95" s="2" t="s">
        <v>125</v>
      </c>
    </row>
    <row r="96" spans="1:3" x14ac:dyDescent="0.35">
      <c r="A96" t="s">
        <v>44</v>
      </c>
    </row>
    <row r="97" spans="1:3" x14ac:dyDescent="0.35">
      <c r="A97" s="4" t="s">
        <v>128</v>
      </c>
      <c r="B97" s="10">
        <f>(Kinematics!B14^2)/Main!B22</f>
        <v>1447.0604056166851</v>
      </c>
      <c r="C97" s="7"/>
    </row>
    <row r="98" spans="1:3" x14ac:dyDescent="0.35">
      <c r="A98" s="4" t="s">
        <v>129</v>
      </c>
      <c r="B98" s="10">
        <f>(Kinematics!B14^2)/(2*Main!B22)</f>
        <v>723.53020280834255</v>
      </c>
      <c r="C98" s="7"/>
    </row>
    <row r="99" spans="1:3" x14ac:dyDescent="0.35">
      <c r="A99" s="4" t="s">
        <v>126</v>
      </c>
      <c r="B99" s="10">
        <f>B97*B59</f>
        <v>2170.5906084250278</v>
      </c>
      <c r="C99" s="7"/>
    </row>
    <row r="100" spans="1:3" x14ac:dyDescent="0.35">
      <c r="A100" s="4" t="s">
        <v>127</v>
      </c>
      <c r="B100" s="10">
        <f>B98*B55</f>
        <v>383.57502240257247</v>
      </c>
    </row>
    <row r="101" spans="1:3" x14ac:dyDescent="0.35">
      <c r="A101" s="4" t="s">
        <v>50</v>
      </c>
      <c r="B101" s="10">
        <f>B99+B100</f>
        <v>2554.1656308276001</v>
      </c>
    </row>
    <row r="102" spans="1:3" x14ac:dyDescent="0.35">
      <c r="A102" s="4" t="s">
        <v>92</v>
      </c>
      <c r="B102" s="12">
        <f>B101/B53</f>
        <v>14.453620822102815</v>
      </c>
    </row>
    <row r="104" spans="1:3" x14ac:dyDescent="0.35">
      <c r="A104" t="s">
        <v>78</v>
      </c>
    </row>
    <row r="105" spans="1:3" x14ac:dyDescent="0.35">
      <c r="A105" s="9" t="s">
        <v>79</v>
      </c>
      <c r="B105" s="16">
        <f>Kinetics!B14</f>
        <v>0.89661722466436311</v>
      </c>
    </row>
    <row r="106" spans="1:3" x14ac:dyDescent="0.35">
      <c r="A106" s="4" t="s">
        <v>130</v>
      </c>
      <c r="B106" s="3">
        <f>B105*B59</f>
        <v>1.3449258369965447</v>
      </c>
    </row>
    <row r="107" spans="1:3" x14ac:dyDescent="0.35">
      <c r="A107" s="4" t="s">
        <v>131</v>
      </c>
      <c r="B107" s="13">
        <f>(B105/2)*B55</f>
        <v>0.23766801351364397</v>
      </c>
    </row>
    <row r="108" spans="1:3" x14ac:dyDescent="0.35">
      <c r="A108" s="4" t="s">
        <v>142</v>
      </c>
      <c r="B108" s="3">
        <f>B106+B107</f>
        <v>1.5825938505101886</v>
      </c>
      <c r="C108" t="s">
        <v>82</v>
      </c>
    </row>
    <row r="109" spans="1:3" x14ac:dyDescent="0.35">
      <c r="A109" s="4" t="s">
        <v>141</v>
      </c>
      <c r="B109" s="3">
        <f>B106*B29+B107*(B29/2)</f>
        <v>2.9275196875067335</v>
      </c>
      <c r="C109" t="s">
        <v>91</v>
      </c>
    </row>
    <row r="110" spans="1:3" x14ac:dyDescent="0.35">
      <c r="A110" s="4" t="s">
        <v>138</v>
      </c>
      <c r="B110" s="13">
        <f>(B109*1000)*B30/(2*B56)</f>
        <v>3.2324629455820482</v>
      </c>
      <c r="C110" t="s">
        <v>94</v>
      </c>
    </row>
    <row r="112" spans="1:3" x14ac:dyDescent="0.35">
      <c r="A112" t="s">
        <v>98</v>
      </c>
    </row>
    <row r="113" spans="1:3" x14ac:dyDescent="0.35">
      <c r="A113" s="9" t="s">
        <v>99</v>
      </c>
      <c r="B113" s="15" cm="1">
        <f t="array" ref="B113">_xlfn.XLOOKUP(B32,Table1[[#All],[Material]],Table1[[#All],[Elastic Modulus '[Mpa']]])</f>
        <v>228000</v>
      </c>
    </row>
    <row r="114" spans="1:3" x14ac:dyDescent="0.35">
      <c r="A114" s="6" t="s">
        <v>139</v>
      </c>
      <c r="B114" s="3">
        <f>B108*(B29*1000)^3/(3*B113*B56)</f>
        <v>1.6350350873180581</v>
      </c>
    </row>
    <row r="116" spans="1:3" x14ac:dyDescent="0.35">
      <c r="A116" t="s">
        <v>95</v>
      </c>
    </row>
    <row r="117" spans="1:3" x14ac:dyDescent="0.35">
      <c r="A117" s="9" t="s">
        <v>58</v>
      </c>
      <c r="B117" s="15" cm="1">
        <f t="array" ref="B117">_xlfn.XLOOKUP(B32,Table1[[#All],[Material]],Table1[[#All],[Yield Strenght '[Mpa']]])</f>
        <v>600</v>
      </c>
    </row>
    <row r="118" spans="1:3" x14ac:dyDescent="0.35">
      <c r="A118" s="4" t="s">
        <v>140</v>
      </c>
      <c r="B118" s="12">
        <f>SQRT(B102^2+3*B110^2)</f>
        <v>15.500116288364</v>
      </c>
      <c r="C118" t="s">
        <v>97</v>
      </c>
    </row>
    <row r="119" spans="1:3" x14ac:dyDescent="0.35">
      <c r="A119" s="4" t="s">
        <v>72</v>
      </c>
      <c r="B119" s="11">
        <f>B117/B118</f>
        <v>38.709387003142837</v>
      </c>
      <c r="C119" t="s">
        <v>77</v>
      </c>
    </row>
    <row r="121" spans="1:3" x14ac:dyDescent="0.35">
      <c r="A121" s="26" t="s">
        <v>143</v>
      </c>
      <c r="B121" s="26"/>
    </row>
    <row r="122" spans="1:3" x14ac:dyDescent="0.35">
      <c r="A122" s="27" t="s">
        <v>152</v>
      </c>
      <c r="B122" s="26"/>
    </row>
    <row r="123" spans="1:3" x14ac:dyDescent="0.35">
      <c r="A123" s="4" t="s">
        <v>146</v>
      </c>
      <c r="B123" s="10">
        <f>B99</f>
        <v>2170.5906084250278</v>
      </c>
      <c r="C123" t="s">
        <v>148</v>
      </c>
    </row>
    <row r="124" spans="1:3" x14ac:dyDescent="0.35">
      <c r="A124" s="4" t="s">
        <v>147</v>
      </c>
      <c r="B124" s="10">
        <f>D13/B37</f>
        <v>162.5241294845498</v>
      </c>
      <c r="C124" t="s">
        <v>149</v>
      </c>
    </row>
    <row r="125" spans="1:3" x14ac:dyDescent="0.35">
      <c r="A125" s="4" t="s">
        <v>151</v>
      </c>
      <c r="B125" s="10">
        <f>(B12+B59+B48+B55) * 9.81</f>
        <v>39.831420576954109</v>
      </c>
      <c r="C125" t="s">
        <v>150</v>
      </c>
    </row>
    <row r="127" spans="1:3" x14ac:dyDescent="0.35">
      <c r="A127" s="27" t="s">
        <v>166</v>
      </c>
      <c r="B127" s="27"/>
    </row>
    <row r="128" spans="1:3" x14ac:dyDescent="0.35">
      <c r="A128" s="4" t="s">
        <v>164</v>
      </c>
      <c r="B128" s="10">
        <f>B38*B41</f>
        <v>1600</v>
      </c>
      <c r="C128" t="s">
        <v>160</v>
      </c>
    </row>
    <row r="129" spans="1:3" x14ac:dyDescent="0.35">
      <c r="A129" s="4" t="s">
        <v>165</v>
      </c>
      <c r="B129" s="10">
        <f>PI() /4 *(B40*B40 - B39*B39)</f>
        <v>678.58401317539528</v>
      </c>
      <c r="C129" t="s">
        <v>161</v>
      </c>
    </row>
  </sheetData>
  <mergeCells count="4">
    <mergeCell ref="A121:B121"/>
    <mergeCell ref="A36:B36"/>
    <mergeCell ref="A122:B122"/>
    <mergeCell ref="A127:B127"/>
  </mergeCells>
  <dataValidations count="1">
    <dataValidation type="list" allowBlank="1" showInputMessage="1" showErrorMessage="1" sqref="B25 B32" xr:uid="{5BA042D7-8F26-4B17-8025-6A73066270B5}">
      <formula1>Material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68F8-37DA-42DA-B117-EB459BE3AA07}">
  <sheetPr>
    <tabColor theme="5" tint="0.59999389629810485"/>
  </sheetPr>
  <dimension ref="A1:K1581"/>
  <sheetViews>
    <sheetView zoomScale="97" zoomScaleNormal="160" workbookViewId="0">
      <selection activeCell="A25" sqref="A25:B25"/>
    </sheetView>
  </sheetViews>
  <sheetFormatPr defaultRowHeight="14.5" x14ac:dyDescent="0.35"/>
  <cols>
    <col min="1" max="1" width="14.6328125" customWidth="1"/>
    <col min="2" max="2" width="8.7265625" style="1"/>
    <col min="6" max="6" width="10" bestFit="1" customWidth="1"/>
    <col min="10" max="10" width="18.90625" customWidth="1"/>
  </cols>
  <sheetData>
    <row r="1" spans="1:11" x14ac:dyDescent="0.35">
      <c r="A1" s="2" t="s">
        <v>6</v>
      </c>
      <c r="F1" s="2" t="s">
        <v>15</v>
      </c>
      <c r="J1" s="2" t="s">
        <v>16</v>
      </c>
    </row>
    <row r="2" spans="1:11" x14ac:dyDescent="0.35">
      <c r="A2" s="9" t="s">
        <v>0</v>
      </c>
      <c r="B2" s="15">
        <f>Main!B3</f>
        <v>150</v>
      </c>
      <c r="F2" s="5" t="s">
        <v>20</v>
      </c>
      <c r="G2" s="5" t="s">
        <v>18</v>
      </c>
      <c r="H2" s="5" t="s">
        <v>19</v>
      </c>
      <c r="J2" t="s">
        <v>17</v>
      </c>
      <c r="K2">
        <f>COUNTIF(H:H,"&gt;0")+1</f>
        <v>552</v>
      </c>
    </row>
    <row r="3" spans="1:11" x14ac:dyDescent="0.35">
      <c r="A3" s="8" t="s">
        <v>1</v>
      </c>
      <c r="B3" s="15">
        <f>Main!B4</f>
        <v>3</v>
      </c>
      <c r="F3">
        <v>0</v>
      </c>
      <c r="G3">
        <f t="shared" ref="G3:G66" si="0">$B$15*F3</f>
        <v>0</v>
      </c>
      <c r="H3">
        <f t="shared" ref="H3:H66" si="1">$B$13*F3-($B$8*F3^2)/2+$B$12</f>
        <v>2.8953280875141125</v>
      </c>
    </row>
    <row r="4" spans="1:11" x14ac:dyDescent="0.35">
      <c r="F4">
        <v>0.02</v>
      </c>
      <c r="G4">
        <f t="shared" si="0"/>
        <v>5.6310383804044621E-2</v>
      </c>
      <c r="H4">
        <f t="shared" si="1"/>
        <v>3.9678322178175245</v>
      </c>
    </row>
    <row r="5" spans="1:11" x14ac:dyDescent="0.35">
      <c r="F5">
        <v>0.04</v>
      </c>
      <c r="G5">
        <f t="shared" si="0"/>
        <v>0.11262076760808924</v>
      </c>
      <c r="H5">
        <f t="shared" si="1"/>
        <v>5.0364123481209369</v>
      </c>
    </row>
    <row r="6" spans="1:11" x14ac:dyDescent="0.35">
      <c r="F6">
        <v>0.06</v>
      </c>
      <c r="G6">
        <f t="shared" si="0"/>
        <v>0.16893115141213386</v>
      </c>
      <c r="H6">
        <f t="shared" si="1"/>
        <v>6.1010684784243487</v>
      </c>
    </row>
    <row r="7" spans="1:11" x14ac:dyDescent="0.35">
      <c r="A7" s="2" t="s">
        <v>9</v>
      </c>
      <c r="F7">
        <v>0.08</v>
      </c>
      <c r="G7">
        <f t="shared" si="0"/>
        <v>0.22524153521617848</v>
      </c>
      <c r="H7">
        <f t="shared" si="1"/>
        <v>7.161800608727761</v>
      </c>
    </row>
    <row r="8" spans="1:11" x14ac:dyDescent="0.35">
      <c r="A8" s="21" t="s">
        <v>10</v>
      </c>
      <c r="B8" s="22">
        <v>9.81</v>
      </c>
      <c r="F8">
        <v>0.1</v>
      </c>
      <c r="G8">
        <f t="shared" si="0"/>
        <v>0.28155191902022308</v>
      </c>
      <c r="H8">
        <f t="shared" si="1"/>
        <v>8.2186087390311737</v>
      </c>
    </row>
    <row r="9" spans="1:11" x14ac:dyDescent="0.35">
      <c r="F9">
        <v>0.12</v>
      </c>
      <c r="G9">
        <f t="shared" si="0"/>
        <v>0.33786230282426771</v>
      </c>
      <c r="H9">
        <f t="shared" si="1"/>
        <v>9.2714928693345868</v>
      </c>
    </row>
    <row r="10" spans="1:11" x14ac:dyDescent="0.35">
      <c r="A10" s="2" t="s">
        <v>45</v>
      </c>
      <c r="F10">
        <v>0.14000000000000001</v>
      </c>
      <c r="G10">
        <f t="shared" si="0"/>
        <v>0.3941726866283124</v>
      </c>
      <c r="H10">
        <f t="shared" si="1"/>
        <v>10.320452999638</v>
      </c>
    </row>
    <row r="11" spans="1:11" x14ac:dyDescent="0.35">
      <c r="A11" s="27" t="s">
        <v>75</v>
      </c>
      <c r="B11" s="27"/>
      <c r="F11">
        <v>0.16</v>
      </c>
      <c r="G11">
        <f t="shared" si="0"/>
        <v>0.45048307043235697</v>
      </c>
      <c r="H11">
        <f t="shared" si="1"/>
        <v>11.365489129941411</v>
      </c>
    </row>
    <row r="12" spans="1:11" x14ac:dyDescent="0.35">
      <c r="A12" s="4" t="s">
        <v>2</v>
      </c>
      <c r="B12" s="3">
        <f>Main!B19-Main!B22*SIN(RADIANS(B3))</f>
        <v>2.8953280875141125</v>
      </c>
      <c r="F12">
        <v>0.18</v>
      </c>
      <c r="G12">
        <f t="shared" si="0"/>
        <v>0.50679345423640154</v>
      </c>
      <c r="H12">
        <f t="shared" si="1"/>
        <v>12.406601260244821</v>
      </c>
    </row>
    <row r="13" spans="1:11" x14ac:dyDescent="0.35">
      <c r="A13" s="4" t="s">
        <v>3</v>
      </c>
      <c r="B13" s="3">
        <f>SQRT(2*B8*(B2-B12))</f>
        <v>53.723306515170613</v>
      </c>
      <c r="F13">
        <v>0.2</v>
      </c>
      <c r="G13">
        <f t="shared" si="0"/>
        <v>0.56310383804044617</v>
      </c>
      <c r="H13">
        <f t="shared" si="1"/>
        <v>13.443789390548236</v>
      </c>
    </row>
    <row r="14" spans="1:11" x14ac:dyDescent="0.35">
      <c r="A14" s="4" t="s">
        <v>4</v>
      </c>
      <c r="B14" s="3">
        <f>B13/COS(RADIANS(B3))</f>
        <v>53.797033479861788</v>
      </c>
      <c r="F14">
        <v>0.22</v>
      </c>
      <c r="G14">
        <f t="shared" si="0"/>
        <v>0.6194142218444908</v>
      </c>
      <c r="H14">
        <f t="shared" si="1"/>
        <v>14.477053520851648</v>
      </c>
    </row>
    <row r="15" spans="1:11" x14ac:dyDescent="0.35">
      <c r="A15" s="4" t="s">
        <v>5</v>
      </c>
      <c r="B15" s="3">
        <f>B14*SIN(RADIANS(B3))</f>
        <v>2.815519190202231</v>
      </c>
      <c r="F15">
        <v>0.24</v>
      </c>
      <c r="G15">
        <f t="shared" si="0"/>
        <v>0.67572460564853543</v>
      </c>
      <c r="H15">
        <f t="shared" si="1"/>
        <v>15.50639365115506</v>
      </c>
    </row>
    <row r="16" spans="1:11" x14ac:dyDescent="0.35">
      <c r="A16" s="4" t="s">
        <v>14</v>
      </c>
      <c r="B16" s="3">
        <f>B13/B8</f>
        <v>5.4763819077645879</v>
      </c>
      <c r="F16">
        <v>0.26</v>
      </c>
      <c r="G16">
        <f t="shared" si="0"/>
        <v>0.73203498945258005</v>
      </c>
      <c r="H16">
        <f t="shared" si="1"/>
        <v>16.53180978145847</v>
      </c>
    </row>
    <row r="17" spans="1:8" x14ac:dyDescent="0.35">
      <c r="A17" s="4" t="s">
        <v>11</v>
      </c>
      <c r="B17" s="3">
        <f>(B13+SQRT(B13^2+2*B12*B8))/B8</f>
        <v>11.006394543857898</v>
      </c>
      <c r="F17">
        <v>0.28000000000000003</v>
      </c>
      <c r="G17">
        <f t="shared" si="0"/>
        <v>0.78834537325662479</v>
      </c>
      <c r="H17">
        <f t="shared" si="1"/>
        <v>17.553301911761885</v>
      </c>
    </row>
    <row r="18" spans="1:8" x14ac:dyDescent="0.35">
      <c r="A18" s="4" t="s">
        <v>12</v>
      </c>
      <c r="B18" s="3">
        <f>B15*B17</f>
        <v>30.988715053169042</v>
      </c>
      <c r="F18">
        <v>0.3</v>
      </c>
      <c r="G18">
        <f t="shared" si="0"/>
        <v>0.84465575706066931</v>
      </c>
      <c r="H18">
        <f t="shared" si="1"/>
        <v>18.570870042065295</v>
      </c>
    </row>
    <row r="19" spans="1:8" x14ac:dyDescent="0.35">
      <c r="F19">
        <v>0.32</v>
      </c>
      <c r="G19">
        <f t="shared" si="0"/>
        <v>0.90096614086471394</v>
      </c>
      <c r="H19">
        <f t="shared" si="1"/>
        <v>19.584514172368706</v>
      </c>
    </row>
    <row r="20" spans="1:8" x14ac:dyDescent="0.35">
      <c r="A20" s="27" t="s">
        <v>76</v>
      </c>
      <c r="B20" s="27"/>
      <c r="F20">
        <v>0.34</v>
      </c>
      <c r="G20">
        <f t="shared" si="0"/>
        <v>0.95727652466875857</v>
      </c>
      <c r="H20">
        <f t="shared" si="1"/>
        <v>20.59423430267212</v>
      </c>
    </row>
    <row r="21" spans="1:8" x14ac:dyDescent="0.35">
      <c r="A21" s="6" t="s">
        <v>23</v>
      </c>
      <c r="B21" s="3">
        <f>B14/Main!B22</f>
        <v>26.898516739930894</v>
      </c>
      <c r="F21">
        <v>0.36</v>
      </c>
      <c r="G21">
        <f t="shared" si="0"/>
        <v>1.0135869084728031</v>
      </c>
      <c r="H21">
        <f t="shared" si="1"/>
        <v>21.600030432975533</v>
      </c>
    </row>
    <row r="22" spans="1:8" x14ac:dyDescent="0.35">
      <c r="A22" s="4" t="s">
        <v>22</v>
      </c>
      <c r="B22" s="4">
        <f>B21/(2*PI())</f>
        <v>4.2810319010000955</v>
      </c>
      <c r="F22">
        <v>0.38</v>
      </c>
      <c r="G22">
        <f t="shared" si="0"/>
        <v>1.0698972922768477</v>
      </c>
      <c r="H22">
        <f t="shared" si="1"/>
        <v>22.601902563278944</v>
      </c>
    </row>
    <row r="23" spans="1:8" x14ac:dyDescent="0.35">
      <c r="A23" s="4" t="s">
        <v>28</v>
      </c>
      <c r="B23" s="4">
        <f>30*B21/PI()</f>
        <v>256.86191406000574</v>
      </c>
      <c r="F23">
        <v>0.4</v>
      </c>
      <c r="G23">
        <f t="shared" si="0"/>
        <v>1.1262076760808923</v>
      </c>
      <c r="H23">
        <f t="shared" si="1"/>
        <v>23.599850693582358</v>
      </c>
    </row>
    <row r="24" spans="1:8" x14ac:dyDescent="0.35">
      <c r="F24">
        <v>0.42</v>
      </c>
      <c r="G24">
        <f t="shared" si="0"/>
        <v>1.182518059884937</v>
      </c>
      <c r="H24">
        <f t="shared" si="1"/>
        <v>24.59387482388577</v>
      </c>
    </row>
    <row r="25" spans="1:8" x14ac:dyDescent="0.35">
      <c r="F25">
        <v>0.44</v>
      </c>
      <c r="G25">
        <f t="shared" si="0"/>
        <v>1.2388284436889816</v>
      </c>
      <c r="H25">
        <f t="shared" si="1"/>
        <v>25.583974954189181</v>
      </c>
    </row>
    <row r="26" spans="1:8" x14ac:dyDescent="0.35">
      <c r="F26">
        <v>0.46</v>
      </c>
      <c r="G26">
        <f t="shared" si="0"/>
        <v>1.2951388274930262</v>
      </c>
      <c r="H26">
        <f t="shared" si="1"/>
        <v>26.570151084492597</v>
      </c>
    </row>
    <row r="27" spans="1:8" x14ac:dyDescent="0.35">
      <c r="F27">
        <v>0.48</v>
      </c>
      <c r="G27">
        <f t="shared" si="0"/>
        <v>1.3514492112970709</v>
      </c>
      <c r="H27">
        <f t="shared" si="1"/>
        <v>27.552403214796005</v>
      </c>
    </row>
    <row r="28" spans="1:8" x14ac:dyDescent="0.35">
      <c r="F28">
        <v>0.5</v>
      </c>
      <c r="G28">
        <f t="shared" si="0"/>
        <v>1.4077595951011155</v>
      </c>
      <c r="H28">
        <f t="shared" si="1"/>
        <v>28.530731345099419</v>
      </c>
    </row>
    <row r="29" spans="1:8" x14ac:dyDescent="0.35">
      <c r="F29">
        <v>0.52</v>
      </c>
      <c r="G29">
        <f t="shared" si="0"/>
        <v>1.4640699789051601</v>
      </c>
      <c r="H29">
        <f t="shared" si="1"/>
        <v>29.505135475402831</v>
      </c>
    </row>
    <row r="30" spans="1:8" x14ac:dyDescent="0.35">
      <c r="F30">
        <v>0.54</v>
      </c>
      <c r="G30">
        <f t="shared" si="0"/>
        <v>1.5203803627092047</v>
      </c>
      <c r="H30">
        <f t="shared" si="1"/>
        <v>30.475615605706246</v>
      </c>
    </row>
    <row r="31" spans="1:8" x14ac:dyDescent="0.35">
      <c r="F31">
        <v>0.56000000000000005</v>
      </c>
      <c r="G31">
        <f t="shared" si="0"/>
        <v>1.5766907465132496</v>
      </c>
      <c r="H31">
        <f t="shared" si="1"/>
        <v>31.442171736009659</v>
      </c>
    </row>
    <row r="32" spans="1:8" x14ac:dyDescent="0.35">
      <c r="F32">
        <v>0.57999999999999996</v>
      </c>
      <c r="G32">
        <f t="shared" si="0"/>
        <v>1.6330011303172938</v>
      </c>
      <c r="H32">
        <f t="shared" si="1"/>
        <v>32.404803866313067</v>
      </c>
    </row>
    <row r="33" spans="6:8" x14ac:dyDescent="0.35">
      <c r="F33">
        <v>0.6</v>
      </c>
      <c r="G33">
        <f t="shared" si="0"/>
        <v>1.6893115141213386</v>
      </c>
      <c r="H33">
        <f t="shared" si="1"/>
        <v>33.363511996616481</v>
      </c>
    </row>
    <row r="34" spans="6:8" x14ac:dyDescent="0.35">
      <c r="F34">
        <v>0.62</v>
      </c>
      <c r="G34">
        <f t="shared" si="0"/>
        <v>1.7456218979253832</v>
      </c>
      <c r="H34">
        <f t="shared" si="1"/>
        <v>34.31829612691989</v>
      </c>
    </row>
    <row r="35" spans="6:8" x14ac:dyDescent="0.35">
      <c r="F35">
        <v>0.64</v>
      </c>
      <c r="G35">
        <f t="shared" si="0"/>
        <v>1.8019322817294279</v>
      </c>
      <c r="H35">
        <f t="shared" si="1"/>
        <v>35.269156257223301</v>
      </c>
    </row>
    <row r="36" spans="6:8" x14ac:dyDescent="0.35">
      <c r="F36">
        <v>0.66</v>
      </c>
      <c r="G36">
        <f t="shared" si="0"/>
        <v>1.8582426655334725</v>
      </c>
      <c r="H36">
        <f t="shared" si="1"/>
        <v>36.216092387526714</v>
      </c>
    </row>
    <row r="37" spans="6:8" x14ac:dyDescent="0.35">
      <c r="F37">
        <v>0.68</v>
      </c>
      <c r="G37">
        <f t="shared" si="0"/>
        <v>1.9145530493375171</v>
      </c>
      <c r="H37">
        <f t="shared" si="1"/>
        <v>37.15910451783013</v>
      </c>
    </row>
    <row r="38" spans="6:8" x14ac:dyDescent="0.35">
      <c r="F38">
        <v>0.7</v>
      </c>
      <c r="G38">
        <f t="shared" si="0"/>
        <v>1.9708634331415615</v>
      </c>
      <c r="H38">
        <f t="shared" si="1"/>
        <v>38.098192648133534</v>
      </c>
    </row>
    <row r="39" spans="6:8" x14ac:dyDescent="0.35">
      <c r="F39">
        <v>0.72</v>
      </c>
      <c r="G39">
        <f t="shared" si="0"/>
        <v>2.0271738169456062</v>
      </c>
      <c r="H39">
        <f t="shared" si="1"/>
        <v>39.033356778436954</v>
      </c>
    </row>
    <row r="40" spans="6:8" x14ac:dyDescent="0.35">
      <c r="F40">
        <v>0.74</v>
      </c>
      <c r="G40">
        <f t="shared" si="0"/>
        <v>2.083484200749651</v>
      </c>
      <c r="H40">
        <f t="shared" si="1"/>
        <v>39.964596908740361</v>
      </c>
    </row>
    <row r="41" spans="6:8" x14ac:dyDescent="0.35">
      <c r="F41">
        <v>0.76</v>
      </c>
      <c r="G41">
        <f t="shared" si="0"/>
        <v>2.1397945845536954</v>
      </c>
      <c r="H41">
        <f t="shared" si="1"/>
        <v>40.891913039043772</v>
      </c>
    </row>
    <row r="42" spans="6:8" x14ac:dyDescent="0.35">
      <c r="F42">
        <v>0.78</v>
      </c>
      <c r="G42">
        <f t="shared" si="0"/>
        <v>2.1961049683577403</v>
      </c>
      <c r="H42">
        <f t="shared" si="1"/>
        <v>41.815305169347184</v>
      </c>
    </row>
    <row r="43" spans="6:8" x14ac:dyDescent="0.35">
      <c r="F43">
        <v>0.8</v>
      </c>
      <c r="G43">
        <f t="shared" si="0"/>
        <v>2.2524153521617847</v>
      </c>
      <c r="H43">
        <f t="shared" si="1"/>
        <v>42.734773299650598</v>
      </c>
    </row>
    <row r="44" spans="6:8" x14ac:dyDescent="0.35">
      <c r="F44">
        <v>0.82</v>
      </c>
      <c r="G44">
        <f t="shared" si="0"/>
        <v>2.3087257359658291</v>
      </c>
      <c r="H44">
        <f t="shared" si="1"/>
        <v>43.650317429954015</v>
      </c>
    </row>
    <row r="45" spans="6:8" x14ac:dyDescent="0.35">
      <c r="F45">
        <v>0.84</v>
      </c>
      <c r="G45">
        <f t="shared" si="0"/>
        <v>2.3650361197698739</v>
      </c>
      <c r="H45">
        <f t="shared" si="1"/>
        <v>44.561937560257419</v>
      </c>
    </row>
    <row r="46" spans="6:8" x14ac:dyDescent="0.35">
      <c r="F46">
        <v>0.86</v>
      </c>
      <c r="G46">
        <f t="shared" si="0"/>
        <v>2.4213465035739188</v>
      </c>
      <c r="H46">
        <f t="shared" si="1"/>
        <v>45.46963369056084</v>
      </c>
    </row>
    <row r="47" spans="6:8" x14ac:dyDescent="0.35">
      <c r="F47">
        <v>0.88</v>
      </c>
      <c r="G47">
        <f t="shared" si="0"/>
        <v>2.4776568873779632</v>
      </c>
      <c r="H47">
        <f t="shared" si="1"/>
        <v>46.373405820864249</v>
      </c>
    </row>
    <row r="48" spans="6:8" x14ac:dyDescent="0.35">
      <c r="F48">
        <v>0.9</v>
      </c>
      <c r="G48">
        <f t="shared" si="0"/>
        <v>2.533967271182008</v>
      </c>
      <c r="H48">
        <f t="shared" si="1"/>
        <v>47.273253951167661</v>
      </c>
    </row>
    <row r="49" spans="6:8" x14ac:dyDescent="0.35">
      <c r="F49">
        <v>0.92</v>
      </c>
      <c r="G49">
        <f t="shared" si="0"/>
        <v>2.5902776549860524</v>
      </c>
      <c r="H49">
        <f t="shared" si="1"/>
        <v>48.169178081471074</v>
      </c>
    </row>
    <row r="50" spans="6:8" x14ac:dyDescent="0.35">
      <c r="F50">
        <v>0.94</v>
      </c>
      <c r="G50">
        <f t="shared" si="0"/>
        <v>2.6465880387900969</v>
      </c>
      <c r="H50">
        <f t="shared" si="1"/>
        <v>49.061178211774489</v>
      </c>
    </row>
    <row r="51" spans="6:8" x14ac:dyDescent="0.35">
      <c r="F51">
        <v>0.96</v>
      </c>
      <c r="G51">
        <f t="shared" si="0"/>
        <v>2.7028984225941417</v>
      </c>
      <c r="H51">
        <f t="shared" si="1"/>
        <v>49.949254342077893</v>
      </c>
    </row>
    <row r="52" spans="6:8" x14ac:dyDescent="0.35">
      <c r="F52">
        <v>0.98</v>
      </c>
      <c r="G52">
        <f t="shared" si="0"/>
        <v>2.7592088063981861</v>
      </c>
      <c r="H52">
        <f t="shared" si="1"/>
        <v>50.833406472381313</v>
      </c>
    </row>
    <row r="53" spans="6:8" x14ac:dyDescent="0.35">
      <c r="F53">
        <v>1</v>
      </c>
      <c r="G53">
        <f t="shared" si="0"/>
        <v>2.815519190202231</v>
      </c>
      <c r="H53">
        <f t="shared" si="1"/>
        <v>51.713634602684721</v>
      </c>
    </row>
    <row r="54" spans="6:8" x14ac:dyDescent="0.35">
      <c r="F54">
        <v>1.02</v>
      </c>
      <c r="G54">
        <f t="shared" si="0"/>
        <v>2.8718295740062758</v>
      </c>
      <c r="H54">
        <f t="shared" si="1"/>
        <v>52.589938732988145</v>
      </c>
    </row>
    <row r="55" spans="6:8" x14ac:dyDescent="0.35">
      <c r="F55">
        <v>1.04</v>
      </c>
      <c r="G55">
        <f t="shared" si="0"/>
        <v>2.9281399578103202</v>
      </c>
      <c r="H55">
        <f t="shared" si="1"/>
        <v>53.462318863291557</v>
      </c>
    </row>
    <row r="56" spans="6:8" x14ac:dyDescent="0.35">
      <c r="F56">
        <v>1.06</v>
      </c>
      <c r="G56">
        <f t="shared" si="0"/>
        <v>2.9844503416143651</v>
      </c>
      <c r="H56">
        <f t="shared" si="1"/>
        <v>54.330774993594972</v>
      </c>
    </row>
    <row r="57" spans="6:8" x14ac:dyDescent="0.35">
      <c r="F57">
        <v>1.08</v>
      </c>
      <c r="G57">
        <f t="shared" si="0"/>
        <v>3.0407607254184095</v>
      </c>
      <c r="H57">
        <f t="shared" si="1"/>
        <v>55.195307123898374</v>
      </c>
    </row>
    <row r="58" spans="6:8" x14ac:dyDescent="0.35">
      <c r="F58">
        <v>1.1000000000000001</v>
      </c>
      <c r="G58">
        <f t="shared" si="0"/>
        <v>3.0970711092224543</v>
      </c>
      <c r="H58">
        <f t="shared" si="1"/>
        <v>56.055915254201793</v>
      </c>
    </row>
    <row r="59" spans="6:8" x14ac:dyDescent="0.35">
      <c r="F59">
        <v>1.1200000000000001</v>
      </c>
      <c r="G59">
        <f t="shared" si="0"/>
        <v>3.1533814930264992</v>
      </c>
      <c r="H59">
        <f t="shared" si="1"/>
        <v>56.912599384505199</v>
      </c>
    </row>
    <row r="60" spans="6:8" x14ac:dyDescent="0.35">
      <c r="F60">
        <v>1.1399999999999999</v>
      </c>
      <c r="G60">
        <f t="shared" si="0"/>
        <v>3.2096918768305431</v>
      </c>
      <c r="H60">
        <f t="shared" si="1"/>
        <v>57.765359514808608</v>
      </c>
    </row>
    <row r="61" spans="6:8" x14ac:dyDescent="0.35">
      <c r="F61">
        <v>1.1599999999999999</v>
      </c>
      <c r="G61">
        <f t="shared" si="0"/>
        <v>3.2660022606345875</v>
      </c>
      <c r="H61">
        <f t="shared" si="1"/>
        <v>58.614195645112019</v>
      </c>
    </row>
    <row r="62" spans="6:8" x14ac:dyDescent="0.35">
      <c r="F62">
        <v>1.18</v>
      </c>
      <c r="G62">
        <f t="shared" si="0"/>
        <v>3.3223126444386324</v>
      </c>
      <c r="H62">
        <f t="shared" si="1"/>
        <v>59.459107775415433</v>
      </c>
    </row>
    <row r="63" spans="6:8" x14ac:dyDescent="0.35">
      <c r="F63">
        <v>1.2</v>
      </c>
      <c r="G63">
        <f t="shared" si="0"/>
        <v>3.3786230282426772</v>
      </c>
      <c r="H63">
        <f t="shared" si="1"/>
        <v>60.300095905718834</v>
      </c>
    </row>
    <row r="64" spans="6:8" x14ac:dyDescent="0.35">
      <c r="F64">
        <v>1.22</v>
      </c>
      <c r="G64">
        <f t="shared" si="0"/>
        <v>3.4349334120467216</v>
      </c>
      <c r="H64">
        <f t="shared" si="1"/>
        <v>61.137160036022266</v>
      </c>
    </row>
    <row r="65" spans="6:8" x14ac:dyDescent="0.35">
      <c r="F65">
        <v>1.24</v>
      </c>
      <c r="G65">
        <f t="shared" si="0"/>
        <v>3.4912437958507665</v>
      </c>
      <c r="H65">
        <f t="shared" si="1"/>
        <v>61.970300166325671</v>
      </c>
    </row>
    <row r="66" spans="6:8" x14ac:dyDescent="0.35">
      <c r="F66">
        <v>1.26</v>
      </c>
      <c r="G66">
        <f t="shared" si="0"/>
        <v>3.5475541796548109</v>
      </c>
      <c r="H66">
        <f t="shared" si="1"/>
        <v>62.799516296629093</v>
      </c>
    </row>
    <row r="67" spans="6:8" x14ac:dyDescent="0.35">
      <c r="F67">
        <v>1.28</v>
      </c>
      <c r="G67">
        <f t="shared" ref="G67:G130" si="2">$B$15*F67</f>
        <v>3.6038645634588558</v>
      </c>
      <c r="H67">
        <f t="shared" ref="H67:H130" si="3">$B$13*F67-($B$8*F67^2)/2+$B$12</f>
        <v>63.624808426932489</v>
      </c>
    </row>
    <row r="68" spans="6:8" x14ac:dyDescent="0.35">
      <c r="F68">
        <v>1.3</v>
      </c>
      <c r="G68">
        <f t="shared" si="2"/>
        <v>3.6601749472629002</v>
      </c>
      <c r="H68">
        <f t="shared" si="3"/>
        <v>64.446176557235916</v>
      </c>
    </row>
    <row r="69" spans="6:8" x14ac:dyDescent="0.35">
      <c r="F69">
        <v>1.32</v>
      </c>
      <c r="G69">
        <f t="shared" si="2"/>
        <v>3.716485331066945</v>
      </c>
      <c r="H69">
        <f t="shared" si="3"/>
        <v>65.263620687539316</v>
      </c>
    </row>
    <row r="70" spans="6:8" x14ac:dyDescent="0.35">
      <c r="F70">
        <v>1.34</v>
      </c>
      <c r="G70">
        <f t="shared" si="2"/>
        <v>3.7727957148709899</v>
      </c>
      <c r="H70">
        <f t="shared" si="3"/>
        <v>66.077140817842746</v>
      </c>
    </row>
    <row r="71" spans="6:8" x14ac:dyDescent="0.35">
      <c r="F71">
        <v>1.36</v>
      </c>
      <c r="G71">
        <f t="shared" si="2"/>
        <v>3.8291060986750343</v>
      </c>
      <c r="H71">
        <f t="shared" si="3"/>
        <v>66.886736948146151</v>
      </c>
    </row>
    <row r="72" spans="6:8" x14ac:dyDescent="0.35">
      <c r="F72">
        <v>1.38</v>
      </c>
      <c r="G72">
        <f t="shared" si="2"/>
        <v>3.8854164824790782</v>
      </c>
      <c r="H72">
        <f t="shared" si="3"/>
        <v>67.692409078449558</v>
      </c>
    </row>
    <row r="73" spans="6:8" x14ac:dyDescent="0.35">
      <c r="F73">
        <v>1.4</v>
      </c>
      <c r="G73">
        <f t="shared" si="2"/>
        <v>3.9417268662831231</v>
      </c>
      <c r="H73">
        <f t="shared" si="3"/>
        <v>68.494157208752966</v>
      </c>
    </row>
    <row r="74" spans="6:8" x14ac:dyDescent="0.35">
      <c r="F74">
        <v>1.42</v>
      </c>
      <c r="G74">
        <f t="shared" si="2"/>
        <v>3.9980372500871679</v>
      </c>
      <c r="H74">
        <f t="shared" si="3"/>
        <v>69.291981339056377</v>
      </c>
    </row>
    <row r="75" spans="6:8" x14ac:dyDescent="0.35">
      <c r="F75">
        <v>1.44</v>
      </c>
      <c r="G75">
        <f t="shared" si="2"/>
        <v>4.0543476338912123</v>
      </c>
      <c r="H75">
        <f t="shared" si="3"/>
        <v>70.085881469359791</v>
      </c>
    </row>
    <row r="76" spans="6:8" x14ac:dyDescent="0.35">
      <c r="F76">
        <v>1.46</v>
      </c>
      <c r="G76">
        <f t="shared" si="2"/>
        <v>4.1106580176952567</v>
      </c>
      <c r="H76">
        <f t="shared" si="3"/>
        <v>70.87585759966322</v>
      </c>
    </row>
    <row r="77" spans="6:8" x14ac:dyDescent="0.35">
      <c r="F77">
        <v>1.48</v>
      </c>
      <c r="G77">
        <f t="shared" si="2"/>
        <v>4.166968401499302</v>
      </c>
      <c r="H77">
        <f t="shared" si="3"/>
        <v>71.661909729966624</v>
      </c>
    </row>
    <row r="78" spans="6:8" x14ac:dyDescent="0.35">
      <c r="F78">
        <v>1.5</v>
      </c>
      <c r="G78">
        <f t="shared" si="2"/>
        <v>4.2232787853033464</v>
      </c>
      <c r="H78">
        <f t="shared" si="3"/>
        <v>72.444037860270043</v>
      </c>
    </row>
    <row r="79" spans="6:8" x14ac:dyDescent="0.35">
      <c r="F79">
        <v>1.52</v>
      </c>
      <c r="G79">
        <f t="shared" si="2"/>
        <v>4.2795891691073908</v>
      </c>
      <c r="H79">
        <f t="shared" si="3"/>
        <v>73.222241990573451</v>
      </c>
    </row>
    <row r="80" spans="6:8" x14ac:dyDescent="0.35">
      <c r="F80">
        <v>1.54</v>
      </c>
      <c r="G80">
        <f t="shared" si="2"/>
        <v>4.3358995529114361</v>
      </c>
      <c r="H80">
        <f t="shared" si="3"/>
        <v>73.996522120876861</v>
      </c>
    </row>
    <row r="81" spans="6:8" x14ac:dyDescent="0.35">
      <c r="F81">
        <v>1.56</v>
      </c>
      <c r="G81">
        <f t="shared" si="2"/>
        <v>4.3922099367154805</v>
      </c>
      <c r="H81">
        <f t="shared" si="3"/>
        <v>74.766878251180273</v>
      </c>
    </row>
    <row r="82" spans="6:8" x14ac:dyDescent="0.35">
      <c r="F82">
        <v>1.58</v>
      </c>
      <c r="G82">
        <f t="shared" si="2"/>
        <v>4.448520320519525</v>
      </c>
      <c r="H82">
        <f t="shared" si="3"/>
        <v>75.533310381483687</v>
      </c>
    </row>
    <row r="83" spans="6:8" x14ac:dyDescent="0.35">
      <c r="F83">
        <v>1.6</v>
      </c>
      <c r="G83">
        <f t="shared" si="2"/>
        <v>4.5048307043235694</v>
      </c>
      <c r="H83">
        <f t="shared" si="3"/>
        <v>76.295818511787104</v>
      </c>
    </row>
    <row r="84" spans="6:8" x14ac:dyDescent="0.35">
      <c r="F84">
        <v>1.62</v>
      </c>
      <c r="G84">
        <f t="shared" si="2"/>
        <v>4.5611410881276147</v>
      </c>
      <c r="H84">
        <f t="shared" si="3"/>
        <v>77.054402642090523</v>
      </c>
    </row>
    <row r="85" spans="6:8" x14ac:dyDescent="0.35">
      <c r="F85">
        <v>1.64</v>
      </c>
      <c r="G85">
        <f t="shared" si="2"/>
        <v>4.6174514719316582</v>
      </c>
      <c r="H85">
        <f t="shared" si="3"/>
        <v>77.809062772393915</v>
      </c>
    </row>
    <row r="86" spans="6:8" x14ac:dyDescent="0.35">
      <c r="F86">
        <v>1.66</v>
      </c>
      <c r="G86">
        <f t="shared" si="2"/>
        <v>4.6737618557357035</v>
      </c>
      <c r="H86">
        <f t="shared" si="3"/>
        <v>78.559798902697338</v>
      </c>
    </row>
    <row r="87" spans="6:8" x14ac:dyDescent="0.35">
      <c r="F87">
        <v>1.68</v>
      </c>
      <c r="G87">
        <f t="shared" si="2"/>
        <v>4.7300722395397479</v>
      </c>
      <c r="H87">
        <f t="shared" si="3"/>
        <v>79.306611033000735</v>
      </c>
    </row>
    <row r="88" spans="6:8" x14ac:dyDescent="0.35">
      <c r="F88">
        <v>1.7</v>
      </c>
      <c r="G88">
        <f t="shared" si="2"/>
        <v>4.7863826233437923</v>
      </c>
      <c r="H88">
        <f t="shared" si="3"/>
        <v>80.049499163304162</v>
      </c>
    </row>
    <row r="89" spans="6:8" x14ac:dyDescent="0.35">
      <c r="F89">
        <v>1.72</v>
      </c>
      <c r="G89">
        <f t="shared" si="2"/>
        <v>4.8426930071478376</v>
      </c>
      <c r="H89">
        <f t="shared" si="3"/>
        <v>80.788463293607563</v>
      </c>
    </row>
    <row r="90" spans="6:8" x14ac:dyDescent="0.35">
      <c r="F90">
        <v>1.74</v>
      </c>
      <c r="G90">
        <f t="shared" si="2"/>
        <v>4.899003390951882</v>
      </c>
      <c r="H90">
        <f t="shared" si="3"/>
        <v>81.523503423910981</v>
      </c>
    </row>
    <row r="91" spans="6:8" x14ac:dyDescent="0.35">
      <c r="F91">
        <v>1.76</v>
      </c>
      <c r="G91">
        <f t="shared" si="2"/>
        <v>4.9553137747559264</v>
      </c>
      <c r="H91">
        <f t="shared" si="3"/>
        <v>82.254619554214401</v>
      </c>
    </row>
    <row r="92" spans="6:8" x14ac:dyDescent="0.35">
      <c r="F92">
        <v>1.78</v>
      </c>
      <c r="G92">
        <f t="shared" si="2"/>
        <v>5.0116241585599708</v>
      </c>
      <c r="H92">
        <f t="shared" si="3"/>
        <v>82.981811684517808</v>
      </c>
    </row>
    <row r="93" spans="6:8" x14ac:dyDescent="0.35">
      <c r="F93">
        <v>1.8</v>
      </c>
      <c r="G93">
        <f t="shared" si="2"/>
        <v>5.0679345423640161</v>
      </c>
      <c r="H93">
        <f t="shared" si="3"/>
        <v>83.705079814821218</v>
      </c>
    </row>
    <row r="94" spans="6:8" x14ac:dyDescent="0.35">
      <c r="F94">
        <v>1.82</v>
      </c>
      <c r="G94">
        <f t="shared" si="2"/>
        <v>5.1242449261680605</v>
      </c>
      <c r="H94">
        <f t="shared" si="3"/>
        <v>84.424423945124644</v>
      </c>
    </row>
    <row r="95" spans="6:8" x14ac:dyDescent="0.35">
      <c r="F95">
        <v>1.84</v>
      </c>
      <c r="G95">
        <f t="shared" si="2"/>
        <v>5.1805553099721049</v>
      </c>
      <c r="H95">
        <f t="shared" si="3"/>
        <v>85.139844075428044</v>
      </c>
    </row>
    <row r="96" spans="6:8" x14ac:dyDescent="0.35">
      <c r="F96">
        <v>1.86</v>
      </c>
      <c r="G96">
        <f t="shared" si="2"/>
        <v>5.2368656937761502</v>
      </c>
      <c r="H96">
        <f t="shared" si="3"/>
        <v>85.851340205731447</v>
      </c>
    </row>
    <row r="97" spans="6:8" x14ac:dyDescent="0.35">
      <c r="F97">
        <v>1.88</v>
      </c>
      <c r="G97">
        <f t="shared" si="2"/>
        <v>5.2931760775801937</v>
      </c>
      <c r="H97">
        <f t="shared" si="3"/>
        <v>86.558912336034865</v>
      </c>
    </row>
    <row r="98" spans="6:8" x14ac:dyDescent="0.35">
      <c r="F98">
        <v>1.9</v>
      </c>
      <c r="G98">
        <f t="shared" si="2"/>
        <v>5.349486461384239</v>
      </c>
      <c r="H98">
        <f t="shared" si="3"/>
        <v>87.262560466338286</v>
      </c>
    </row>
    <row r="99" spans="6:8" x14ac:dyDescent="0.35">
      <c r="F99">
        <v>1.92</v>
      </c>
      <c r="G99">
        <f t="shared" si="2"/>
        <v>5.4057968451882834</v>
      </c>
      <c r="H99">
        <f t="shared" si="3"/>
        <v>87.962284596641695</v>
      </c>
    </row>
    <row r="100" spans="6:8" x14ac:dyDescent="0.35">
      <c r="F100">
        <v>1.94</v>
      </c>
      <c r="G100">
        <f t="shared" si="2"/>
        <v>5.4621072289923278</v>
      </c>
      <c r="H100">
        <f t="shared" si="3"/>
        <v>88.658084726945106</v>
      </c>
    </row>
    <row r="101" spans="6:8" x14ac:dyDescent="0.35">
      <c r="F101">
        <v>1.96</v>
      </c>
      <c r="G101">
        <f t="shared" si="2"/>
        <v>5.5184176127963722</v>
      </c>
      <c r="H101">
        <f t="shared" si="3"/>
        <v>89.349960857248519</v>
      </c>
    </row>
    <row r="102" spans="6:8" x14ac:dyDescent="0.35">
      <c r="F102">
        <v>1.98</v>
      </c>
      <c r="G102">
        <f t="shared" si="2"/>
        <v>5.5747279966004175</v>
      </c>
      <c r="H102">
        <f t="shared" si="3"/>
        <v>90.037912987551934</v>
      </c>
    </row>
    <row r="103" spans="6:8" x14ac:dyDescent="0.35">
      <c r="F103">
        <v>2</v>
      </c>
      <c r="G103">
        <f t="shared" si="2"/>
        <v>5.6310383804044619</v>
      </c>
      <c r="H103">
        <f t="shared" si="3"/>
        <v>90.721941117855337</v>
      </c>
    </row>
    <row r="104" spans="6:8" x14ac:dyDescent="0.35">
      <c r="F104">
        <v>2.02</v>
      </c>
      <c r="G104">
        <f t="shared" si="2"/>
        <v>5.6873487642085063</v>
      </c>
      <c r="H104">
        <f t="shared" si="3"/>
        <v>91.402045248158743</v>
      </c>
    </row>
    <row r="105" spans="6:8" x14ac:dyDescent="0.35">
      <c r="F105">
        <v>2.04</v>
      </c>
      <c r="G105">
        <f t="shared" si="2"/>
        <v>5.7436591480125516</v>
      </c>
      <c r="H105">
        <f t="shared" si="3"/>
        <v>92.078225378462164</v>
      </c>
    </row>
    <row r="106" spans="6:8" x14ac:dyDescent="0.35">
      <c r="F106">
        <v>2.06</v>
      </c>
      <c r="G106">
        <f t="shared" si="2"/>
        <v>5.799969531816596</v>
      </c>
      <c r="H106">
        <f t="shared" si="3"/>
        <v>92.750481508765574</v>
      </c>
    </row>
    <row r="107" spans="6:8" x14ac:dyDescent="0.35">
      <c r="F107">
        <v>2.08</v>
      </c>
      <c r="G107">
        <f t="shared" si="2"/>
        <v>5.8562799156206404</v>
      </c>
      <c r="H107">
        <f t="shared" si="3"/>
        <v>93.418813639068986</v>
      </c>
    </row>
    <row r="108" spans="6:8" x14ac:dyDescent="0.35">
      <c r="F108">
        <v>2.1</v>
      </c>
      <c r="G108">
        <f t="shared" si="2"/>
        <v>5.9125902994246848</v>
      </c>
      <c r="H108">
        <f t="shared" si="3"/>
        <v>94.0832217693724</v>
      </c>
    </row>
    <row r="109" spans="6:8" x14ac:dyDescent="0.35">
      <c r="F109">
        <v>2.12</v>
      </c>
      <c r="G109">
        <f t="shared" si="2"/>
        <v>5.9689006832287301</v>
      </c>
      <c r="H109">
        <f t="shared" si="3"/>
        <v>94.743705899675817</v>
      </c>
    </row>
    <row r="110" spans="6:8" x14ac:dyDescent="0.35">
      <c r="F110">
        <v>2.14</v>
      </c>
      <c r="G110">
        <f t="shared" si="2"/>
        <v>6.0252110670327745</v>
      </c>
      <c r="H110">
        <f t="shared" si="3"/>
        <v>95.400266029979235</v>
      </c>
    </row>
    <row r="111" spans="6:8" x14ac:dyDescent="0.35">
      <c r="F111">
        <v>2.16</v>
      </c>
      <c r="G111">
        <f t="shared" si="2"/>
        <v>6.0815214508368189</v>
      </c>
      <c r="H111">
        <f t="shared" si="3"/>
        <v>96.052902160282642</v>
      </c>
    </row>
    <row r="112" spans="6:8" x14ac:dyDescent="0.35">
      <c r="F112">
        <v>2.1800000000000002</v>
      </c>
      <c r="G112">
        <f t="shared" si="2"/>
        <v>6.1378318346408642</v>
      </c>
      <c r="H112">
        <f t="shared" si="3"/>
        <v>96.701614290586051</v>
      </c>
    </row>
    <row r="113" spans="6:8" x14ac:dyDescent="0.35">
      <c r="F113">
        <v>2.2000000000000002</v>
      </c>
      <c r="G113">
        <f t="shared" si="2"/>
        <v>6.1941422184449086</v>
      </c>
      <c r="H113">
        <f t="shared" si="3"/>
        <v>97.346402420889476</v>
      </c>
    </row>
    <row r="114" spans="6:8" x14ac:dyDescent="0.35">
      <c r="F114">
        <v>2.2200000000000002</v>
      </c>
      <c r="G114">
        <f t="shared" si="2"/>
        <v>6.250452602248953</v>
      </c>
      <c r="H114">
        <f t="shared" si="3"/>
        <v>97.987266551192874</v>
      </c>
    </row>
    <row r="115" spans="6:8" x14ac:dyDescent="0.35">
      <c r="F115">
        <v>2.2400000000000002</v>
      </c>
      <c r="G115">
        <f t="shared" si="2"/>
        <v>6.3067629860529983</v>
      </c>
      <c r="H115">
        <f t="shared" si="3"/>
        <v>98.624206681496304</v>
      </c>
    </row>
    <row r="116" spans="6:8" x14ac:dyDescent="0.35">
      <c r="F116">
        <v>2.2599999999999998</v>
      </c>
      <c r="G116">
        <f t="shared" si="2"/>
        <v>6.363073369857041</v>
      </c>
      <c r="H116">
        <f t="shared" si="3"/>
        <v>99.257222811799693</v>
      </c>
    </row>
    <row r="117" spans="6:8" x14ac:dyDescent="0.35">
      <c r="F117">
        <v>2.2799999999999998</v>
      </c>
      <c r="G117">
        <f t="shared" si="2"/>
        <v>6.4193837536610863</v>
      </c>
      <c r="H117">
        <f t="shared" si="3"/>
        <v>99.886314942103098</v>
      </c>
    </row>
    <row r="118" spans="6:8" x14ac:dyDescent="0.35">
      <c r="F118">
        <v>2.2999999999999998</v>
      </c>
      <c r="G118">
        <f t="shared" si="2"/>
        <v>6.4756941374651307</v>
      </c>
      <c r="H118">
        <f t="shared" si="3"/>
        <v>100.51148307240652</v>
      </c>
    </row>
    <row r="119" spans="6:8" x14ac:dyDescent="0.35">
      <c r="F119">
        <v>2.3199999999999998</v>
      </c>
      <c r="G119">
        <f t="shared" si="2"/>
        <v>6.5320045212691751</v>
      </c>
      <c r="H119">
        <f t="shared" si="3"/>
        <v>101.13272720270993</v>
      </c>
    </row>
    <row r="120" spans="6:8" x14ac:dyDescent="0.35">
      <c r="F120">
        <v>2.34</v>
      </c>
      <c r="G120">
        <f t="shared" si="2"/>
        <v>6.5883149050732204</v>
      </c>
      <c r="H120">
        <f t="shared" si="3"/>
        <v>101.75004733301334</v>
      </c>
    </row>
    <row r="121" spans="6:8" x14ac:dyDescent="0.35">
      <c r="F121">
        <v>2.36</v>
      </c>
      <c r="G121">
        <f t="shared" si="2"/>
        <v>6.6446252888772648</v>
      </c>
      <c r="H121">
        <f t="shared" si="3"/>
        <v>102.36344346331676</v>
      </c>
    </row>
    <row r="122" spans="6:8" x14ac:dyDescent="0.35">
      <c r="F122">
        <v>2.38</v>
      </c>
      <c r="G122">
        <f t="shared" si="2"/>
        <v>6.7009356726813092</v>
      </c>
      <c r="H122">
        <f t="shared" si="3"/>
        <v>102.97291559362017</v>
      </c>
    </row>
    <row r="123" spans="6:8" x14ac:dyDescent="0.35">
      <c r="F123">
        <v>2.4</v>
      </c>
      <c r="G123">
        <f t="shared" si="2"/>
        <v>6.7572460564853545</v>
      </c>
      <c r="H123">
        <f t="shared" si="3"/>
        <v>103.57846372392356</v>
      </c>
    </row>
    <row r="124" spans="6:8" x14ac:dyDescent="0.35">
      <c r="F124">
        <v>2.42</v>
      </c>
      <c r="G124">
        <f t="shared" si="2"/>
        <v>6.8135564402893989</v>
      </c>
      <c r="H124">
        <f t="shared" si="3"/>
        <v>104.180087854227</v>
      </c>
    </row>
    <row r="125" spans="6:8" x14ac:dyDescent="0.35">
      <c r="F125">
        <v>2.44</v>
      </c>
      <c r="G125">
        <f t="shared" si="2"/>
        <v>6.8698668240934433</v>
      </c>
      <c r="H125">
        <f t="shared" si="3"/>
        <v>104.77778798453041</v>
      </c>
    </row>
    <row r="126" spans="6:8" x14ac:dyDescent="0.35">
      <c r="F126">
        <v>2.46</v>
      </c>
      <c r="G126">
        <f t="shared" si="2"/>
        <v>6.9261772078974877</v>
      </c>
      <c r="H126">
        <f t="shared" si="3"/>
        <v>105.37156411483383</v>
      </c>
    </row>
    <row r="127" spans="6:8" x14ac:dyDescent="0.35">
      <c r="F127">
        <v>2.48</v>
      </c>
      <c r="G127">
        <f t="shared" si="2"/>
        <v>6.982487591701533</v>
      </c>
      <c r="H127">
        <f t="shared" si="3"/>
        <v>105.96141624513723</v>
      </c>
    </row>
    <row r="128" spans="6:8" x14ac:dyDescent="0.35">
      <c r="F128">
        <v>2.5</v>
      </c>
      <c r="G128">
        <f t="shared" si="2"/>
        <v>7.0387979755055774</v>
      </c>
      <c r="H128">
        <f t="shared" si="3"/>
        <v>106.54734437544064</v>
      </c>
    </row>
    <row r="129" spans="6:8" x14ac:dyDescent="0.35">
      <c r="F129">
        <v>2.52</v>
      </c>
      <c r="G129">
        <f t="shared" si="2"/>
        <v>7.0951083593096218</v>
      </c>
      <c r="H129">
        <f t="shared" si="3"/>
        <v>107.12934850574406</v>
      </c>
    </row>
    <row r="130" spans="6:8" x14ac:dyDescent="0.35">
      <c r="F130">
        <v>2.54</v>
      </c>
      <c r="G130">
        <f t="shared" si="2"/>
        <v>7.1514187431136671</v>
      </c>
      <c r="H130">
        <f t="shared" si="3"/>
        <v>107.70742863604748</v>
      </c>
    </row>
    <row r="131" spans="6:8" x14ac:dyDescent="0.35">
      <c r="F131">
        <v>2.56</v>
      </c>
      <c r="G131">
        <f t="shared" ref="G131:G194" si="4">$B$15*F131</f>
        <v>7.2077291269177115</v>
      </c>
      <c r="H131">
        <f t="shared" ref="H131:H194" si="5">$B$13*F131-($B$8*F131^2)/2+$B$12</f>
        <v>108.28158476635087</v>
      </c>
    </row>
    <row r="132" spans="6:8" x14ac:dyDescent="0.35">
      <c r="F132">
        <v>2.58</v>
      </c>
      <c r="G132">
        <f t="shared" si="4"/>
        <v>7.2640395107217559</v>
      </c>
      <c r="H132">
        <f t="shared" si="5"/>
        <v>108.8518168966543</v>
      </c>
    </row>
    <row r="133" spans="6:8" x14ac:dyDescent="0.35">
      <c r="F133">
        <v>2.6</v>
      </c>
      <c r="G133">
        <f t="shared" si="4"/>
        <v>7.3203498945258003</v>
      </c>
      <c r="H133">
        <f t="shared" si="5"/>
        <v>109.41812502695771</v>
      </c>
    </row>
    <row r="134" spans="6:8" x14ac:dyDescent="0.35">
      <c r="F134">
        <v>2.62</v>
      </c>
      <c r="G134">
        <f t="shared" si="4"/>
        <v>7.3766602783298456</v>
      </c>
      <c r="H134">
        <f t="shared" si="5"/>
        <v>109.98050915726114</v>
      </c>
    </row>
    <row r="135" spans="6:8" x14ac:dyDescent="0.35">
      <c r="F135">
        <v>2.64</v>
      </c>
      <c r="G135">
        <f t="shared" si="4"/>
        <v>7.43297066213389</v>
      </c>
      <c r="H135">
        <f t="shared" si="5"/>
        <v>110.53896928756453</v>
      </c>
    </row>
    <row r="136" spans="6:8" x14ac:dyDescent="0.35">
      <c r="F136">
        <v>2.66</v>
      </c>
      <c r="G136">
        <f t="shared" si="4"/>
        <v>7.4892810459379344</v>
      </c>
      <c r="H136">
        <f t="shared" si="5"/>
        <v>111.09350541786795</v>
      </c>
    </row>
    <row r="137" spans="6:8" x14ac:dyDescent="0.35">
      <c r="F137">
        <v>2.68</v>
      </c>
      <c r="G137">
        <f t="shared" si="4"/>
        <v>7.5455914297419797</v>
      </c>
      <c r="H137">
        <f t="shared" si="5"/>
        <v>111.64411754817137</v>
      </c>
    </row>
    <row r="138" spans="6:8" x14ac:dyDescent="0.35">
      <c r="F138">
        <v>2.7</v>
      </c>
      <c r="G138">
        <f t="shared" si="4"/>
        <v>7.6019018135460241</v>
      </c>
      <c r="H138">
        <f t="shared" si="5"/>
        <v>112.19080567847479</v>
      </c>
    </row>
    <row r="139" spans="6:8" x14ac:dyDescent="0.35">
      <c r="F139">
        <v>2.72</v>
      </c>
      <c r="G139">
        <f t="shared" si="4"/>
        <v>7.6582121973500685</v>
      </c>
      <c r="H139">
        <f t="shared" si="5"/>
        <v>112.73356980877819</v>
      </c>
    </row>
    <row r="140" spans="6:8" x14ac:dyDescent="0.35">
      <c r="F140">
        <v>2.74</v>
      </c>
      <c r="G140">
        <f t="shared" si="4"/>
        <v>7.7145225811541138</v>
      </c>
      <c r="H140">
        <f t="shared" si="5"/>
        <v>113.2724099390816</v>
      </c>
    </row>
    <row r="141" spans="6:8" x14ac:dyDescent="0.35">
      <c r="F141">
        <v>2.76</v>
      </c>
      <c r="G141">
        <f t="shared" si="4"/>
        <v>7.7708329649581565</v>
      </c>
      <c r="H141">
        <f t="shared" si="5"/>
        <v>113.807326069385</v>
      </c>
    </row>
    <row r="142" spans="6:8" x14ac:dyDescent="0.35">
      <c r="F142">
        <v>2.78</v>
      </c>
      <c r="G142">
        <f t="shared" si="4"/>
        <v>7.8271433487622017</v>
      </c>
      <c r="H142">
        <f t="shared" si="5"/>
        <v>114.33831819968842</v>
      </c>
    </row>
    <row r="143" spans="6:8" x14ac:dyDescent="0.35">
      <c r="F143">
        <v>2.8</v>
      </c>
      <c r="G143">
        <f t="shared" si="4"/>
        <v>7.8834537325662462</v>
      </c>
      <c r="H143">
        <f t="shared" si="5"/>
        <v>114.86538632999182</v>
      </c>
    </row>
    <row r="144" spans="6:8" x14ac:dyDescent="0.35">
      <c r="F144">
        <v>2.82</v>
      </c>
      <c r="G144">
        <f t="shared" si="4"/>
        <v>7.9397641163702906</v>
      </c>
      <c r="H144">
        <f t="shared" si="5"/>
        <v>115.38853046029524</v>
      </c>
    </row>
    <row r="145" spans="6:8" x14ac:dyDescent="0.35">
      <c r="F145">
        <v>2.84</v>
      </c>
      <c r="G145">
        <f t="shared" si="4"/>
        <v>7.9960745001743359</v>
      </c>
      <c r="H145">
        <f t="shared" si="5"/>
        <v>115.90775059059865</v>
      </c>
    </row>
    <row r="146" spans="6:8" x14ac:dyDescent="0.35">
      <c r="F146">
        <v>2.86</v>
      </c>
      <c r="G146">
        <f t="shared" si="4"/>
        <v>8.0523848839783803</v>
      </c>
      <c r="H146">
        <f t="shared" si="5"/>
        <v>116.42304672090208</v>
      </c>
    </row>
    <row r="147" spans="6:8" x14ac:dyDescent="0.35">
      <c r="F147">
        <v>2.88</v>
      </c>
      <c r="G147">
        <f t="shared" si="4"/>
        <v>8.1086952677824247</v>
      </c>
      <c r="H147">
        <f t="shared" si="5"/>
        <v>116.93441885120546</v>
      </c>
    </row>
    <row r="148" spans="6:8" x14ac:dyDescent="0.35">
      <c r="F148">
        <v>2.9</v>
      </c>
      <c r="G148">
        <f t="shared" si="4"/>
        <v>8.1650056515864691</v>
      </c>
      <c r="H148">
        <f t="shared" si="5"/>
        <v>117.44186698150889</v>
      </c>
    </row>
    <row r="149" spans="6:8" x14ac:dyDescent="0.35">
      <c r="F149">
        <v>2.92</v>
      </c>
      <c r="G149">
        <f t="shared" si="4"/>
        <v>8.2213160353905135</v>
      </c>
      <c r="H149">
        <f t="shared" si="5"/>
        <v>117.94539111181231</v>
      </c>
    </row>
    <row r="150" spans="6:8" x14ac:dyDescent="0.35">
      <c r="F150">
        <v>2.94</v>
      </c>
      <c r="G150">
        <f t="shared" si="4"/>
        <v>8.2776264191945597</v>
      </c>
      <c r="H150">
        <f t="shared" si="5"/>
        <v>118.44499124211572</v>
      </c>
    </row>
    <row r="151" spans="6:8" x14ac:dyDescent="0.35">
      <c r="F151">
        <v>2.96</v>
      </c>
      <c r="G151">
        <f t="shared" si="4"/>
        <v>8.3339368029986041</v>
      </c>
      <c r="H151">
        <f t="shared" si="5"/>
        <v>118.94066737241911</v>
      </c>
    </row>
    <row r="152" spans="6:8" x14ac:dyDescent="0.35">
      <c r="F152">
        <v>2.98</v>
      </c>
      <c r="G152">
        <f t="shared" si="4"/>
        <v>8.3902471868026485</v>
      </c>
      <c r="H152">
        <f t="shared" si="5"/>
        <v>119.43241950272254</v>
      </c>
    </row>
    <row r="153" spans="6:8" x14ac:dyDescent="0.35">
      <c r="F153">
        <v>3</v>
      </c>
      <c r="G153">
        <f t="shared" si="4"/>
        <v>8.4465575706066929</v>
      </c>
      <c r="H153">
        <f t="shared" si="5"/>
        <v>119.92024763302595</v>
      </c>
    </row>
    <row r="154" spans="6:8" x14ac:dyDescent="0.35">
      <c r="F154">
        <v>3.02</v>
      </c>
      <c r="G154">
        <f t="shared" si="4"/>
        <v>8.5028679544107373</v>
      </c>
      <c r="H154">
        <f t="shared" si="5"/>
        <v>120.40415176332935</v>
      </c>
    </row>
    <row r="155" spans="6:8" x14ac:dyDescent="0.35">
      <c r="F155">
        <v>3.04</v>
      </c>
      <c r="G155">
        <f t="shared" si="4"/>
        <v>8.5591783382147817</v>
      </c>
      <c r="H155">
        <f t="shared" si="5"/>
        <v>120.88413189363277</v>
      </c>
    </row>
    <row r="156" spans="6:8" x14ac:dyDescent="0.35">
      <c r="F156">
        <v>3.06</v>
      </c>
      <c r="G156">
        <f t="shared" si="4"/>
        <v>8.6154887220188261</v>
      </c>
      <c r="H156">
        <f t="shared" si="5"/>
        <v>121.36018802393619</v>
      </c>
    </row>
    <row r="157" spans="6:8" x14ac:dyDescent="0.35">
      <c r="F157">
        <v>3.08</v>
      </c>
      <c r="G157">
        <f t="shared" si="4"/>
        <v>8.6717991058228723</v>
      </c>
      <c r="H157">
        <f t="shared" si="5"/>
        <v>121.83232015423962</v>
      </c>
    </row>
    <row r="158" spans="6:8" x14ac:dyDescent="0.35">
      <c r="F158">
        <v>3.1</v>
      </c>
      <c r="G158">
        <f t="shared" si="4"/>
        <v>8.7281094896269167</v>
      </c>
      <c r="H158">
        <f t="shared" si="5"/>
        <v>122.30052828454299</v>
      </c>
    </row>
    <row r="159" spans="6:8" x14ac:dyDescent="0.35">
      <c r="F159">
        <v>3.12</v>
      </c>
      <c r="G159">
        <f t="shared" si="4"/>
        <v>8.7844198734309611</v>
      </c>
      <c r="H159">
        <f t="shared" si="5"/>
        <v>122.76481241484643</v>
      </c>
    </row>
    <row r="160" spans="6:8" x14ac:dyDescent="0.35">
      <c r="F160">
        <v>3.14</v>
      </c>
      <c r="G160">
        <f t="shared" si="4"/>
        <v>8.8407302572350055</v>
      </c>
      <c r="H160">
        <f t="shared" si="5"/>
        <v>123.22517254514985</v>
      </c>
    </row>
    <row r="161" spans="6:8" x14ac:dyDescent="0.35">
      <c r="F161">
        <v>3.16</v>
      </c>
      <c r="G161">
        <f t="shared" si="4"/>
        <v>8.8970406410390499</v>
      </c>
      <c r="H161">
        <f t="shared" si="5"/>
        <v>123.68160867545326</v>
      </c>
    </row>
    <row r="162" spans="6:8" x14ac:dyDescent="0.35">
      <c r="F162">
        <v>3.18</v>
      </c>
      <c r="G162">
        <f t="shared" si="4"/>
        <v>8.9533510248430943</v>
      </c>
      <c r="H162">
        <f t="shared" si="5"/>
        <v>124.13412080575665</v>
      </c>
    </row>
    <row r="163" spans="6:8" x14ac:dyDescent="0.35">
      <c r="F163">
        <v>3.2</v>
      </c>
      <c r="G163">
        <f t="shared" si="4"/>
        <v>9.0096614086471387</v>
      </c>
      <c r="H163">
        <f t="shared" si="5"/>
        <v>124.58270893606007</v>
      </c>
    </row>
    <row r="164" spans="6:8" x14ac:dyDescent="0.35">
      <c r="F164">
        <v>3.22</v>
      </c>
      <c r="G164">
        <f t="shared" si="4"/>
        <v>9.0659717924511849</v>
      </c>
      <c r="H164">
        <f t="shared" si="5"/>
        <v>125.0273730663635</v>
      </c>
    </row>
    <row r="165" spans="6:8" x14ac:dyDescent="0.35">
      <c r="F165">
        <v>3.24</v>
      </c>
      <c r="G165">
        <f t="shared" si="4"/>
        <v>9.1222821762552293</v>
      </c>
      <c r="H165">
        <f t="shared" si="5"/>
        <v>125.46811319666691</v>
      </c>
    </row>
    <row r="166" spans="6:8" x14ac:dyDescent="0.35">
      <c r="F166">
        <v>3.26</v>
      </c>
      <c r="G166">
        <f t="shared" si="4"/>
        <v>9.1785925600592719</v>
      </c>
      <c r="H166">
        <f t="shared" si="5"/>
        <v>125.90492932697032</v>
      </c>
    </row>
    <row r="167" spans="6:8" x14ac:dyDescent="0.35">
      <c r="F167">
        <v>3.28</v>
      </c>
      <c r="G167">
        <f t="shared" si="4"/>
        <v>9.2349029438633163</v>
      </c>
      <c r="H167">
        <f t="shared" si="5"/>
        <v>126.33782145727372</v>
      </c>
    </row>
    <row r="168" spans="6:8" x14ac:dyDescent="0.35">
      <c r="F168">
        <v>3.3</v>
      </c>
      <c r="G168">
        <f t="shared" si="4"/>
        <v>9.2912133276673625</v>
      </c>
      <c r="H168">
        <f t="shared" si="5"/>
        <v>126.76678958757714</v>
      </c>
    </row>
    <row r="169" spans="6:8" x14ac:dyDescent="0.35">
      <c r="F169">
        <v>3.32</v>
      </c>
      <c r="G169">
        <f t="shared" si="4"/>
        <v>9.3475237114714069</v>
      </c>
      <c r="H169">
        <f t="shared" si="5"/>
        <v>127.19183371788054</v>
      </c>
    </row>
    <row r="170" spans="6:8" x14ac:dyDescent="0.35">
      <c r="F170">
        <v>3.34</v>
      </c>
      <c r="G170">
        <f t="shared" si="4"/>
        <v>9.4038340952754513</v>
      </c>
      <c r="H170">
        <f t="shared" si="5"/>
        <v>127.61295384818393</v>
      </c>
    </row>
    <row r="171" spans="6:8" x14ac:dyDescent="0.35">
      <c r="F171">
        <v>3.36</v>
      </c>
      <c r="G171">
        <f t="shared" si="4"/>
        <v>9.4601444790794957</v>
      </c>
      <c r="H171">
        <f t="shared" si="5"/>
        <v>128.03014997848737</v>
      </c>
    </row>
    <row r="172" spans="6:8" x14ac:dyDescent="0.35">
      <c r="F172">
        <v>3.38</v>
      </c>
      <c r="G172">
        <f t="shared" si="4"/>
        <v>9.5164548628835401</v>
      </c>
      <c r="H172">
        <f t="shared" si="5"/>
        <v>128.44342210879077</v>
      </c>
    </row>
    <row r="173" spans="6:8" x14ac:dyDescent="0.35">
      <c r="F173">
        <v>3.4</v>
      </c>
      <c r="G173">
        <f t="shared" si="4"/>
        <v>9.5727652466875846</v>
      </c>
      <c r="H173">
        <f t="shared" si="5"/>
        <v>128.85277023909421</v>
      </c>
    </row>
    <row r="174" spans="6:8" x14ac:dyDescent="0.35">
      <c r="F174">
        <v>3.42</v>
      </c>
      <c r="G174">
        <f t="shared" si="4"/>
        <v>9.629075630491629</v>
      </c>
      <c r="H174">
        <f t="shared" si="5"/>
        <v>129.25819436939759</v>
      </c>
    </row>
    <row r="175" spans="6:8" x14ac:dyDescent="0.35">
      <c r="F175">
        <v>3.44</v>
      </c>
      <c r="G175">
        <f t="shared" si="4"/>
        <v>9.6853860142956751</v>
      </c>
      <c r="H175">
        <f t="shared" si="5"/>
        <v>129.659694499701</v>
      </c>
    </row>
    <row r="176" spans="6:8" x14ac:dyDescent="0.35">
      <c r="F176">
        <v>3.46</v>
      </c>
      <c r="G176">
        <f t="shared" si="4"/>
        <v>9.7416963980997195</v>
      </c>
      <c r="H176">
        <f t="shared" si="5"/>
        <v>130.05727063000444</v>
      </c>
    </row>
    <row r="177" spans="6:8" x14ac:dyDescent="0.35">
      <c r="F177">
        <v>3.48</v>
      </c>
      <c r="G177">
        <f t="shared" si="4"/>
        <v>9.798006781903764</v>
      </c>
      <c r="H177">
        <f t="shared" si="5"/>
        <v>130.45092276030786</v>
      </c>
    </row>
    <row r="178" spans="6:8" x14ac:dyDescent="0.35">
      <c r="F178">
        <v>3.5</v>
      </c>
      <c r="G178">
        <f t="shared" si="4"/>
        <v>9.8543171657078084</v>
      </c>
      <c r="H178">
        <f t="shared" si="5"/>
        <v>130.84065089061124</v>
      </c>
    </row>
    <row r="179" spans="6:8" x14ac:dyDescent="0.35">
      <c r="F179">
        <v>3.52</v>
      </c>
      <c r="G179">
        <f t="shared" si="4"/>
        <v>9.9106275495118528</v>
      </c>
      <c r="H179">
        <f t="shared" si="5"/>
        <v>131.22645502091467</v>
      </c>
    </row>
    <row r="180" spans="6:8" x14ac:dyDescent="0.35">
      <c r="F180">
        <v>3.54</v>
      </c>
      <c r="G180">
        <f t="shared" si="4"/>
        <v>9.9669379333158972</v>
      </c>
      <c r="H180">
        <f t="shared" si="5"/>
        <v>131.60833515121809</v>
      </c>
    </row>
    <row r="181" spans="6:8" x14ac:dyDescent="0.35">
      <c r="F181">
        <v>3.56</v>
      </c>
      <c r="G181">
        <f t="shared" si="4"/>
        <v>10.023248317119942</v>
      </c>
      <c r="H181">
        <f t="shared" si="5"/>
        <v>131.98629128152152</v>
      </c>
    </row>
    <row r="182" spans="6:8" x14ac:dyDescent="0.35">
      <c r="F182">
        <v>3.58</v>
      </c>
      <c r="G182">
        <f t="shared" si="4"/>
        <v>10.079558700923988</v>
      </c>
      <c r="H182">
        <f t="shared" si="5"/>
        <v>132.36032341182491</v>
      </c>
    </row>
    <row r="183" spans="6:8" x14ac:dyDescent="0.35">
      <c r="F183">
        <v>3.6</v>
      </c>
      <c r="G183">
        <f t="shared" si="4"/>
        <v>10.135869084728032</v>
      </c>
      <c r="H183">
        <f t="shared" si="5"/>
        <v>132.73043154212831</v>
      </c>
    </row>
    <row r="184" spans="6:8" x14ac:dyDescent="0.35">
      <c r="F184">
        <v>3.62</v>
      </c>
      <c r="G184">
        <f t="shared" si="4"/>
        <v>10.192179468532077</v>
      </c>
      <c r="H184">
        <f t="shared" si="5"/>
        <v>133.09661567243174</v>
      </c>
    </row>
    <row r="185" spans="6:8" x14ac:dyDescent="0.35">
      <c r="F185">
        <v>3.64</v>
      </c>
      <c r="G185">
        <f t="shared" si="4"/>
        <v>10.248489852336121</v>
      </c>
      <c r="H185">
        <f t="shared" si="5"/>
        <v>133.45887580273515</v>
      </c>
    </row>
    <row r="186" spans="6:8" x14ac:dyDescent="0.35">
      <c r="F186">
        <v>3.66</v>
      </c>
      <c r="G186">
        <f t="shared" si="4"/>
        <v>10.304800236140165</v>
      </c>
      <c r="H186">
        <f t="shared" si="5"/>
        <v>133.81721193303855</v>
      </c>
    </row>
    <row r="187" spans="6:8" x14ac:dyDescent="0.35">
      <c r="F187">
        <v>3.68</v>
      </c>
      <c r="G187">
        <f t="shared" si="4"/>
        <v>10.36111061994421</v>
      </c>
      <c r="H187">
        <f t="shared" si="5"/>
        <v>134.17162406334197</v>
      </c>
    </row>
    <row r="188" spans="6:8" x14ac:dyDescent="0.35">
      <c r="F188">
        <v>3.7</v>
      </c>
      <c r="G188">
        <f t="shared" si="4"/>
        <v>10.417421003748254</v>
      </c>
      <c r="H188">
        <f t="shared" si="5"/>
        <v>134.52211219364537</v>
      </c>
    </row>
    <row r="189" spans="6:8" x14ac:dyDescent="0.35">
      <c r="F189">
        <v>3.72</v>
      </c>
      <c r="G189">
        <f t="shared" si="4"/>
        <v>10.4737313875523</v>
      </c>
      <c r="H189">
        <f t="shared" si="5"/>
        <v>134.86867632394879</v>
      </c>
    </row>
    <row r="190" spans="6:8" x14ac:dyDescent="0.35">
      <c r="F190">
        <v>3.74</v>
      </c>
      <c r="G190">
        <f t="shared" si="4"/>
        <v>10.530041771356345</v>
      </c>
      <c r="H190">
        <f t="shared" si="5"/>
        <v>135.2113164542522</v>
      </c>
    </row>
    <row r="191" spans="6:8" x14ac:dyDescent="0.35">
      <c r="F191">
        <v>3.76</v>
      </c>
      <c r="G191">
        <f t="shared" si="4"/>
        <v>10.586352155160387</v>
      </c>
      <c r="H191">
        <f t="shared" si="5"/>
        <v>135.55003258455562</v>
      </c>
    </row>
    <row r="192" spans="6:8" x14ac:dyDescent="0.35">
      <c r="F192">
        <v>3.78</v>
      </c>
      <c r="G192">
        <f t="shared" si="4"/>
        <v>10.642662538964432</v>
      </c>
      <c r="H192">
        <f t="shared" si="5"/>
        <v>135.88482471485904</v>
      </c>
    </row>
    <row r="193" spans="6:8" x14ac:dyDescent="0.35">
      <c r="F193">
        <v>3.8</v>
      </c>
      <c r="G193">
        <f t="shared" si="4"/>
        <v>10.698972922768478</v>
      </c>
      <c r="H193">
        <f t="shared" si="5"/>
        <v>136.21569284516247</v>
      </c>
    </row>
    <row r="194" spans="6:8" x14ac:dyDescent="0.35">
      <c r="F194">
        <v>3.82</v>
      </c>
      <c r="G194">
        <f t="shared" si="4"/>
        <v>10.755283306572522</v>
      </c>
      <c r="H194">
        <f t="shared" si="5"/>
        <v>136.54263697546585</v>
      </c>
    </row>
    <row r="195" spans="6:8" x14ac:dyDescent="0.35">
      <c r="F195">
        <v>3.84</v>
      </c>
      <c r="G195">
        <f t="shared" ref="G195:G258" si="6">$B$15*F195</f>
        <v>10.811593690376567</v>
      </c>
      <c r="H195">
        <f t="shared" ref="H195:H258" si="7">$B$13*F195-($B$8*F195^2)/2+$B$12</f>
        <v>136.86565710576926</v>
      </c>
    </row>
    <row r="196" spans="6:8" x14ac:dyDescent="0.35">
      <c r="F196">
        <v>3.86</v>
      </c>
      <c r="G196">
        <f t="shared" si="6"/>
        <v>10.867904074180611</v>
      </c>
      <c r="H196">
        <f t="shared" si="7"/>
        <v>137.18475323607268</v>
      </c>
    </row>
    <row r="197" spans="6:8" x14ac:dyDescent="0.35">
      <c r="F197">
        <v>3.88</v>
      </c>
      <c r="G197">
        <f t="shared" si="6"/>
        <v>10.924214457984656</v>
      </c>
      <c r="H197">
        <f t="shared" si="7"/>
        <v>137.49992536637612</v>
      </c>
    </row>
    <row r="198" spans="6:8" x14ac:dyDescent="0.35">
      <c r="F198">
        <v>3.9</v>
      </c>
      <c r="G198">
        <f t="shared" si="6"/>
        <v>10.9805248417887</v>
      </c>
      <c r="H198">
        <f t="shared" si="7"/>
        <v>137.81117349667949</v>
      </c>
    </row>
    <row r="199" spans="6:8" x14ac:dyDescent="0.35">
      <c r="F199">
        <v>3.92</v>
      </c>
      <c r="G199">
        <f t="shared" si="6"/>
        <v>11.036835225592744</v>
      </c>
      <c r="H199">
        <f t="shared" si="7"/>
        <v>138.11849762698293</v>
      </c>
    </row>
    <row r="200" spans="6:8" x14ac:dyDescent="0.35">
      <c r="F200">
        <v>3.94</v>
      </c>
      <c r="G200">
        <f t="shared" si="6"/>
        <v>11.093145609396791</v>
      </c>
      <c r="H200">
        <f t="shared" si="7"/>
        <v>138.42189775728633</v>
      </c>
    </row>
    <row r="201" spans="6:8" x14ac:dyDescent="0.35">
      <c r="F201">
        <v>3.96</v>
      </c>
      <c r="G201">
        <f t="shared" si="6"/>
        <v>11.149455993200835</v>
      </c>
      <c r="H201">
        <f t="shared" si="7"/>
        <v>138.72137388758975</v>
      </c>
    </row>
    <row r="202" spans="6:8" x14ac:dyDescent="0.35">
      <c r="F202">
        <v>3.98</v>
      </c>
      <c r="G202">
        <f t="shared" si="6"/>
        <v>11.205766377004879</v>
      </c>
      <c r="H202">
        <f t="shared" si="7"/>
        <v>139.01692601789316</v>
      </c>
    </row>
    <row r="203" spans="6:8" x14ac:dyDescent="0.35">
      <c r="F203">
        <v>4</v>
      </c>
      <c r="G203">
        <f t="shared" si="6"/>
        <v>11.262076760808924</v>
      </c>
      <c r="H203">
        <f t="shared" si="7"/>
        <v>139.30855414819658</v>
      </c>
    </row>
    <row r="204" spans="6:8" x14ac:dyDescent="0.35">
      <c r="F204">
        <v>4.0199999999999996</v>
      </c>
      <c r="G204">
        <f t="shared" si="6"/>
        <v>11.318387144612966</v>
      </c>
      <c r="H204">
        <f t="shared" si="7"/>
        <v>139.59625827849996</v>
      </c>
    </row>
    <row r="205" spans="6:8" x14ac:dyDescent="0.35">
      <c r="F205">
        <v>4.04</v>
      </c>
      <c r="G205">
        <f t="shared" si="6"/>
        <v>11.374697528417013</v>
      </c>
      <c r="H205">
        <f t="shared" si="7"/>
        <v>139.88003840880336</v>
      </c>
    </row>
    <row r="206" spans="6:8" x14ac:dyDescent="0.35">
      <c r="F206">
        <v>4.0599999999999996</v>
      </c>
      <c r="G206">
        <f t="shared" si="6"/>
        <v>11.431007912221057</v>
      </c>
      <c r="H206">
        <f t="shared" si="7"/>
        <v>140.15989453910677</v>
      </c>
    </row>
    <row r="207" spans="6:8" x14ac:dyDescent="0.35">
      <c r="F207">
        <v>4.08</v>
      </c>
      <c r="G207">
        <f t="shared" si="6"/>
        <v>11.487318296025103</v>
      </c>
      <c r="H207">
        <f t="shared" si="7"/>
        <v>140.4358266694102</v>
      </c>
    </row>
    <row r="208" spans="6:8" x14ac:dyDescent="0.35">
      <c r="F208">
        <v>4.0999999999999996</v>
      </c>
      <c r="G208">
        <f t="shared" si="6"/>
        <v>11.543628679829146</v>
      </c>
      <c r="H208">
        <f t="shared" si="7"/>
        <v>140.70783479971359</v>
      </c>
    </row>
    <row r="209" spans="6:8" x14ac:dyDescent="0.35">
      <c r="F209">
        <v>4.12</v>
      </c>
      <c r="G209">
        <f t="shared" si="6"/>
        <v>11.599939063633192</v>
      </c>
      <c r="H209">
        <f t="shared" si="7"/>
        <v>140.97591893001703</v>
      </c>
    </row>
    <row r="210" spans="6:8" x14ac:dyDescent="0.35">
      <c r="F210">
        <v>4.1399999999999997</v>
      </c>
      <c r="G210">
        <f t="shared" si="6"/>
        <v>11.656249447437235</v>
      </c>
      <c r="H210">
        <f t="shared" si="7"/>
        <v>141.24007906032043</v>
      </c>
    </row>
    <row r="211" spans="6:8" x14ac:dyDescent="0.35">
      <c r="F211">
        <v>4.16</v>
      </c>
      <c r="G211">
        <f t="shared" si="6"/>
        <v>11.712559831241281</v>
      </c>
      <c r="H211">
        <f t="shared" si="7"/>
        <v>141.50031519062387</v>
      </c>
    </row>
    <row r="212" spans="6:8" x14ac:dyDescent="0.35">
      <c r="F212">
        <v>4.18</v>
      </c>
      <c r="G212">
        <f t="shared" si="6"/>
        <v>11.768870215045325</v>
      </c>
      <c r="H212">
        <f t="shared" si="7"/>
        <v>141.75662732092727</v>
      </c>
    </row>
    <row r="213" spans="6:8" x14ac:dyDescent="0.35">
      <c r="F213">
        <v>4.2</v>
      </c>
      <c r="G213">
        <f t="shared" si="6"/>
        <v>11.82518059884937</v>
      </c>
      <c r="H213">
        <f t="shared" si="7"/>
        <v>142.00901545123068</v>
      </c>
    </row>
    <row r="214" spans="6:8" x14ac:dyDescent="0.35">
      <c r="F214">
        <v>4.22</v>
      </c>
      <c r="G214">
        <f t="shared" si="6"/>
        <v>11.881490982653414</v>
      </c>
      <c r="H214">
        <f t="shared" si="7"/>
        <v>142.25747958153408</v>
      </c>
    </row>
    <row r="215" spans="6:8" x14ac:dyDescent="0.35">
      <c r="F215">
        <v>4.24</v>
      </c>
      <c r="G215">
        <f t="shared" si="6"/>
        <v>11.93780136645746</v>
      </c>
      <c r="H215">
        <f t="shared" si="7"/>
        <v>142.50201971183751</v>
      </c>
    </row>
    <row r="216" spans="6:8" x14ac:dyDescent="0.35">
      <c r="F216">
        <v>4.26</v>
      </c>
      <c r="G216">
        <f t="shared" si="6"/>
        <v>11.994111750261503</v>
      </c>
      <c r="H216">
        <f t="shared" si="7"/>
        <v>142.74263584214091</v>
      </c>
    </row>
    <row r="217" spans="6:8" x14ac:dyDescent="0.35">
      <c r="F217">
        <v>4.28</v>
      </c>
      <c r="G217">
        <f t="shared" si="6"/>
        <v>12.050422134065549</v>
      </c>
      <c r="H217">
        <f t="shared" si="7"/>
        <v>142.97932797244434</v>
      </c>
    </row>
    <row r="218" spans="6:8" x14ac:dyDescent="0.35">
      <c r="F218">
        <v>4.3</v>
      </c>
      <c r="G218">
        <f t="shared" si="6"/>
        <v>12.106732517869593</v>
      </c>
      <c r="H218">
        <f t="shared" si="7"/>
        <v>143.21209610274772</v>
      </c>
    </row>
    <row r="219" spans="6:8" x14ac:dyDescent="0.35">
      <c r="F219">
        <v>4.32</v>
      </c>
      <c r="G219">
        <f t="shared" si="6"/>
        <v>12.163042901673638</v>
      </c>
      <c r="H219">
        <f t="shared" si="7"/>
        <v>143.44094023305118</v>
      </c>
    </row>
    <row r="220" spans="6:8" x14ac:dyDescent="0.35">
      <c r="F220">
        <v>4.34</v>
      </c>
      <c r="G220">
        <f t="shared" si="6"/>
        <v>12.219353285477682</v>
      </c>
      <c r="H220">
        <f t="shared" si="7"/>
        <v>143.66586036335457</v>
      </c>
    </row>
    <row r="221" spans="6:8" x14ac:dyDescent="0.35">
      <c r="F221">
        <v>4.3600000000000003</v>
      </c>
      <c r="G221">
        <f t="shared" si="6"/>
        <v>12.275663669281728</v>
      </c>
      <c r="H221">
        <f t="shared" si="7"/>
        <v>143.88685649365797</v>
      </c>
    </row>
    <row r="222" spans="6:8" x14ac:dyDescent="0.35">
      <c r="F222">
        <v>4.38</v>
      </c>
      <c r="G222">
        <f t="shared" si="6"/>
        <v>12.331974053085771</v>
      </c>
      <c r="H222">
        <f t="shared" si="7"/>
        <v>144.10392862396137</v>
      </c>
    </row>
    <row r="223" spans="6:8" x14ac:dyDescent="0.35">
      <c r="F223">
        <v>4.4000000000000004</v>
      </c>
      <c r="G223">
        <f t="shared" si="6"/>
        <v>12.388284436889817</v>
      </c>
      <c r="H223">
        <f t="shared" si="7"/>
        <v>144.31707675426483</v>
      </c>
    </row>
    <row r="224" spans="6:8" x14ac:dyDescent="0.35">
      <c r="F224">
        <v>4.42</v>
      </c>
      <c r="G224">
        <f t="shared" si="6"/>
        <v>12.44459482069386</v>
      </c>
      <c r="H224">
        <f t="shared" si="7"/>
        <v>144.52630088456823</v>
      </c>
    </row>
    <row r="225" spans="6:8" x14ac:dyDescent="0.35">
      <c r="F225">
        <v>4.4400000000000004</v>
      </c>
      <c r="G225">
        <f t="shared" si="6"/>
        <v>12.500905204497906</v>
      </c>
      <c r="H225">
        <f t="shared" si="7"/>
        <v>144.73160101487164</v>
      </c>
    </row>
    <row r="226" spans="6:8" x14ac:dyDescent="0.35">
      <c r="F226">
        <v>4.46</v>
      </c>
      <c r="G226">
        <f t="shared" si="6"/>
        <v>12.557215588301951</v>
      </c>
      <c r="H226">
        <f t="shared" si="7"/>
        <v>144.93297714517504</v>
      </c>
    </row>
    <row r="227" spans="6:8" x14ac:dyDescent="0.35">
      <c r="F227">
        <v>4.4800000000000004</v>
      </c>
      <c r="G227">
        <f t="shared" si="6"/>
        <v>12.613525972105997</v>
      </c>
      <c r="H227">
        <f t="shared" si="7"/>
        <v>145.13042927547846</v>
      </c>
    </row>
    <row r="228" spans="6:8" x14ac:dyDescent="0.35">
      <c r="F228">
        <v>4.5</v>
      </c>
      <c r="G228">
        <f t="shared" si="6"/>
        <v>12.669836355910039</v>
      </c>
      <c r="H228">
        <f t="shared" si="7"/>
        <v>145.3239574057819</v>
      </c>
    </row>
    <row r="229" spans="6:8" x14ac:dyDescent="0.35">
      <c r="F229">
        <v>4.5199999999999996</v>
      </c>
      <c r="G229">
        <f t="shared" si="6"/>
        <v>12.726146739714082</v>
      </c>
      <c r="H229">
        <f t="shared" si="7"/>
        <v>145.51356153608529</v>
      </c>
    </row>
    <row r="230" spans="6:8" x14ac:dyDescent="0.35">
      <c r="F230">
        <v>4.54</v>
      </c>
      <c r="G230">
        <f t="shared" si="6"/>
        <v>12.782457123518128</v>
      </c>
      <c r="H230">
        <f t="shared" si="7"/>
        <v>145.6992416663887</v>
      </c>
    </row>
    <row r="231" spans="6:8" x14ac:dyDescent="0.35">
      <c r="F231">
        <v>4.5599999999999996</v>
      </c>
      <c r="G231">
        <f t="shared" si="6"/>
        <v>12.838767507322173</v>
      </c>
      <c r="H231">
        <f t="shared" si="7"/>
        <v>145.8809977966921</v>
      </c>
    </row>
    <row r="232" spans="6:8" x14ac:dyDescent="0.35">
      <c r="F232">
        <v>4.58</v>
      </c>
      <c r="G232">
        <f t="shared" si="6"/>
        <v>12.895077891126219</v>
      </c>
      <c r="H232">
        <f t="shared" si="7"/>
        <v>146.05882992699551</v>
      </c>
    </row>
    <row r="233" spans="6:8" x14ac:dyDescent="0.35">
      <c r="F233">
        <v>4.5999999999999996</v>
      </c>
      <c r="G233">
        <f t="shared" si="6"/>
        <v>12.951388274930261</v>
      </c>
      <c r="H233">
        <f t="shared" si="7"/>
        <v>146.23273805729892</v>
      </c>
    </row>
    <row r="234" spans="6:8" x14ac:dyDescent="0.35">
      <c r="F234">
        <v>4.62</v>
      </c>
      <c r="G234">
        <f t="shared" si="6"/>
        <v>13.007698658734308</v>
      </c>
      <c r="H234">
        <f t="shared" si="7"/>
        <v>146.40272218760234</v>
      </c>
    </row>
    <row r="235" spans="6:8" x14ac:dyDescent="0.35">
      <c r="F235">
        <v>4.6399999999999997</v>
      </c>
      <c r="G235">
        <f t="shared" si="6"/>
        <v>13.06400904253835</v>
      </c>
      <c r="H235">
        <f t="shared" si="7"/>
        <v>146.56878231790574</v>
      </c>
    </row>
    <row r="236" spans="6:8" x14ac:dyDescent="0.35">
      <c r="F236">
        <v>4.66</v>
      </c>
      <c r="G236">
        <f t="shared" si="6"/>
        <v>13.120319426342396</v>
      </c>
      <c r="H236">
        <f t="shared" si="7"/>
        <v>146.73091844820917</v>
      </c>
    </row>
    <row r="237" spans="6:8" x14ac:dyDescent="0.35">
      <c r="F237">
        <v>4.68</v>
      </c>
      <c r="G237">
        <f t="shared" si="6"/>
        <v>13.176629810146441</v>
      </c>
      <c r="H237">
        <f t="shared" si="7"/>
        <v>146.88913057851258</v>
      </c>
    </row>
    <row r="238" spans="6:8" x14ac:dyDescent="0.35">
      <c r="F238">
        <v>4.7</v>
      </c>
      <c r="G238">
        <f t="shared" si="6"/>
        <v>13.232940193950485</v>
      </c>
      <c r="H238">
        <f t="shared" si="7"/>
        <v>147.04341870881598</v>
      </c>
    </row>
    <row r="239" spans="6:8" x14ac:dyDescent="0.35">
      <c r="F239">
        <v>4.72</v>
      </c>
      <c r="G239">
        <f t="shared" si="6"/>
        <v>13.28925057775453</v>
      </c>
      <c r="H239">
        <f t="shared" si="7"/>
        <v>147.19378283911939</v>
      </c>
    </row>
    <row r="240" spans="6:8" x14ac:dyDescent="0.35">
      <c r="F240">
        <v>4.74</v>
      </c>
      <c r="G240">
        <f t="shared" si="6"/>
        <v>13.345560961558576</v>
      </c>
      <c r="H240">
        <f t="shared" si="7"/>
        <v>147.3402229694228</v>
      </c>
    </row>
    <row r="241" spans="6:8" x14ac:dyDescent="0.35">
      <c r="F241">
        <v>4.76</v>
      </c>
      <c r="G241">
        <f t="shared" si="6"/>
        <v>13.401871345362618</v>
      </c>
      <c r="H241">
        <f t="shared" si="7"/>
        <v>147.48273909972622</v>
      </c>
    </row>
    <row r="242" spans="6:8" x14ac:dyDescent="0.35">
      <c r="F242">
        <v>4.78</v>
      </c>
      <c r="G242">
        <f t="shared" si="6"/>
        <v>13.458181729166665</v>
      </c>
      <c r="H242">
        <f t="shared" si="7"/>
        <v>147.6213312300296</v>
      </c>
    </row>
    <row r="243" spans="6:8" x14ac:dyDescent="0.35">
      <c r="F243">
        <v>4.8</v>
      </c>
      <c r="G243">
        <f t="shared" si="6"/>
        <v>13.514492112970709</v>
      </c>
      <c r="H243">
        <f t="shared" si="7"/>
        <v>147.75599936033302</v>
      </c>
    </row>
    <row r="244" spans="6:8" x14ac:dyDescent="0.35">
      <c r="F244">
        <v>4.82</v>
      </c>
      <c r="G244">
        <f t="shared" si="6"/>
        <v>13.570802496774753</v>
      </c>
      <c r="H244">
        <f t="shared" si="7"/>
        <v>147.88674349063646</v>
      </c>
    </row>
    <row r="245" spans="6:8" x14ac:dyDescent="0.35">
      <c r="F245">
        <v>4.84</v>
      </c>
      <c r="G245">
        <f t="shared" si="6"/>
        <v>13.627112880578798</v>
      </c>
      <c r="H245">
        <f t="shared" si="7"/>
        <v>148.01356362093986</v>
      </c>
    </row>
    <row r="246" spans="6:8" x14ac:dyDescent="0.35">
      <c r="F246">
        <v>4.8600000000000003</v>
      </c>
      <c r="G246">
        <f t="shared" si="6"/>
        <v>13.683423264382844</v>
      </c>
      <c r="H246">
        <f t="shared" si="7"/>
        <v>148.13645975124328</v>
      </c>
    </row>
    <row r="247" spans="6:8" x14ac:dyDescent="0.35">
      <c r="F247">
        <v>4.88</v>
      </c>
      <c r="G247">
        <f t="shared" si="6"/>
        <v>13.739733648186887</v>
      </c>
      <c r="H247">
        <f t="shared" si="7"/>
        <v>148.25543188154668</v>
      </c>
    </row>
    <row r="248" spans="6:8" x14ac:dyDescent="0.35">
      <c r="F248">
        <v>4.9000000000000004</v>
      </c>
      <c r="G248">
        <f t="shared" si="6"/>
        <v>13.796044031990933</v>
      </c>
      <c r="H248">
        <f t="shared" si="7"/>
        <v>148.37048001185011</v>
      </c>
    </row>
    <row r="249" spans="6:8" x14ac:dyDescent="0.35">
      <c r="F249">
        <v>4.92</v>
      </c>
      <c r="G249">
        <f t="shared" si="6"/>
        <v>13.852354415794975</v>
      </c>
      <c r="H249">
        <f t="shared" si="7"/>
        <v>148.48160414215354</v>
      </c>
    </row>
    <row r="250" spans="6:8" x14ac:dyDescent="0.35">
      <c r="F250">
        <v>4.9400000000000004</v>
      </c>
      <c r="G250">
        <f t="shared" si="6"/>
        <v>13.908664799599022</v>
      </c>
      <c r="H250">
        <f t="shared" si="7"/>
        <v>148.58880427245691</v>
      </c>
    </row>
    <row r="251" spans="6:8" x14ac:dyDescent="0.35">
      <c r="F251">
        <v>4.96</v>
      </c>
      <c r="G251">
        <f t="shared" si="6"/>
        <v>13.964975183403066</v>
      </c>
      <c r="H251">
        <f t="shared" si="7"/>
        <v>148.69208040276033</v>
      </c>
    </row>
    <row r="252" spans="6:8" x14ac:dyDescent="0.35">
      <c r="F252">
        <v>4.9800000000000004</v>
      </c>
      <c r="G252">
        <f t="shared" si="6"/>
        <v>14.021285567207112</v>
      </c>
      <c r="H252">
        <f t="shared" si="7"/>
        <v>148.79143253306376</v>
      </c>
    </row>
    <row r="253" spans="6:8" x14ac:dyDescent="0.35">
      <c r="F253">
        <v>5</v>
      </c>
      <c r="G253">
        <f t="shared" si="6"/>
        <v>14.077595951011155</v>
      </c>
      <c r="H253">
        <f t="shared" si="7"/>
        <v>148.88686066336717</v>
      </c>
    </row>
    <row r="254" spans="6:8" x14ac:dyDescent="0.35">
      <c r="F254">
        <v>5.0199999999999996</v>
      </c>
      <c r="G254">
        <f t="shared" si="6"/>
        <v>14.133906334815197</v>
      </c>
      <c r="H254">
        <f t="shared" si="7"/>
        <v>148.97836479367058</v>
      </c>
    </row>
    <row r="255" spans="6:8" x14ac:dyDescent="0.35">
      <c r="F255">
        <v>5.04</v>
      </c>
      <c r="G255">
        <f t="shared" si="6"/>
        <v>14.190216718619244</v>
      </c>
      <c r="H255">
        <f t="shared" si="7"/>
        <v>149.065944923974</v>
      </c>
    </row>
    <row r="256" spans="6:8" x14ac:dyDescent="0.35">
      <c r="F256">
        <v>5.0599999999999996</v>
      </c>
      <c r="G256">
        <f t="shared" si="6"/>
        <v>14.246527102423288</v>
      </c>
      <c r="H256">
        <f t="shared" si="7"/>
        <v>149.14960105427741</v>
      </c>
    </row>
    <row r="257" spans="6:8" x14ac:dyDescent="0.35">
      <c r="F257">
        <v>5.08</v>
      </c>
      <c r="G257">
        <f t="shared" si="6"/>
        <v>14.302837486227334</v>
      </c>
      <c r="H257">
        <f t="shared" si="7"/>
        <v>149.22933318458084</v>
      </c>
    </row>
    <row r="258" spans="6:8" x14ac:dyDescent="0.35">
      <c r="F258">
        <v>5.0999999999999996</v>
      </c>
      <c r="G258">
        <f t="shared" si="6"/>
        <v>14.359147870031377</v>
      </c>
      <c r="H258">
        <f t="shared" si="7"/>
        <v>149.30514131488425</v>
      </c>
    </row>
    <row r="259" spans="6:8" x14ac:dyDescent="0.35">
      <c r="F259">
        <v>5.12</v>
      </c>
      <c r="G259">
        <f t="shared" ref="G259:G322" si="8">$B$15*F259</f>
        <v>14.415458253835423</v>
      </c>
      <c r="H259">
        <f t="shared" ref="H259:H322" si="9">$B$13*F259-($B$8*F259^2)/2+$B$12</f>
        <v>149.37702544518763</v>
      </c>
    </row>
    <row r="260" spans="6:8" x14ac:dyDescent="0.35">
      <c r="F260">
        <v>5.14</v>
      </c>
      <c r="G260">
        <f t="shared" si="8"/>
        <v>14.471768637639466</v>
      </c>
      <c r="H260">
        <f t="shared" si="9"/>
        <v>149.44498557549105</v>
      </c>
    </row>
    <row r="261" spans="6:8" x14ac:dyDescent="0.35">
      <c r="F261">
        <v>5.16</v>
      </c>
      <c r="G261">
        <f t="shared" si="8"/>
        <v>14.528079021443512</v>
      </c>
      <c r="H261">
        <f t="shared" si="9"/>
        <v>149.50902170579445</v>
      </c>
    </row>
    <row r="262" spans="6:8" x14ac:dyDescent="0.35">
      <c r="F262">
        <v>5.18</v>
      </c>
      <c r="G262">
        <f t="shared" si="8"/>
        <v>14.584389405247556</v>
      </c>
      <c r="H262">
        <f t="shared" si="9"/>
        <v>149.56913383609788</v>
      </c>
    </row>
    <row r="263" spans="6:8" x14ac:dyDescent="0.35">
      <c r="F263">
        <v>5.2</v>
      </c>
      <c r="G263">
        <f t="shared" si="8"/>
        <v>14.640699789051601</v>
      </c>
      <c r="H263">
        <f t="shared" si="9"/>
        <v>149.62532196640132</v>
      </c>
    </row>
    <row r="264" spans="6:8" x14ac:dyDescent="0.35">
      <c r="F264">
        <v>5.22</v>
      </c>
      <c r="G264">
        <f t="shared" si="8"/>
        <v>14.697010172855645</v>
      </c>
      <c r="H264">
        <f t="shared" si="9"/>
        <v>149.67758609670472</v>
      </c>
    </row>
    <row r="265" spans="6:8" x14ac:dyDescent="0.35">
      <c r="F265">
        <v>5.24</v>
      </c>
      <c r="G265">
        <f t="shared" si="8"/>
        <v>14.753320556659691</v>
      </c>
      <c r="H265">
        <f t="shared" si="9"/>
        <v>149.72592622700813</v>
      </c>
    </row>
    <row r="266" spans="6:8" x14ac:dyDescent="0.35">
      <c r="F266">
        <v>5.26</v>
      </c>
      <c r="G266">
        <f t="shared" si="8"/>
        <v>14.809630940463734</v>
      </c>
      <c r="H266">
        <f t="shared" si="9"/>
        <v>149.77034235731156</v>
      </c>
    </row>
    <row r="267" spans="6:8" x14ac:dyDescent="0.35">
      <c r="F267">
        <v>5.28</v>
      </c>
      <c r="G267">
        <f t="shared" si="8"/>
        <v>14.86594132426778</v>
      </c>
      <c r="H267">
        <f t="shared" si="9"/>
        <v>149.81083448761493</v>
      </c>
    </row>
    <row r="268" spans="6:8" x14ac:dyDescent="0.35">
      <c r="F268">
        <v>5.3</v>
      </c>
      <c r="G268">
        <f t="shared" si="8"/>
        <v>14.922251708071824</v>
      </c>
      <c r="H268">
        <f t="shared" si="9"/>
        <v>149.84740261791833</v>
      </c>
    </row>
    <row r="269" spans="6:8" x14ac:dyDescent="0.35">
      <c r="F269">
        <v>5.32</v>
      </c>
      <c r="G269">
        <f t="shared" si="8"/>
        <v>14.978562091875869</v>
      </c>
      <c r="H269">
        <f t="shared" si="9"/>
        <v>149.88004674822176</v>
      </c>
    </row>
    <row r="270" spans="6:8" x14ac:dyDescent="0.35">
      <c r="F270">
        <v>5.34</v>
      </c>
      <c r="G270">
        <f t="shared" si="8"/>
        <v>15.034872475679913</v>
      </c>
      <c r="H270">
        <f t="shared" si="9"/>
        <v>149.90876687852517</v>
      </c>
    </row>
    <row r="271" spans="6:8" x14ac:dyDescent="0.35">
      <c r="F271">
        <v>5.36</v>
      </c>
      <c r="G271">
        <f t="shared" si="8"/>
        <v>15.091182859483959</v>
      </c>
      <c r="H271">
        <f t="shared" si="9"/>
        <v>149.9335630088286</v>
      </c>
    </row>
    <row r="272" spans="6:8" x14ac:dyDescent="0.35">
      <c r="F272">
        <v>5.38</v>
      </c>
      <c r="G272">
        <f t="shared" si="8"/>
        <v>15.147493243288002</v>
      </c>
      <c r="H272">
        <f t="shared" si="9"/>
        <v>149.95443513913202</v>
      </c>
    </row>
    <row r="273" spans="6:8" x14ac:dyDescent="0.35">
      <c r="F273">
        <v>5.4</v>
      </c>
      <c r="G273">
        <f t="shared" si="8"/>
        <v>15.203803627092048</v>
      </c>
      <c r="H273">
        <f t="shared" si="9"/>
        <v>149.97138326943545</v>
      </c>
    </row>
    <row r="274" spans="6:8" x14ac:dyDescent="0.35">
      <c r="F274">
        <v>5.42</v>
      </c>
      <c r="G274">
        <f t="shared" si="8"/>
        <v>15.260114010896091</v>
      </c>
      <c r="H274">
        <f t="shared" si="9"/>
        <v>149.98440739973879</v>
      </c>
    </row>
    <row r="275" spans="6:8" x14ac:dyDescent="0.35">
      <c r="F275">
        <v>5.44</v>
      </c>
      <c r="G275">
        <f t="shared" si="8"/>
        <v>15.316424394700137</v>
      </c>
      <c r="H275">
        <f t="shared" si="9"/>
        <v>149.99350753004222</v>
      </c>
    </row>
    <row r="276" spans="6:8" x14ac:dyDescent="0.35">
      <c r="F276">
        <v>5.46</v>
      </c>
      <c r="G276">
        <f t="shared" si="8"/>
        <v>15.372734778504181</v>
      </c>
      <c r="H276">
        <f t="shared" si="9"/>
        <v>149.99868366034565</v>
      </c>
    </row>
    <row r="277" spans="6:8" x14ac:dyDescent="0.35">
      <c r="F277">
        <v>5.48</v>
      </c>
      <c r="G277">
        <f t="shared" si="8"/>
        <v>15.429045162308228</v>
      </c>
      <c r="H277">
        <f t="shared" si="9"/>
        <v>149.99993579064906</v>
      </c>
    </row>
    <row r="278" spans="6:8" x14ac:dyDescent="0.35">
      <c r="F278">
        <v>5.5</v>
      </c>
      <c r="G278">
        <f t="shared" si="8"/>
        <v>15.48535554611227</v>
      </c>
      <c r="H278">
        <f t="shared" si="9"/>
        <v>149.99726392095249</v>
      </c>
    </row>
    <row r="279" spans="6:8" x14ac:dyDescent="0.35">
      <c r="F279">
        <v>5.52</v>
      </c>
      <c r="G279">
        <f t="shared" si="8"/>
        <v>15.541665929916313</v>
      </c>
      <c r="H279">
        <f t="shared" si="9"/>
        <v>149.99066805125591</v>
      </c>
    </row>
    <row r="280" spans="6:8" x14ac:dyDescent="0.35">
      <c r="F280">
        <v>5.54</v>
      </c>
      <c r="G280">
        <f t="shared" si="8"/>
        <v>15.597976313720359</v>
      </c>
      <c r="H280">
        <f t="shared" si="9"/>
        <v>149.98014818155931</v>
      </c>
    </row>
    <row r="281" spans="6:8" x14ac:dyDescent="0.35">
      <c r="F281">
        <v>5.56</v>
      </c>
      <c r="G281">
        <f t="shared" si="8"/>
        <v>15.654286697524403</v>
      </c>
      <c r="H281">
        <f t="shared" si="9"/>
        <v>149.96570431186274</v>
      </c>
    </row>
    <row r="282" spans="6:8" x14ac:dyDescent="0.35">
      <c r="F282">
        <v>5.58</v>
      </c>
      <c r="G282">
        <f t="shared" si="8"/>
        <v>15.71059708132845</v>
      </c>
      <c r="H282">
        <f t="shared" si="9"/>
        <v>149.94733644216609</v>
      </c>
    </row>
    <row r="283" spans="6:8" x14ac:dyDescent="0.35">
      <c r="F283">
        <v>5.6</v>
      </c>
      <c r="G283">
        <f t="shared" si="8"/>
        <v>15.766907465132492</v>
      </c>
      <c r="H283">
        <f t="shared" si="9"/>
        <v>149.92504457246952</v>
      </c>
    </row>
    <row r="284" spans="6:8" x14ac:dyDescent="0.35">
      <c r="F284">
        <v>5.62</v>
      </c>
      <c r="G284">
        <f t="shared" si="8"/>
        <v>15.823217848936538</v>
      </c>
      <c r="H284">
        <f t="shared" si="9"/>
        <v>149.89882870277293</v>
      </c>
    </row>
    <row r="285" spans="6:8" x14ac:dyDescent="0.35">
      <c r="F285">
        <v>5.64</v>
      </c>
      <c r="G285">
        <f t="shared" si="8"/>
        <v>15.879528232740581</v>
      </c>
      <c r="H285">
        <f t="shared" si="9"/>
        <v>149.86868883307636</v>
      </c>
    </row>
    <row r="286" spans="6:8" x14ac:dyDescent="0.35">
      <c r="F286">
        <v>5.66</v>
      </c>
      <c r="G286">
        <f t="shared" si="8"/>
        <v>15.935838616544627</v>
      </c>
      <c r="H286">
        <f t="shared" si="9"/>
        <v>149.83462496337978</v>
      </c>
    </row>
    <row r="287" spans="6:8" x14ac:dyDescent="0.35">
      <c r="F287">
        <v>5.68</v>
      </c>
      <c r="G287">
        <f t="shared" si="8"/>
        <v>15.992149000348672</v>
      </c>
      <c r="H287">
        <f t="shared" si="9"/>
        <v>149.79663709368319</v>
      </c>
    </row>
    <row r="288" spans="6:8" x14ac:dyDescent="0.35">
      <c r="F288">
        <v>5.7</v>
      </c>
      <c r="G288">
        <f t="shared" si="8"/>
        <v>16.048459384152718</v>
      </c>
      <c r="H288">
        <f t="shared" si="9"/>
        <v>149.75472522398661</v>
      </c>
    </row>
    <row r="289" spans="6:8" x14ac:dyDescent="0.35">
      <c r="F289">
        <v>5.72</v>
      </c>
      <c r="G289">
        <f t="shared" si="8"/>
        <v>16.104769767956761</v>
      </c>
      <c r="H289">
        <f t="shared" si="9"/>
        <v>149.70888935429005</v>
      </c>
    </row>
    <row r="290" spans="6:8" x14ac:dyDescent="0.35">
      <c r="F290">
        <v>5.74</v>
      </c>
      <c r="G290">
        <f t="shared" si="8"/>
        <v>16.161080151760807</v>
      </c>
      <c r="H290">
        <f t="shared" si="9"/>
        <v>149.65912948459342</v>
      </c>
    </row>
    <row r="291" spans="6:8" x14ac:dyDescent="0.35">
      <c r="F291">
        <v>5.76</v>
      </c>
      <c r="G291">
        <f t="shared" si="8"/>
        <v>16.217390535564849</v>
      </c>
      <c r="H291">
        <f t="shared" si="9"/>
        <v>149.60544561489681</v>
      </c>
    </row>
    <row r="292" spans="6:8" x14ac:dyDescent="0.35">
      <c r="F292">
        <v>5.78</v>
      </c>
      <c r="G292">
        <f t="shared" si="8"/>
        <v>16.273700919368896</v>
      </c>
      <c r="H292">
        <f t="shared" si="9"/>
        <v>149.54783774520027</v>
      </c>
    </row>
    <row r="293" spans="6:8" x14ac:dyDescent="0.35">
      <c r="F293">
        <v>5.8</v>
      </c>
      <c r="G293">
        <f t="shared" si="8"/>
        <v>16.330011303172938</v>
      </c>
      <c r="H293">
        <f t="shared" si="9"/>
        <v>149.48630587550366</v>
      </c>
    </row>
    <row r="294" spans="6:8" x14ac:dyDescent="0.35">
      <c r="F294">
        <v>5.82</v>
      </c>
      <c r="G294">
        <f t="shared" si="8"/>
        <v>16.386321686976984</v>
      </c>
      <c r="H294">
        <f t="shared" si="9"/>
        <v>149.42085000580707</v>
      </c>
    </row>
    <row r="295" spans="6:8" x14ac:dyDescent="0.35">
      <c r="F295">
        <v>5.84</v>
      </c>
      <c r="G295">
        <f t="shared" si="8"/>
        <v>16.442632070781027</v>
      </c>
      <c r="H295">
        <f t="shared" si="9"/>
        <v>149.35147013611052</v>
      </c>
    </row>
    <row r="296" spans="6:8" x14ac:dyDescent="0.35">
      <c r="F296">
        <v>5.86</v>
      </c>
      <c r="G296">
        <f t="shared" si="8"/>
        <v>16.498942454585073</v>
      </c>
      <c r="H296">
        <f t="shared" si="9"/>
        <v>149.2781662664139</v>
      </c>
    </row>
    <row r="297" spans="6:8" x14ac:dyDescent="0.35">
      <c r="F297">
        <v>5.88</v>
      </c>
      <c r="G297">
        <f t="shared" si="8"/>
        <v>16.555252838389119</v>
      </c>
      <c r="H297">
        <f t="shared" si="9"/>
        <v>149.20093839671733</v>
      </c>
    </row>
    <row r="298" spans="6:8" x14ac:dyDescent="0.35">
      <c r="F298">
        <v>5.9</v>
      </c>
      <c r="G298">
        <f t="shared" si="8"/>
        <v>16.611563222193162</v>
      </c>
      <c r="H298">
        <f t="shared" si="9"/>
        <v>149.11978652702072</v>
      </c>
    </row>
    <row r="299" spans="6:8" x14ac:dyDescent="0.35">
      <c r="F299">
        <v>5.92</v>
      </c>
      <c r="G299">
        <f t="shared" si="8"/>
        <v>16.667873605997208</v>
      </c>
      <c r="H299">
        <f t="shared" si="9"/>
        <v>149.03471065732413</v>
      </c>
    </row>
    <row r="300" spans="6:8" x14ac:dyDescent="0.35">
      <c r="F300">
        <v>5.94</v>
      </c>
      <c r="G300">
        <f t="shared" si="8"/>
        <v>16.724183989801254</v>
      </c>
      <c r="H300">
        <f t="shared" si="9"/>
        <v>148.94571078762752</v>
      </c>
    </row>
    <row r="301" spans="6:8" x14ac:dyDescent="0.35">
      <c r="F301">
        <v>5.96</v>
      </c>
      <c r="G301">
        <f t="shared" si="8"/>
        <v>16.780494373605297</v>
      </c>
      <c r="H301">
        <f t="shared" si="9"/>
        <v>148.85278691793096</v>
      </c>
    </row>
    <row r="302" spans="6:8" x14ac:dyDescent="0.35">
      <c r="F302">
        <v>5.98</v>
      </c>
      <c r="G302">
        <f t="shared" si="8"/>
        <v>16.836804757409343</v>
      </c>
      <c r="H302">
        <f t="shared" si="9"/>
        <v>148.75593904823438</v>
      </c>
    </row>
    <row r="303" spans="6:8" x14ac:dyDescent="0.35">
      <c r="F303">
        <v>6</v>
      </c>
      <c r="G303">
        <f t="shared" si="8"/>
        <v>16.893115141213386</v>
      </c>
      <c r="H303">
        <f t="shared" si="9"/>
        <v>148.65516717853779</v>
      </c>
    </row>
    <row r="304" spans="6:8" x14ac:dyDescent="0.35">
      <c r="F304">
        <v>6.02</v>
      </c>
      <c r="G304">
        <f t="shared" si="8"/>
        <v>16.949425525017428</v>
      </c>
      <c r="H304">
        <f t="shared" si="9"/>
        <v>148.55047130884122</v>
      </c>
    </row>
    <row r="305" spans="6:8" x14ac:dyDescent="0.35">
      <c r="F305">
        <v>6.04</v>
      </c>
      <c r="G305">
        <f t="shared" si="8"/>
        <v>17.005735908821475</v>
      </c>
      <c r="H305">
        <f t="shared" si="9"/>
        <v>148.44185143914459</v>
      </c>
    </row>
    <row r="306" spans="6:8" x14ac:dyDescent="0.35">
      <c r="F306">
        <v>6.06</v>
      </c>
      <c r="G306">
        <f t="shared" si="8"/>
        <v>17.062046292625517</v>
      </c>
      <c r="H306">
        <f t="shared" si="9"/>
        <v>148.32930756944799</v>
      </c>
    </row>
    <row r="307" spans="6:8" x14ac:dyDescent="0.35">
      <c r="F307">
        <v>6.08</v>
      </c>
      <c r="G307">
        <f t="shared" si="8"/>
        <v>17.118356676429563</v>
      </c>
      <c r="H307">
        <f t="shared" si="9"/>
        <v>148.21283969975141</v>
      </c>
    </row>
    <row r="308" spans="6:8" x14ac:dyDescent="0.35">
      <c r="F308">
        <v>6.1</v>
      </c>
      <c r="G308">
        <f t="shared" si="8"/>
        <v>17.17466706023361</v>
      </c>
      <c r="H308">
        <f t="shared" si="9"/>
        <v>148.09244783005485</v>
      </c>
    </row>
    <row r="309" spans="6:8" x14ac:dyDescent="0.35">
      <c r="F309">
        <v>6.12</v>
      </c>
      <c r="G309">
        <f t="shared" si="8"/>
        <v>17.230977444037652</v>
      </c>
      <c r="H309">
        <f t="shared" si="9"/>
        <v>147.96813196035828</v>
      </c>
    </row>
    <row r="310" spans="6:8" x14ac:dyDescent="0.35">
      <c r="F310">
        <v>6.14</v>
      </c>
      <c r="G310">
        <f t="shared" si="8"/>
        <v>17.287287827841698</v>
      </c>
      <c r="H310">
        <f t="shared" si="9"/>
        <v>147.83989209066166</v>
      </c>
    </row>
    <row r="311" spans="6:8" x14ac:dyDescent="0.35">
      <c r="F311">
        <v>6.16</v>
      </c>
      <c r="G311">
        <f t="shared" si="8"/>
        <v>17.343598211645745</v>
      </c>
      <c r="H311">
        <f t="shared" si="9"/>
        <v>147.70772822096512</v>
      </c>
    </row>
    <row r="312" spans="6:8" x14ac:dyDescent="0.35">
      <c r="F312">
        <v>6.18</v>
      </c>
      <c r="G312">
        <f t="shared" si="8"/>
        <v>17.399908595449787</v>
      </c>
      <c r="H312">
        <f t="shared" si="9"/>
        <v>147.57164035126851</v>
      </c>
    </row>
    <row r="313" spans="6:8" x14ac:dyDescent="0.35">
      <c r="F313">
        <v>6.2</v>
      </c>
      <c r="G313">
        <f t="shared" si="8"/>
        <v>17.456218979253833</v>
      </c>
      <c r="H313">
        <f t="shared" si="9"/>
        <v>147.43162848157186</v>
      </c>
    </row>
    <row r="314" spans="6:8" x14ac:dyDescent="0.35">
      <c r="F314">
        <v>6.22</v>
      </c>
      <c r="G314">
        <f t="shared" si="8"/>
        <v>17.512529363057876</v>
      </c>
      <c r="H314">
        <f t="shared" si="9"/>
        <v>147.28769261187531</v>
      </c>
    </row>
    <row r="315" spans="6:8" x14ac:dyDescent="0.35">
      <c r="F315">
        <v>6.24</v>
      </c>
      <c r="G315">
        <f t="shared" si="8"/>
        <v>17.568839746861922</v>
      </c>
      <c r="H315">
        <f t="shared" si="9"/>
        <v>147.13983274217873</v>
      </c>
    </row>
    <row r="316" spans="6:8" x14ac:dyDescent="0.35">
      <c r="F316">
        <v>6.26</v>
      </c>
      <c r="G316">
        <f t="shared" si="8"/>
        <v>17.625150130665965</v>
      </c>
      <c r="H316">
        <f t="shared" si="9"/>
        <v>146.98804887248215</v>
      </c>
    </row>
    <row r="317" spans="6:8" x14ac:dyDescent="0.35">
      <c r="F317">
        <v>6.28</v>
      </c>
      <c r="G317">
        <f t="shared" si="8"/>
        <v>17.681460514470011</v>
      </c>
      <c r="H317">
        <f t="shared" si="9"/>
        <v>146.83234100278557</v>
      </c>
    </row>
    <row r="318" spans="6:8" x14ac:dyDescent="0.35">
      <c r="F318">
        <v>6.3</v>
      </c>
      <c r="G318">
        <f t="shared" si="8"/>
        <v>17.737770898274054</v>
      </c>
      <c r="H318">
        <f t="shared" si="9"/>
        <v>146.67270913308897</v>
      </c>
    </row>
    <row r="319" spans="6:8" x14ac:dyDescent="0.35">
      <c r="F319">
        <v>6.32</v>
      </c>
      <c r="G319">
        <f t="shared" si="8"/>
        <v>17.7940812820781</v>
      </c>
      <c r="H319">
        <f t="shared" si="9"/>
        <v>146.50915326339239</v>
      </c>
    </row>
    <row r="320" spans="6:8" x14ac:dyDescent="0.35">
      <c r="F320">
        <v>6.34</v>
      </c>
      <c r="G320">
        <f t="shared" si="8"/>
        <v>17.850391665882142</v>
      </c>
      <c r="H320">
        <f t="shared" si="9"/>
        <v>146.3416733936958</v>
      </c>
    </row>
    <row r="321" spans="6:8" x14ac:dyDescent="0.35">
      <c r="F321">
        <v>6.36</v>
      </c>
      <c r="G321">
        <f t="shared" si="8"/>
        <v>17.906702049686189</v>
      </c>
      <c r="H321">
        <f t="shared" si="9"/>
        <v>146.17026952399917</v>
      </c>
    </row>
    <row r="322" spans="6:8" x14ac:dyDescent="0.35">
      <c r="F322">
        <v>6.38</v>
      </c>
      <c r="G322">
        <f t="shared" si="8"/>
        <v>17.963012433490235</v>
      </c>
      <c r="H322">
        <f t="shared" si="9"/>
        <v>145.99494165430258</v>
      </c>
    </row>
    <row r="323" spans="6:8" x14ac:dyDescent="0.35">
      <c r="F323">
        <v>6.4</v>
      </c>
      <c r="G323">
        <f t="shared" ref="G323:G386" si="10">$B$15*F323</f>
        <v>18.019322817294277</v>
      </c>
      <c r="H323">
        <f t="shared" ref="H323:H386" si="11">$B$13*F323-($B$8*F323^2)/2+$B$12</f>
        <v>145.81568978460601</v>
      </c>
    </row>
    <row r="324" spans="6:8" x14ac:dyDescent="0.35">
      <c r="F324">
        <v>6.42</v>
      </c>
      <c r="G324">
        <f t="shared" si="10"/>
        <v>18.075633201098324</v>
      </c>
      <c r="H324">
        <f t="shared" si="11"/>
        <v>145.63251391490942</v>
      </c>
    </row>
    <row r="325" spans="6:8" x14ac:dyDescent="0.35">
      <c r="F325">
        <v>6.44</v>
      </c>
      <c r="G325">
        <f t="shared" si="10"/>
        <v>18.13194358490237</v>
      </c>
      <c r="H325">
        <f t="shared" si="11"/>
        <v>145.44541404521286</v>
      </c>
    </row>
    <row r="326" spans="6:8" x14ac:dyDescent="0.35">
      <c r="F326">
        <v>6.46</v>
      </c>
      <c r="G326">
        <f t="shared" si="10"/>
        <v>18.188253968706412</v>
      </c>
      <c r="H326">
        <f t="shared" si="11"/>
        <v>145.25439017551628</v>
      </c>
    </row>
    <row r="327" spans="6:8" x14ac:dyDescent="0.35">
      <c r="F327">
        <v>6.48</v>
      </c>
      <c r="G327">
        <f t="shared" si="10"/>
        <v>18.244564352510459</v>
      </c>
      <c r="H327">
        <f t="shared" si="11"/>
        <v>145.05944230581969</v>
      </c>
    </row>
    <row r="328" spans="6:8" x14ac:dyDescent="0.35">
      <c r="F328">
        <v>6.5</v>
      </c>
      <c r="G328">
        <f t="shared" si="10"/>
        <v>18.300874736314501</v>
      </c>
      <c r="H328">
        <f t="shared" si="11"/>
        <v>144.86057043612311</v>
      </c>
    </row>
    <row r="329" spans="6:8" x14ac:dyDescent="0.35">
      <c r="F329">
        <v>6.52</v>
      </c>
      <c r="G329">
        <f t="shared" si="10"/>
        <v>18.357185120118544</v>
      </c>
      <c r="H329">
        <f t="shared" si="11"/>
        <v>144.65777456642653</v>
      </c>
    </row>
    <row r="330" spans="6:8" x14ac:dyDescent="0.35">
      <c r="F330">
        <v>6.5400000000000098</v>
      </c>
      <c r="G330">
        <f t="shared" si="10"/>
        <v>18.413495503922618</v>
      </c>
      <c r="H330">
        <f t="shared" si="11"/>
        <v>144.45105469672984</v>
      </c>
    </row>
    <row r="331" spans="6:8" x14ac:dyDescent="0.35">
      <c r="F331">
        <v>6.5600000000000103</v>
      </c>
      <c r="G331">
        <f t="shared" si="10"/>
        <v>18.469805887726665</v>
      </c>
      <c r="H331">
        <f t="shared" si="11"/>
        <v>144.2404108270332</v>
      </c>
    </row>
    <row r="332" spans="6:8" x14ac:dyDescent="0.35">
      <c r="F332">
        <v>6.5800000000000098</v>
      </c>
      <c r="G332">
        <f t="shared" si="10"/>
        <v>18.526116271530707</v>
      </c>
      <c r="H332">
        <f t="shared" si="11"/>
        <v>144.02584295733664</v>
      </c>
    </row>
    <row r="333" spans="6:8" x14ac:dyDescent="0.35">
      <c r="F333">
        <v>6.6000000000000103</v>
      </c>
      <c r="G333">
        <f t="shared" si="10"/>
        <v>18.582426655334753</v>
      </c>
      <c r="H333">
        <f t="shared" si="11"/>
        <v>143.80735108764003</v>
      </c>
    </row>
    <row r="334" spans="6:8" x14ac:dyDescent="0.35">
      <c r="F334">
        <v>6.6200000000000099</v>
      </c>
      <c r="G334">
        <f t="shared" si="10"/>
        <v>18.638737039138796</v>
      </c>
      <c r="H334">
        <f t="shared" si="11"/>
        <v>143.58493521794344</v>
      </c>
    </row>
    <row r="335" spans="6:8" x14ac:dyDescent="0.35">
      <c r="F335">
        <v>6.6400000000000103</v>
      </c>
      <c r="G335">
        <f t="shared" si="10"/>
        <v>18.695047422942842</v>
      </c>
      <c r="H335">
        <f t="shared" si="11"/>
        <v>143.35859534824687</v>
      </c>
    </row>
    <row r="336" spans="6:8" x14ac:dyDescent="0.35">
      <c r="F336">
        <v>6.6600000000000099</v>
      </c>
      <c r="G336">
        <f t="shared" si="10"/>
        <v>18.751357806746885</v>
      </c>
      <c r="H336">
        <f t="shared" si="11"/>
        <v>143.12833147855028</v>
      </c>
    </row>
    <row r="337" spans="6:8" x14ac:dyDescent="0.35">
      <c r="F337">
        <v>6.6800000000000104</v>
      </c>
      <c r="G337">
        <f t="shared" si="10"/>
        <v>18.807668190550931</v>
      </c>
      <c r="H337">
        <f t="shared" si="11"/>
        <v>142.89414360885368</v>
      </c>
    </row>
    <row r="338" spans="6:8" x14ac:dyDescent="0.35">
      <c r="F338">
        <v>6.7000000000000099</v>
      </c>
      <c r="G338">
        <f t="shared" si="10"/>
        <v>18.863978574354974</v>
      </c>
      <c r="H338">
        <f t="shared" si="11"/>
        <v>142.65603173915704</v>
      </c>
    </row>
    <row r="339" spans="6:8" x14ac:dyDescent="0.35">
      <c r="F339">
        <v>6.7200000000000104</v>
      </c>
      <c r="G339">
        <f t="shared" si="10"/>
        <v>18.92028895815902</v>
      </c>
      <c r="H339">
        <f t="shared" si="11"/>
        <v>142.41399586946048</v>
      </c>
    </row>
    <row r="340" spans="6:8" x14ac:dyDescent="0.35">
      <c r="F340">
        <v>6.74000000000001</v>
      </c>
      <c r="G340">
        <f t="shared" si="10"/>
        <v>18.976599341963066</v>
      </c>
      <c r="H340">
        <f t="shared" si="11"/>
        <v>142.1680359997639</v>
      </c>
    </row>
    <row r="341" spans="6:8" x14ac:dyDescent="0.35">
      <c r="F341">
        <v>6.7600000000000096</v>
      </c>
      <c r="G341">
        <f t="shared" si="10"/>
        <v>19.032909725767109</v>
      </c>
      <c r="H341">
        <f t="shared" si="11"/>
        <v>141.91815213006731</v>
      </c>
    </row>
    <row r="342" spans="6:8" x14ac:dyDescent="0.35">
      <c r="F342">
        <v>6.78000000000001</v>
      </c>
      <c r="G342">
        <f t="shared" si="10"/>
        <v>19.089220109571155</v>
      </c>
      <c r="H342">
        <f t="shared" si="11"/>
        <v>141.66434426037071</v>
      </c>
    </row>
    <row r="343" spans="6:8" x14ac:dyDescent="0.35">
      <c r="F343">
        <v>6.8000000000000096</v>
      </c>
      <c r="G343">
        <f t="shared" si="10"/>
        <v>19.145530493375198</v>
      </c>
      <c r="H343">
        <f t="shared" si="11"/>
        <v>141.40661239067416</v>
      </c>
    </row>
    <row r="344" spans="6:8" x14ac:dyDescent="0.35">
      <c r="F344">
        <v>6.8200000000000101</v>
      </c>
      <c r="G344">
        <f t="shared" si="10"/>
        <v>19.201840877179244</v>
      </c>
      <c r="H344">
        <f t="shared" si="11"/>
        <v>141.14495652097759</v>
      </c>
    </row>
    <row r="345" spans="6:8" x14ac:dyDescent="0.35">
      <c r="F345">
        <v>6.8400000000000096</v>
      </c>
      <c r="G345">
        <f t="shared" si="10"/>
        <v>19.258151260983286</v>
      </c>
      <c r="H345">
        <f t="shared" si="11"/>
        <v>140.87937665128101</v>
      </c>
    </row>
    <row r="346" spans="6:8" x14ac:dyDescent="0.35">
      <c r="F346">
        <v>6.8600000000000101</v>
      </c>
      <c r="G346">
        <f t="shared" si="10"/>
        <v>19.314461644787333</v>
      </c>
      <c r="H346">
        <f t="shared" si="11"/>
        <v>140.60987278158436</v>
      </c>
    </row>
    <row r="347" spans="6:8" x14ac:dyDescent="0.35">
      <c r="F347">
        <v>6.8800000000000097</v>
      </c>
      <c r="G347">
        <f t="shared" si="10"/>
        <v>19.370772028591375</v>
      </c>
      <c r="H347">
        <f t="shared" si="11"/>
        <v>140.33644491188778</v>
      </c>
    </row>
    <row r="348" spans="6:8" x14ac:dyDescent="0.35">
      <c r="F348">
        <v>6.9000000000000101</v>
      </c>
      <c r="G348">
        <f t="shared" si="10"/>
        <v>19.427082412395421</v>
      </c>
      <c r="H348">
        <f t="shared" si="11"/>
        <v>140.05909304219117</v>
      </c>
    </row>
    <row r="349" spans="6:8" x14ac:dyDescent="0.35">
      <c r="F349">
        <v>6.9200000000000097</v>
      </c>
      <c r="G349">
        <f t="shared" si="10"/>
        <v>19.483392796199464</v>
      </c>
      <c r="H349">
        <f t="shared" si="11"/>
        <v>139.77781717249459</v>
      </c>
    </row>
    <row r="350" spans="6:8" x14ac:dyDescent="0.35">
      <c r="F350">
        <v>6.9400000000000102</v>
      </c>
      <c r="G350">
        <f t="shared" si="10"/>
        <v>19.53970318000351</v>
      </c>
      <c r="H350">
        <f t="shared" si="11"/>
        <v>139.49261730279801</v>
      </c>
    </row>
    <row r="351" spans="6:8" x14ac:dyDescent="0.35">
      <c r="F351">
        <v>6.9600000000000204</v>
      </c>
      <c r="G351">
        <f t="shared" si="10"/>
        <v>19.596013563807585</v>
      </c>
      <c r="H351">
        <f t="shared" si="11"/>
        <v>139.20349343310127</v>
      </c>
    </row>
    <row r="352" spans="6:8" x14ac:dyDescent="0.35">
      <c r="F352">
        <v>6.98000000000002</v>
      </c>
      <c r="G352">
        <f t="shared" si="10"/>
        <v>19.652323947611627</v>
      </c>
      <c r="H352">
        <f t="shared" si="11"/>
        <v>138.91044556340466</v>
      </c>
    </row>
    <row r="353" spans="6:8" x14ac:dyDescent="0.35">
      <c r="F353">
        <v>7.0000000000000204</v>
      </c>
      <c r="G353">
        <f t="shared" si="10"/>
        <v>19.708634331415674</v>
      </c>
      <c r="H353">
        <f t="shared" si="11"/>
        <v>138.6134736937081</v>
      </c>
    </row>
    <row r="354" spans="6:8" x14ac:dyDescent="0.35">
      <c r="F354">
        <v>7.02000000000002</v>
      </c>
      <c r="G354">
        <f t="shared" si="10"/>
        <v>19.764944715219716</v>
      </c>
      <c r="H354">
        <f t="shared" si="11"/>
        <v>138.31257782401156</v>
      </c>
    </row>
    <row r="355" spans="6:8" x14ac:dyDescent="0.35">
      <c r="F355">
        <v>7.0400000000000196</v>
      </c>
      <c r="G355">
        <f t="shared" si="10"/>
        <v>19.821255099023762</v>
      </c>
      <c r="H355">
        <f t="shared" si="11"/>
        <v>138.00775795431494</v>
      </c>
    </row>
    <row r="356" spans="6:8" x14ac:dyDescent="0.35">
      <c r="F356">
        <v>7.06000000000002</v>
      </c>
      <c r="G356">
        <f t="shared" si="10"/>
        <v>19.877565482827809</v>
      </c>
      <c r="H356">
        <f t="shared" si="11"/>
        <v>137.69901408461828</v>
      </c>
    </row>
    <row r="357" spans="6:8" x14ac:dyDescent="0.35">
      <c r="F357">
        <v>7.0800000000000196</v>
      </c>
      <c r="G357">
        <f t="shared" si="10"/>
        <v>19.933875866631851</v>
      </c>
      <c r="H357">
        <f t="shared" si="11"/>
        <v>137.3863462149217</v>
      </c>
    </row>
    <row r="358" spans="6:8" x14ac:dyDescent="0.35">
      <c r="F358">
        <v>7.1000000000000201</v>
      </c>
      <c r="G358">
        <f t="shared" si="10"/>
        <v>19.990186250435897</v>
      </c>
      <c r="H358">
        <f t="shared" si="11"/>
        <v>137.06975434522511</v>
      </c>
    </row>
    <row r="359" spans="6:8" x14ac:dyDescent="0.35">
      <c r="F359">
        <v>7.1200000000000196</v>
      </c>
      <c r="G359">
        <f t="shared" si="10"/>
        <v>20.04649663423994</v>
      </c>
      <c r="H359">
        <f t="shared" si="11"/>
        <v>136.74923847552856</v>
      </c>
    </row>
    <row r="360" spans="6:8" x14ac:dyDescent="0.35">
      <c r="F360">
        <v>7.1400000000000201</v>
      </c>
      <c r="G360">
        <f t="shared" si="10"/>
        <v>20.102807018043986</v>
      </c>
      <c r="H360">
        <f t="shared" si="11"/>
        <v>136.42479860583194</v>
      </c>
    </row>
    <row r="361" spans="6:8" x14ac:dyDescent="0.35">
      <c r="F361">
        <v>7.1600000000000197</v>
      </c>
      <c r="G361">
        <f t="shared" si="10"/>
        <v>20.159117401848029</v>
      </c>
      <c r="H361">
        <f t="shared" si="11"/>
        <v>136.09643473613536</v>
      </c>
    </row>
    <row r="362" spans="6:8" x14ac:dyDescent="0.35">
      <c r="F362">
        <v>7.1800000000000201</v>
      </c>
      <c r="G362">
        <f t="shared" si="10"/>
        <v>20.215427785652075</v>
      </c>
      <c r="H362">
        <f t="shared" si="11"/>
        <v>135.76414686643878</v>
      </c>
    </row>
    <row r="363" spans="6:8" x14ac:dyDescent="0.35">
      <c r="F363">
        <v>7.2000000000000197</v>
      </c>
      <c r="G363">
        <f t="shared" si="10"/>
        <v>20.271738169456118</v>
      </c>
      <c r="H363">
        <f t="shared" si="11"/>
        <v>135.42793499674224</v>
      </c>
    </row>
    <row r="364" spans="6:8" x14ac:dyDescent="0.35">
      <c r="F364">
        <v>7.2200000000000202</v>
      </c>
      <c r="G364">
        <f t="shared" si="10"/>
        <v>20.328048553260164</v>
      </c>
      <c r="H364">
        <f t="shared" si="11"/>
        <v>135.08779912704557</v>
      </c>
    </row>
    <row r="365" spans="6:8" x14ac:dyDescent="0.35">
      <c r="F365">
        <v>7.2400000000000198</v>
      </c>
      <c r="G365">
        <f t="shared" si="10"/>
        <v>20.384358937064206</v>
      </c>
      <c r="H365">
        <f t="shared" si="11"/>
        <v>134.74373925734901</v>
      </c>
    </row>
    <row r="366" spans="6:8" x14ac:dyDescent="0.35">
      <c r="F366">
        <v>7.2600000000000202</v>
      </c>
      <c r="G366">
        <f t="shared" si="10"/>
        <v>20.440669320868253</v>
      </c>
      <c r="H366">
        <f t="shared" si="11"/>
        <v>134.39575538765243</v>
      </c>
    </row>
    <row r="367" spans="6:8" x14ac:dyDescent="0.35">
      <c r="F367">
        <v>7.2800000000000198</v>
      </c>
      <c r="G367">
        <f t="shared" si="10"/>
        <v>20.496979704672299</v>
      </c>
      <c r="H367">
        <f t="shared" si="11"/>
        <v>134.04384751795581</v>
      </c>
    </row>
    <row r="368" spans="6:8" x14ac:dyDescent="0.35">
      <c r="F368">
        <v>7.3000000000000203</v>
      </c>
      <c r="G368">
        <f t="shared" si="10"/>
        <v>20.553290088476341</v>
      </c>
      <c r="H368">
        <f t="shared" si="11"/>
        <v>133.68801564825921</v>
      </c>
    </row>
    <row r="369" spans="6:8" x14ac:dyDescent="0.35">
      <c r="F369">
        <v>7.3200000000000198</v>
      </c>
      <c r="G369">
        <f t="shared" si="10"/>
        <v>20.609600472280388</v>
      </c>
      <c r="H369">
        <f t="shared" si="11"/>
        <v>133.32825977856263</v>
      </c>
    </row>
    <row r="370" spans="6:8" x14ac:dyDescent="0.35">
      <c r="F370">
        <v>7.3400000000000203</v>
      </c>
      <c r="G370">
        <f t="shared" si="10"/>
        <v>20.665910856084434</v>
      </c>
      <c r="H370">
        <f t="shared" si="11"/>
        <v>132.96457990886606</v>
      </c>
    </row>
    <row r="371" spans="6:8" x14ac:dyDescent="0.35">
      <c r="F371">
        <v>7.3600000000000199</v>
      </c>
      <c r="G371">
        <f t="shared" si="10"/>
        <v>20.722221239888476</v>
      </c>
      <c r="H371">
        <f t="shared" si="11"/>
        <v>132.59697603916939</v>
      </c>
    </row>
    <row r="372" spans="6:8" x14ac:dyDescent="0.35">
      <c r="F372">
        <v>7.3800000000000203</v>
      </c>
      <c r="G372">
        <f t="shared" si="10"/>
        <v>20.778531623692523</v>
      </c>
      <c r="H372">
        <f t="shared" si="11"/>
        <v>132.2254481694728</v>
      </c>
    </row>
    <row r="373" spans="6:8" x14ac:dyDescent="0.35">
      <c r="F373">
        <v>7.4000000000000297</v>
      </c>
      <c r="G373">
        <f t="shared" si="10"/>
        <v>20.834842007496594</v>
      </c>
      <c r="H373">
        <f t="shared" si="11"/>
        <v>131.84999629977605</v>
      </c>
    </row>
    <row r="374" spans="6:8" x14ac:dyDescent="0.35">
      <c r="F374">
        <v>7.4200000000000301</v>
      </c>
      <c r="G374">
        <f t="shared" si="10"/>
        <v>20.89115239130064</v>
      </c>
      <c r="H374">
        <f t="shared" si="11"/>
        <v>131.47062043007949</v>
      </c>
    </row>
    <row r="375" spans="6:8" x14ac:dyDescent="0.35">
      <c r="F375">
        <v>7.4400000000000297</v>
      </c>
      <c r="G375">
        <f t="shared" si="10"/>
        <v>20.947462775104682</v>
      </c>
      <c r="H375">
        <f t="shared" si="11"/>
        <v>131.08732056038289</v>
      </c>
    </row>
    <row r="376" spans="6:8" x14ac:dyDescent="0.35">
      <c r="F376">
        <v>7.4600000000000302</v>
      </c>
      <c r="G376">
        <f t="shared" si="10"/>
        <v>21.003773158908729</v>
      </c>
      <c r="H376">
        <f t="shared" si="11"/>
        <v>130.70009669068631</v>
      </c>
    </row>
    <row r="377" spans="6:8" x14ac:dyDescent="0.35">
      <c r="F377">
        <v>7.4800000000000297</v>
      </c>
      <c r="G377">
        <f t="shared" si="10"/>
        <v>21.060083542712771</v>
      </c>
      <c r="H377">
        <f t="shared" si="11"/>
        <v>130.30894882098974</v>
      </c>
    </row>
    <row r="378" spans="6:8" x14ac:dyDescent="0.35">
      <c r="F378">
        <v>7.5000000000000302</v>
      </c>
      <c r="G378">
        <f t="shared" si="10"/>
        <v>21.116393926516817</v>
      </c>
      <c r="H378">
        <f t="shared" si="11"/>
        <v>129.91387695129313</v>
      </c>
    </row>
    <row r="379" spans="6:8" x14ac:dyDescent="0.35">
      <c r="F379">
        <v>7.5200000000000298</v>
      </c>
      <c r="G379">
        <f t="shared" si="10"/>
        <v>21.17270431032086</v>
      </c>
      <c r="H379">
        <f t="shared" si="11"/>
        <v>129.51488108159654</v>
      </c>
    </row>
    <row r="380" spans="6:8" x14ac:dyDescent="0.35">
      <c r="F380">
        <v>7.5400000000000302</v>
      </c>
      <c r="G380">
        <f t="shared" si="10"/>
        <v>21.229014694124906</v>
      </c>
      <c r="H380">
        <f t="shared" si="11"/>
        <v>129.11196121189991</v>
      </c>
    </row>
    <row r="381" spans="6:8" x14ac:dyDescent="0.35">
      <c r="F381">
        <v>7.5600000000000298</v>
      </c>
      <c r="G381">
        <f t="shared" si="10"/>
        <v>21.285325077928949</v>
      </c>
      <c r="H381">
        <f t="shared" si="11"/>
        <v>128.70511734220329</v>
      </c>
    </row>
    <row r="382" spans="6:8" x14ac:dyDescent="0.35">
      <c r="F382">
        <v>7.5800000000000303</v>
      </c>
      <c r="G382">
        <f t="shared" si="10"/>
        <v>21.341635461732995</v>
      </c>
      <c r="H382">
        <f t="shared" si="11"/>
        <v>128.2943494725067</v>
      </c>
    </row>
    <row r="383" spans="6:8" x14ac:dyDescent="0.35">
      <c r="F383">
        <v>7.6000000000000298</v>
      </c>
      <c r="G383">
        <f t="shared" si="10"/>
        <v>21.397945845537038</v>
      </c>
      <c r="H383">
        <f t="shared" si="11"/>
        <v>127.87965760281011</v>
      </c>
    </row>
    <row r="384" spans="6:8" x14ac:dyDescent="0.35">
      <c r="F384">
        <v>7.6200000000000303</v>
      </c>
      <c r="G384">
        <f t="shared" si="10"/>
        <v>21.454256229341084</v>
      </c>
      <c r="H384">
        <f t="shared" si="11"/>
        <v>127.46104173311355</v>
      </c>
    </row>
    <row r="385" spans="6:8" x14ac:dyDescent="0.35">
      <c r="F385">
        <v>7.6400000000000299</v>
      </c>
      <c r="G385">
        <f t="shared" si="10"/>
        <v>21.51056661314513</v>
      </c>
      <c r="H385">
        <f t="shared" si="11"/>
        <v>127.038501863417</v>
      </c>
    </row>
    <row r="386" spans="6:8" x14ac:dyDescent="0.35">
      <c r="F386">
        <v>7.6600000000000303</v>
      </c>
      <c r="G386">
        <f t="shared" si="10"/>
        <v>21.566876996949176</v>
      </c>
      <c r="H386">
        <f t="shared" si="11"/>
        <v>126.61203799372035</v>
      </c>
    </row>
    <row r="387" spans="6:8" x14ac:dyDescent="0.35">
      <c r="F387">
        <v>7.6800000000000299</v>
      </c>
      <c r="G387">
        <f t="shared" ref="G387:G450" si="12">$B$15*F387</f>
        <v>21.623187380753219</v>
      </c>
      <c r="H387">
        <f t="shared" ref="H387:H450" si="13">$B$13*F387-($B$8*F387^2)/2+$B$12</f>
        <v>126.18165012402378</v>
      </c>
    </row>
    <row r="388" spans="6:8" x14ac:dyDescent="0.35">
      <c r="F388">
        <v>7.7000000000000304</v>
      </c>
      <c r="G388">
        <f t="shared" si="12"/>
        <v>21.679497764557265</v>
      </c>
      <c r="H388">
        <f t="shared" si="13"/>
        <v>125.7473382543271</v>
      </c>
    </row>
    <row r="389" spans="6:8" x14ac:dyDescent="0.35">
      <c r="F389">
        <v>7.7200000000000299</v>
      </c>
      <c r="G389">
        <f t="shared" si="12"/>
        <v>21.735808148361308</v>
      </c>
      <c r="H389">
        <f t="shared" si="13"/>
        <v>125.30910238463056</v>
      </c>
    </row>
    <row r="390" spans="6:8" x14ac:dyDescent="0.35">
      <c r="F390">
        <v>7.7400000000000304</v>
      </c>
      <c r="G390">
        <f t="shared" si="12"/>
        <v>21.792118532165354</v>
      </c>
      <c r="H390">
        <f t="shared" si="13"/>
        <v>124.86694251493398</v>
      </c>
    </row>
    <row r="391" spans="6:8" x14ac:dyDescent="0.35">
      <c r="F391">
        <v>7.76000000000003</v>
      </c>
      <c r="G391">
        <f t="shared" si="12"/>
        <v>21.848428915969397</v>
      </c>
      <c r="H391">
        <f t="shared" si="13"/>
        <v>124.42085864523736</v>
      </c>
    </row>
    <row r="392" spans="6:8" x14ac:dyDescent="0.35">
      <c r="F392">
        <v>7.7800000000000296</v>
      </c>
      <c r="G392">
        <f t="shared" si="12"/>
        <v>21.904739299773439</v>
      </c>
      <c r="H392">
        <f t="shared" si="13"/>
        <v>123.97085077554081</v>
      </c>
    </row>
    <row r="393" spans="6:8" x14ac:dyDescent="0.35">
      <c r="F393">
        <v>7.80000000000003</v>
      </c>
      <c r="G393">
        <f t="shared" si="12"/>
        <v>21.961049683577485</v>
      </c>
      <c r="H393">
        <f t="shared" si="13"/>
        <v>123.51691890584422</v>
      </c>
    </row>
    <row r="394" spans="6:8" x14ac:dyDescent="0.35">
      <c r="F394">
        <v>7.8200000000000403</v>
      </c>
      <c r="G394">
        <f t="shared" si="12"/>
        <v>22.01736006738156</v>
      </c>
      <c r="H394">
        <f t="shared" si="13"/>
        <v>123.05906303614736</v>
      </c>
    </row>
    <row r="395" spans="6:8" x14ac:dyDescent="0.35">
      <c r="F395">
        <v>7.8400000000000398</v>
      </c>
      <c r="G395">
        <f t="shared" si="12"/>
        <v>22.073670451185603</v>
      </c>
      <c r="H395">
        <f t="shared" si="13"/>
        <v>122.59728316645075</v>
      </c>
    </row>
    <row r="396" spans="6:8" x14ac:dyDescent="0.35">
      <c r="F396">
        <v>7.8600000000000403</v>
      </c>
      <c r="G396">
        <f t="shared" si="12"/>
        <v>22.129980834989649</v>
      </c>
      <c r="H396">
        <f t="shared" si="13"/>
        <v>122.13157929675421</v>
      </c>
    </row>
    <row r="397" spans="6:8" x14ac:dyDescent="0.35">
      <c r="F397">
        <v>7.8800000000000399</v>
      </c>
      <c r="G397">
        <f t="shared" si="12"/>
        <v>22.186291218793691</v>
      </c>
      <c r="H397">
        <f t="shared" si="13"/>
        <v>121.66195142705763</v>
      </c>
    </row>
    <row r="398" spans="6:8" x14ac:dyDescent="0.35">
      <c r="F398">
        <v>7.9000000000000403</v>
      </c>
      <c r="G398">
        <f t="shared" si="12"/>
        <v>22.242601602597738</v>
      </c>
      <c r="H398">
        <f t="shared" si="13"/>
        <v>121.18839955736095</v>
      </c>
    </row>
    <row r="399" spans="6:8" x14ac:dyDescent="0.35">
      <c r="F399">
        <v>7.9200000000000399</v>
      </c>
      <c r="G399">
        <f t="shared" si="12"/>
        <v>22.29891198640178</v>
      </c>
      <c r="H399">
        <f t="shared" si="13"/>
        <v>120.7109236876644</v>
      </c>
    </row>
    <row r="400" spans="6:8" x14ac:dyDescent="0.35">
      <c r="F400">
        <v>7.9400000000000404</v>
      </c>
      <c r="G400">
        <f t="shared" si="12"/>
        <v>22.355222370205826</v>
      </c>
      <c r="H400">
        <f t="shared" si="13"/>
        <v>120.22952381796782</v>
      </c>
    </row>
    <row r="401" spans="6:8" x14ac:dyDescent="0.35">
      <c r="F401">
        <v>7.9600000000000399</v>
      </c>
      <c r="G401">
        <f t="shared" si="12"/>
        <v>22.411532754009873</v>
      </c>
      <c r="H401">
        <f t="shared" si="13"/>
        <v>119.74419994827119</v>
      </c>
    </row>
    <row r="402" spans="6:8" x14ac:dyDescent="0.35">
      <c r="F402">
        <v>7.9800000000000404</v>
      </c>
      <c r="G402">
        <f t="shared" si="12"/>
        <v>22.467843137813915</v>
      </c>
      <c r="H402">
        <f t="shared" si="13"/>
        <v>119.25495207857463</v>
      </c>
    </row>
    <row r="403" spans="6:8" x14ac:dyDescent="0.35">
      <c r="F403">
        <v>8.0000000000000409</v>
      </c>
      <c r="G403">
        <f t="shared" si="12"/>
        <v>22.524153521617961</v>
      </c>
      <c r="H403">
        <f t="shared" si="13"/>
        <v>118.76178020887804</v>
      </c>
    </row>
    <row r="404" spans="6:8" x14ac:dyDescent="0.35">
      <c r="F404">
        <v>8.0200000000000404</v>
      </c>
      <c r="G404">
        <f t="shared" si="12"/>
        <v>22.580463905422008</v>
      </c>
      <c r="H404">
        <f t="shared" si="13"/>
        <v>118.26468433918146</v>
      </c>
    </row>
    <row r="405" spans="6:8" x14ac:dyDescent="0.35">
      <c r="F405">
        <v>8.04000000000004</v>
      </c>
      <c r="G405">
        <f t="shared" si="12"/>
        <v>22.63677428922605</v>
      </c>
      <c r="H405">
        <f t="shared" si="13"/>
        <v>117.76366446948489</v>
      </c>
    </row>
    <row r="406" spans="6:8" x14ac:dyDescent="0.35">
      <c r="F406">
        <v>8.0600000000000396</v>
      </c>
      <c r="G406">
        <f t="shared" si="12"/>
        <v>22.693084673030093</v>
      </c>
      <c r="H406">
        <f t="shared" si="13"/>
        <v>117.25872059978818</v>
      </c>
    </row>
    <row r="407" spans="6:8" x14ac:dyDescent="0.35">
      <c r="F407">
        <v>8.0800000000000392</v>
      </c>
      <c r="G407">
        <f t="shared" si="12"/>
        <v>22.749395056834135</v>
      </c>
      <c r="H407">
        <f t="shared" si="13"/>
        <v>116.74985273009165</v>
      </c>
    </row>
    <row r="408" spans="6:8" x14ac:dyDescent="0.35">
      <c r="F408">
        <v>8.1000000000000405</v>
      </c>
      <c r="G408">
        <f t="shared" si="12"/>
        <v>22.805705440638185</v>
      </c>
      <c r="H408">
        <f t="shared" si="13"/>
        <v>116.23706086039502</v>
      </c>
    </row>
    <row r="409" spans="6:8" x14ac:dyDescent="0.35">
      <c r="F409">
        <v>8.1200000000000401</v>
      </c>
      <c r="G409">
        <f t="shared" si="12"/>
        <v>22.862015824442228</v>
      </c>
      <c r="H409">
        <f t="shared" si="13"/>
        <v>115.72034499069846</v>
      </c>
    </row>
    <row r="410" spans="6:8" x14ac:dyDescent="0.35">
      <c r="F410">
        <v>8.1400000000000396</v>
      </c>
      <c r="G410">
        <f t="shared" si="12"/>
        <v>22.91832620824627</v>
      </c>
      <c r="H410">
        <f t="shared" si="13"/>
        <v>115.19970512100187</v>
      </c>
    </row>
    <row r="411" spans="6:8" x14ac:dyDescent="0.35">
      <c r="F411">
        <v>8.1600000000000392</v>
      </c>
      <c r="G411">
        <f t="shared" si="12"/>
        <v>22.974636592050317</v>
      </c>
      <c r="H411">
        <f t="shared" si="13"/>
        <v>114.67514125130529</v>
      </c>
    </row>
    <row r="412" spans="6:8" x14ac:dyDescent="0.35">
      <c r="F412">
        <v>8.1800000000000406</v>
      </c>
      <c r="G412">
        <f t="shared" si="12"/>
        <v>23.030946975854363</v>
      </c>
      <c r="H412">
        <f t="shared" si="13"/>
        <v>114.14665338160867</v>
      </c>
    </row>
    <row r="413" spans="6:8" x14ac:dyDescent="0.35">
      <c r="F413">
        <v>8.2000000000000401</v>
      </c>
      <c r="G413">
        <f t="shared" si="12"/>
        <v>23.087257359658405</v>
      </c>
      <c r="H413">
        <f t="shared" si="13"/>
        <v>113.61424151191201</v>
      </c>
    </row>
    <row r="414" spans="6:8" x14ac:dyDescent="0.35">
      <c r="F414">
        <v>8.2200000000000397</v>
      </c>
      <c r="G414">
        <f t="shared" si="12"/>
        <v>23.143567743462452</v>
      </c>
      <c r="H414">
        <f t="shared" si="13"/>
        <v>113.07790564221548</v>
      </c>
    </row>
    <row r="415" spans="6:8" x14ac:dyDescent="0.35">
      <c r="F415">
        <v>8.2400000000000393</v>
      </c>
      <c r="G415">
        <f t="shared" si="12"/>
        <v>23.199878127266494</v>
      </c>
      <c r="H415">
        <f t="shared" si="13"/>
        <v>112.53764577251886</v>
      </c>
    </row>
    <row r="416" spans="6:8" x14ac:dyDescent="0.35">
      <c r="F416">
        <v>8.2600000000000495</v>
      </c>
      <c r="G416">
        <f t="shared" si="12"/>
        <v>23.256188511070569</v>
      </c>
      <c r="H416">
        <f t="shared" si="13"/>
        <v>111.99346190282196</v>
      </c>
    </row>
    <row r="417" spans="6:8" x14ac:dyDescent="0.35">
      <c r="F417">
        <v>8.2800000000000509</v>
      </c>
      <c r="G417">
        <f t="shared" si="12"/>
        <v>23.312498894874615</v>
      </c>
      <c r="H417">
        <f t="shared" si="13"/>
        <v>111.44535403312537</v>
      </c>
    </row>
    <row r="418" spans="6:8" x14ac:dyDescent="0.35">
      <c r="F418">
        <v>8.3000000000000504</v>
      </c>
      <c r="G418">
        <f t="shared" si="12"/>
        <v>23.368809278678658</v>
      </c>
      <c r="H418">
        <f t="shared" si="13"/>
        <v>110.89332216342879</v>
      </c>
    </row>
    <row r="419" spans="6:8" x14ac:dyDescent="0.35">
      <c r="F419">
        <v>8.32000000000005</v>
      </c>
      <c r="G419">
        <f t="shared" si="12"/>
        <v>23.425119662482704</v>
      </c>
      <c r="H419">
        <f t="shared" si="13"/>
        <v>110.33736629373223</v>
      </c>
    </row>
    <row r="420" spans="6:8" x14ac:dyDescent="0.35">
      <c r="F420">
        <v>8.3400000000000496</v>
      </c>
      <c r="G420">
        <f t="shared" si="12"/>
        <v>23.481430046286746</v>
      </c>
      <c r="H420">
        <f t="shared" si="13"/>
        <v>109.77748642403563</v>
      </c>
    </row>
    <row r="421" spans="6:8" x14ac:dyDescent="0.35">
      <c r="F421">
        <v>8.3600000000000492</v>
      </c>
      <c r="G421">
        <f t="shared" si="12"/>
        <v>23.537740430090789</v>
      </c>
      <c r="H421">
        <f t="shared" si="13"/>
        <v>109.21368255433904</v>
      </c>
    </row>
    <row r="422" spans="6:8" x14ac:dyDescent="0.35">
      <c r="F422">
        <v>8.3800000000000505</v>
      </c>
      <c r="G422">
        <f t="shared" si="12"/>
        <v>23.594050813894839</v>
      </c>
      <c r="H422">
        <f t="shared" si="13"/>
        <v>108.64595468464242</v>
      </c>
    </row>
    <row r="423" spans="6:8" x14ac:dyDescent="0.35">
      <c r="F423">
        <v>8.4000000000000501</v>
      </c>
      <c r="G423">
        <f t="shared" si="12"/>
        <v>23.650361197698881</v>
      </c>
      <c r="H423">
        <f t="shared" si="13"/>
        <v>108.07430281494581</v>
      </c>
    </row>
    <row r="424" spans="6:8" x14ac:dyDescent="0.35">
      <c r="F424">
        <v>8.4200000000000497</v>
      </c>
      <c r="G424">
        <f t="shared" si="12"/>
        <v>23.706671581502924</v>
      </c>
      <c r="H424">
        <f t="shared" si="13"/>
        <v>107.49872694524922</v>
      </c>
    </row>
    <row r="425" spans="6:8" x14ac:dyDescent="0.35">
      <c r="F425">
        <v>8.4400000000000492</v>
      </c>
      <c r="G425">
        <f t="shared" si="12"/>
        <v>23.762981965306967</v>
      </c>
      <c r="H425">
        <f t="shared" si="13"/>
        <v>106.91922707555258</v>
      </c>
    </row>
    <row r="426" spans="6:8" x14ac:dyDescent="0.35">
      <c r="F426">
        <v>8.4600000000000506</v>
      </c>
      <c r="G426">
        <f t="shared" si="12"/>
        <v>23.819292349111016</v>
      </c>
      <c r="H426">
        <f t="shared" si="13"/>
        <v>106.33580320585602</v>
      </c>
    </row>
    <row r="427" spans="6:8" x14ac:dyDescent="0.35">
      <c r="F427">
        <v>8.4800000000000502</v>
      </c>
      <c r="G427">
        <f t="shared" si="12"/>
        <v>23.875602732915059</v>
      </c>
      <c r="H427">
        <f t="shared" si="13"/>
        <v>105.74845533615942</v>
      </c>
    </row>
    <row r="428" spans="6:8" x14ac:dyDescent="0.35">
      <c r="F428">
        <v>8.5000000000000497</v>
      </c>
      <c r="G428">
        <f t="shared" si="12"/>
        <v>23.931913116719102</v>
      </c>
      <c r="H428">
        <f t="shared" si="13"/>
        <v>105.15718346646278</v>
      </c>
    </row>
    <row r="429" spans="6:8" x14ac:dyDescent="0.35">
      <c r="F429">
        <v>8.5200000000000493</v>
      </c>
      <c r="G429">
        <f t="shared" si="12"/>
        <v>23.988223500523148</v>
      </c>
      <c r="H429">
        <f t="shared" si="13"/>
        <v>104.56198759676627</v>
      </c>
    </row>
    <row r="430" spans="6:8" x14ac:dyDescent="0.35">
      <c r="F430">
        <v>8.5400000000000507</v>
      </c>
      <c r="G430">
        <f t="shared" si="12"/>
        <v>24.044533884327194</v>
      </c>
      <c r="H430">
        <f t="shared" si="13"/>
        <v>103.96286772706955</v>
      </c>
    </row>
    <row r="431" spans="6:8" x14ac:dyDescent="0.35">
      <c r="F431">
        <v>8.5600000000000502</v>
      </c>
      <c r="G431">
        <f t="shared" si="12"/>
        <v>24.100844268131237</v>
      </c>
      <c r="H431">
        <f t="shared" si="13"/>
        <v>103.35982385737302</v>
      </c>
    </row>
    <row r="432" spans="6:8" x14ac:dyDescent="0.35">
      <c r="F432">
        <v>8.5800000000000498</v>
      </c>
      <c r="G432">
        <f t="shared" si="12"/>
        <v>24.157154651935283</v>
      </c>
      <c r="H432">
        <f t="shared" si="13"/>
        <v>102.75285598767644</v>
      </c>
    </row>
    <row r="433" spans="6:8" x14ac:dyDescent="0.35">
      <c r="F433">
        <v>8.6000000000000494</v>
      </c>
      <c r="G433">
        <f t="shared" si="12"/>
        <v>24.213465035739326</v>
      </c>
      <c r="H433">
        <f t="shared" si="13"/>
        <v>102.14196411797988</v>
      </c>
    </row>
    <row r="434" spans="6:8" x14ac:dyDescent="0.35">
      <c r="F434">
        <v>8.6200000000000507</v>
      </c>
      <c r="G434">
        <f t="shared" si="12"/>
        <v>24.269775419543375</v>
      </c>
      <c r="H434">
        <f t="shared" si="13"/>
        <v>101.52714824828328</v>
      </c>
    </row>
    <row r="435" spans="6:8" x14ac:dyDescent="0.35">
      <c r="F435">
        <v>8.6400000000000503</v>
      </c>
      <c r="G435">
        <f t="shared" si="12"/>
        <v>24.326085803347418</v>
      </c>
      <c r="H435">
        <f t="shared" si="13"/>
        <v>100.90840837858664</v>
      </c>
    </row>
    <row r="436" spans="6:8" x14ac:dyDescent="0.35">
      <c r="F436">
        <v>8.6600000000000499</v>
      </c>
      <c r="G436">
        <f t="shared" si="12"/>
        <v>24.382396187151461</v>
      </c>
      <c r="H436">
        <f t="shared" si="13"/>
        <v>100.28574450889008</v>
      </c>
    </row>
    <row r="437" spans="6:8" x14ac:dyDescent="0.35">
      <c r="F437">
        <v>8.6800000000000495</v>
      </c>
      <c r="G437">
        <f t="shared" si="12"/>
        <v>24.438706570955503</v>
      </c>
      <c r="H437">
        <f t="shared" si="13"/>
        <v>99.659156639193469</v>
      </c>
    </row>
    <row r="438" spans="6:8" x14ac:dyDescent="0.35">
      <c r="F438">
        <v>8.7000000000000597</v>
      </c>
      <c r="G438">
        <f t="shared" si="12"/>
        <v>24.495016954759578</v>
      </c>
      <c r="H438">
        <f t="shared" si="13"/>
        <v>99.028644769496594</v>
      </c>
    </row>
    <row r="439" spans="6:8" x14ac:dyDescent="0.35">
      <c r="F439">
        <v>8.7200000000000593</v>
      </c>
      <c r="G439">
        <f t="shared" si="12"/>
        <v>24.55132733856362</v>
      </c>
      <c r="H439">
        <f t="shared" si="13"/>
        <v>98.394208899799963</v>
      </c>
    </row>
    <row r="440" spans="6:8" x14ac:dyDescent="0.35">
      <c r="F440">
        <v>8.7400000000000606</v>
      </c>
      <c r="G440">
        <f t="shared" si="12"/>
        <v>24.60763772236767</v>
      </c>
      <c r="H440">
        <f t="shared" si="13"/>
        <v>97.755849030103292</v>
      </c>
    </row>
    <row r="441" spans="6:8" x14ac:dyDescent="0.35">
      <c r="F441">
        <v>8.7600000000000602</v>
      </c>
      <c r="G441">
        <f t="shared" si="12"/>
        <v>24.663948106171713</v>
      </c>
      <c r="H441">
        <f t="shared" si="13"/>
        <v>97.11356516040675</v>
      </c>
    </row>
    <row r="442" spans="6:8" x14ac:dyDescent="0.35">
      <c r="F442">
        <v>8.7800000000000598</v>
      </c>
      <c r="G442">
        <f t="shared" si="12"/>
        <v>24.720258489975755</v>
      </c>
      <c r="H442">
        <f t="shared" si="13"/>
        <v>96.467357290710169</v>
      </c>
    </row>
    <row r="443" spans="6:8" x14ac:dyDescent="0.35">
      <c r="F443">
        <v>8.8000000000000593</v>
      </c>
      <c r="G443">
        <f t="shared" si="12"/>
        <v>24.776568873779798</v>
      </c>
      <c r="H443">
        <f t="shared" si="13"/>
        <v>95.817225421013546</v>
      </c>
    </row>
    <row r="444" spans="6:8" x14ac:dyDescent="0.35">
      <c r="F444">
        <v>8.8200000000000607</v>
      </c>
      <c r="G444">
        <f t="shared" si="12"/>
        <v>24.832879257583848</v>
      </c>
      <c r="H444">
        <f t="shared" si="13"/>
        <v>95.16316955131694</v>
      </c>
    </row>
    <row r="445" spans="6:8" x14ac:dyDescent="0.35">
      <c r="F445">
        <v>8.8400000000000603</v>
      </c>
      <c r="G445">
        <f t="shared" si="12"/>
        <v>24.88918964138789</v>
      </c>
      <c r="H445">
        <f t="shared" si="13"/>
        <v>94.505189681620351</v>
      </c>
    </row>
    <row r="446" spans="6:8" x14ac:dyDescent="0.35">
      <c r="F446">
        <v>8.8600000000000598</v>
      </c>
      <c r="G446">
        <f t="shared" si="12"/>
        <v>24.945500025191933</v>
      </c>
      <c r="H446">
        <f t="shared" si="13"/>
        <v>93.843285811923721</v>
      </c>
    </row>
    <row r="447" spans="6:8" x14ac:dyDescent="0.35">
      <c r="F447">
        <v>8.8800000000000594</v>
      </c>
      <c r="G447">
        <f t="shared" si="12"/>
        <v>25.001810408995979</v>
      </c>
      <c r="H447">
        <f t="shared" si="13"/>
        <v>93.177457942227221</v>
      </c>
    </row>
    <row r="448" spans="6:8" x14ac:dyDescent="0.35">
      <c r="F448">
        <v>8.9000000000000608</v>
      </c>
      <c r="G448">
        <f t="shared" si="12"/>
        <v>25.058120792800025</v>
      </c>
      <c r="H448">
        <f t="shared" si="13"/>
        <v>92.507706072530453</v>
      </c>
    </row>
    <row r="449" spans="6:8" x14ac:dyDescent="0.35">
      <c r="F449">
        <v>8.9200000000000603</v>
      </c>
      <c r="G449">
        <f t="shared" si="12"/>
        <v>25.114431176604072</v>
      </c>
      <c r="H449">
        <f t="shared" si="13"/>
        <v>91.834030202833873</v>
      </c>
    </row>
    <row r="450" spans="6:8" x14ac:dyDescent="0.35">
      <c r="F450">
        <v>8.9400000000000599</v>
      </c>
      <c r="G450">
        <f t="shared" si="12"/>
        <v>25.170741560408114</v>
      </c>
      <c r="H450">
        <f t="shared" si="13"/>
        <v>91.156430333137308</v>
      </c>
    </row>
    <row r="451" spans="6:8" x14ac:dyDescent="0.35">
      <c r="F451">
        <v>8.9600000000000595</v>
      </c>
      <c r="G451">
        <f t="shared" ref="G451:G514" si="14">$B$15*F451</f>
        <v>25.227051944212157</v>
      </c>
      <c r="H451">
        <f t="shared" ref="H451:H514" si="15">$B$13*F451-($B$8*F451^2)/2+$B$12</f>
        <v>90.47490646344076</v>
      </c>
    </row>
    <row r="452" spans="6:8" x14ac:dyDescent="0.35">
      <c r="F452">
        <v>8.9800000000000608</v>
      </c>
      <c r="G452">
        <f t="shared" si="14"/>
        <v>25.283362328016207</v>
      </c>
      <c r="H452">
        <f t="shared" si="15"/>
        <v>89.789458593744115</v>
      </c>
    </row>
    <row r="453" spans="6:8" x14ac:dyDescent="0.35">
      <c r="F453">
        <v>9.0000000000000604</v>
      </c>
      <c r="G453">
        <f t="shared" si="14"/>
        <v>25.339672711820249</v>
      </c>
      <c r="H453">
        <f t="shared" si="15"/>
        <v>89.1000867240476</v>
      </c>
    </row>
    <row r="454" spans="6:8" x14ac:dyDescent="0.35">
      <c r="F454">
        <v>9.02000000000006</v>
      </c>
      <c r="G454">
        <f t="shared" si="14"/>
        <v>25.395983095624292</v>
      </c>
      <c r="H454">
        <f t="shared" si="15"/>
        <v>88.406790854350987</v>
      </c>
    </row>
    <row r="455" spans="6:8" x14ac:dyDescent="0.35">
      <c r="F455">
        <v>9.0400000000000595</v>
      </c>
      <c r="G455">
        <f t="shared" si="14"/>
        <v>25.452293479428334</v>
      </c>
      <c r="H455">
        <f t="shared" si="15"/>
        <v>87.709570984654391</v>
      </c>
    </row>
    <row r="456" spans="6:8" x14ac:dyDescent="0.35">
      <c r="F456">
        <v>9.0600000000000591</v>
      </c>
      <c r="G456">
        <f t="shared" si="14"/>
        <v>25.508603863232381</v>
      </c>
      <c r="H456">
        <f t="shared" si="15"/>
        <v>87.008427114957811</v>
      </c>
    </row>
    <row r="457" spans="6:8" x14ac:dyDescent="0.35">
      <c r="F457">
        <v>9.0800000000000605</v>
      </c>
      <c r="G457">
        <f t="shared" si="14"/>
        <v>25.564914247036427</v>
      </c>
      <c r="H457">
        <f t="shared" si="15"/>
        <v>86.303359245261134</v>
      </c>
    </row>
    <row r="458" spans="6:8" x14ac:dyDescent="0.35">
      <c r="F458">
        <v>9.10000000000006</v>
      </c>
      <c r="G458">
        <f t="shared" si="14"/>
        <v>25.621224630840469</v>
      </c>
      <c r="H458">
        <f t="shared" si="15"/>
        <v>85.594367375564531</v>
      </c>
    </row>
    <row r="459" spans="6:8" x14ac:dyDescent="0.35">
      <c r="F459">
        <v>9.1200000000000703</v>
      </c>
      <c r="G459">
        <f t="shared" si="14"/>
        <v>25.677535014644544</v>
      </c>
      <c r="H459">
        <f t="shared" si="15"/>
        <v>84.881451505867545</v>
      </c>
    </row>
    <row r="460" spans="6:8" x14ac:dyDescent="0.35">
      <c r="F460">
        <v>9.1400000000000698</v>
      </c>
      <c r="G460">
        <f t="shared" si="14"/>
        <v>25.733845398448587</v>
      </c>
      <c r="H460">
        <f t="shared" si="15"/>
        <v>84.164611636171031</v>
      </c>
    </row>
    <row r="461" spans="6:8" x14ac:dyDescent="0.35">
      <c r="F461">
        <v>9.1600000000000694</v>
      </c>
      <c r="G461">
        <f t="shared" si="14"/>
        <v>25.790155782252629</v>
      </c>
      <c r="H461">
        <f t="shared" si="15"/>
        <v>83.44384776647442</v>
      </c>
    </row>
    <row r="462" spans="6:8" x14ac:dyDescent="0.35">
      <c r="F462">
        <v>9.1800000000000708</v>
      </c>
      <c r="G462">
        <f t="shared" si="14"/>
        <v>25.846466166056679</v>
      </c>
      <c r="H462">
        <f t="shared" si="15"/>
        <v>82.719159896777768</v>
      </c>
    </row>
    <row r="463" spans="6:8" x14ac:dyDescent="0.35">
      <c r="F463">
        <v>9.2000000000000703</v>
      </c>
      <c r="G463">
        <f t="shared" si="14"/>
        <v>25.902776549860722</v>
      </c>
      <c r="H463">
        <f t="shared" si="15"/>
        <v>81.990548027081189</v>
      </c>
    </row>
    <row r="464" spans="6:8" x14ac:dyDescent="0.35">
      <c r="F464">
        <v>9.2200000000000699</v>
      </c>
      <c r="G464">
        <f t="shared" si="14"/>
        <v>25.959086933664768</v>
      </c>
      <c r="H464">
        <f t="shared" si="15"/>
        <v>81.258012157384627</v>
      </c>
    </row>
    <row r="465" spans="6:8" x14ac:dyDescent="0.35">
      <c r="F465">
        <v>9.2400000000000695</v>
      </c>
      <c r="G465">
        <f t="shared" si="14"/>
        <v>26.01539731746881</v>
      </c>
      <c r="H465">
        <f t="shared" si="15"/>
        <v>80.521552287688024</v>
      </c>
    </row>
    <row r="466" spans="6:8" x14ac:dyDescent="0.35">
      <c r="F466">
        <v>9.2600000000000708</v>
      </c>
      <c r="G466">
        <f t="shared" si="14"/>
        <v>26.071707701272857</v>
      </c>
      <c r="H466">
        <f t="shared" si="15"/>
        <v>79.781168417991324</v>
      </c>
    </row>
    <row r="467" spans="6:8" x14ac:dyDescent="0.35">
      <c r="F467">
        <v>9.2800000000000704</v>
      </c>
      <c r="G467">
        <f t="shared" si="14"/>
        <v>26.128018085076903</v>
      </c>
      <c r="H467">
        <f t="shared" si="15"/>
        <v>79.036860548294754</v>
      </c>
    </row>
    <row r="468" spans="6:8" x14ac:dyDescent="0.35">
      <c r="F468">
        <v>9.30000000000007</v>
      </c>
      <c r="G468">
        <f t="shared" si="14"/>
        <v>26.184328468880945</v>
      </c>
      <c r="H468">
        <f t="shared" si="15"/>
        <v>78.288628678598144</v>
      </c>
    </row>
    <row r="469" spans="6:8" x14ac:dyDescent="0.35">
      <c r="F469">
        <v>9.3200000000000696</v>
      </c>
      <c r="G469">
        <f t="shared" si="14"/>
        <v>26.240638852684988</v>
      </c>
      <c r="H469">
        <f t="shared" si="15"/>
        <v>77.53647280890155</v>
      </c>
    </row>
    <row r="470" spans="6:8" x14ac:dyDescent="0.35">
      <c r="F470">
        <v>9.3400000000000691</v>
      </c>
      <c r="G470">
        <f t="shared" si="14"/>
        <v>26.296949236489031</v>
      </c>
      <c r="H470">
        <f t="shared" si="15"/>
        <v>76.780392939204972</v>
      </c>
    </row>
    <row r="471" spans="6:8" x14ac:dyDescent="0.35">
      <c r="F471">
        <v>9.3600000000000705</v>
      </c>
      <c r="G471">
        <f t="shared" si="14"/>
        <v>26.35325962029308</v>
      </c>
      <c r="H471">
        <f t="shared" si="15"/>
        <v>76.020389069508354</v>
      </c>
    </row>
    <row r="472" spans="6:8" x14ac:dyDescent="0.35">
      <c r="F472">
        <v>9.3800000000000701</v>
      </c>
      <c r="G472">
        <f t="shared" si="14"/>
        <v>26.409570004097123</v>
      </c>
      <c r="H472">
        <f t="shared" si="15"/>
        <v>75.256461199811753</v>
      </c>
    </row>
    <row r="473" spans="6:8" x14ac:dyDescent="0.35">
      <c r="F473">
        <v>9.4000000000000696</v>
      </c>
      <c r="G473">
        <f t="shared" si="14"/>
        <v>26.465880387901166</v>
      </c>
      <c r="H473">
        <f t="shared" si="15"/>
        <v>74.488609330115167</v>
      </c>
    </row>
    <row r="474" spans="6:8" x14ac:dyDescent="0.35">
      <c r="F474">
        <v>9.4200000000000692</v>
      </c>
      <c r="G474">
        <f t="shared" si="14"/>
        <v>26.522190771705212</v>
      </c>
      <c r="H474">
        <f t="shared" si="15"/>
        <v>73.716833460418542</v>
      </c>
    </row>
    <row r="475" spans="6:8" x14ac:dyDescent="0.35">
      <c r="F475">
        <v>9.4400000000000706</v>
      </c>
      <c r="G475">
        <f t="shared" si="14"/>
        <v>26.578501155509258</v>
      </c>
      <c r="H475">
        <f t="shared" si="15"/>
        <v>72.941133590721932</v>
      </c>
    </row>
    <row r="476" spans="6:8" x14ac:dyDescent="0.35">
      <c r="F476">
        <v>9.4600000000000701</v>
      </c>
      <c r="G476">
        <f t="shared" si="14"/>
        <v>26.634811539313301</v>
      </c>
      <c r="H476">
        <f t="shared" si="15"/>
        <v>72.16150972102534</v>
      </c>
    </row>
    <row r="477" spans="6:8" x14ac:dyDescent="0.35">
      <c r="F477">
        <v>9.4800000000000697</v>
      </c>
      <c r="G477">
        <f t="shared" si="14"/>
        <v>26.691121923117347</v>
      </c>
      <c r="H477">
        <f t="shared" si="15"/>
        <v>71.377961851328763</v>
      </c>
    </row>
    <row r="478" spans="6:8" x14ac:dyDescent="0.35">
      <c r="F478">
        <v>9.5000000000000693</v>
      </c>
      <c r="G478">
        <f t="shared" si="14"/>
        <v>26.74743230692139</v>
      </c>
      <c r="H478">
        <f t="shared" si="15"/>
        <v>70.590489981632146</v>
      </c>
    </row>
    <row r="479" spans="6:8" x14ac:dyDescent="0.35">
      <c r="F479">
        <v>9.5200000000000706</v>
      </c>
      <c r="G479">
        <f t="shared" si="14"/>
        <v>26.803742690725439</v>
      </c>
      <c r="H479">
        <f t="shared" si="15"/>
        <v>69.799094111935545</v>
      </c>
    </row>
    <row r="480" spans="6:8" x14ac:dyDescent="0.35">
      <c r="F480">
        <v>9.5400000000000702</v>
      </c>
      <c r="G480">
        <f t="shared" si="14"/>
        <v>26.860053074529482</v>
      </c>
      <c r="H480">
        <f t="shared" si="15"/>
        <v>69.003774242238961</v>
      </c>
    </row>
    <row r="481" spans="6:8" x14ac:dyDescent="0.35">
      <c r="F481">
        <v>9.5600000000000804</v>
      </c>
      <c r="G481">
        <f t="shared" si="14"/>
        <v>26.916363458333553</v>
      </c>
      <c r="H481">
        <f t="shared" si="15"/>
        <v>68.204530372541882</v>
      </c>
    </row>
    <row r="482" spans="6:8" x14ac:dyDescent="0.35">
      <c r="F482">
        <v>9.58000000000008</v>
      </c>
      <c r="G482">
        <f t="shared" si="14"/>
        <v>26.972673842137599</v>
      </c>
      <c r="H482">
        <f t="shared" si="15"/>
        <v>67.401362502845387</v>
      </c>
    </row>
    <row r="483" spans="6:8" x14ac:dyDescent="0.35">
      <c r="F483">
        <v>9.6000000000000796</v>
      </c>
      <c r="G483">
        <f t="shared" si="14"/>
        <v>27.028984225941642</v>
      </c>
      <c r="H483">
        <f t="shared" si="15"/>
        <v>66.594270633148739</v>
      </c>
    </row>
    <row r="484" spans="6:8" x14ac:dyDescent="0.35">
      <c r="F484">
        <v>9.6200000000000792</v>
      </c>
      <c r="G484">
        <f t="shared" si="14"/>
        <v>27.085294609745684</v>
      </c>
      <c r="H484">
        <f t="shared" si="15"/>
        <v>65.78325476345222</v>
      </c>
    </row>
    <row r="485" spans="6:8" x14ac:dyDescent="0.35">
      <c r="F485">
        <v>9.6400000000000805</v>
      </c>
      <c r="G485">
        <f t="shared" si="14"/>
        <v>27.141604993549734</v>
      </c>
      <c r="H485">
        <f t="shared" si="15"/>
        <v>64.96831489375549</v>
      </c>
    </row>
    <row r="486" spans="6:8" x14ac:dyDescent="0.35">
      <c r="F486">
        <v>9.6600000000000801</v>
      </c>
      <c r="G486">
        <f t="shared" si="14"/>
        <v>27.197915377353777</v>
      </c>
      <c r="H486">
        <f t="shared" si="15"/>
        <v>64.149451024058834</v>
      </c>
    </row>
    <row r="487" spans="6:8" x14ac:dyDescent="0.35">
      <c r="F487">
        <v>9.6800000000000797</v>
      </c>
      <c r="G487">
        <f t="shared" si="14"/>
        <v>27.254225761157819</v>
      </c>
      <c r="H487">
        <f t="shared" si="15"/>
        <v>63.326663154362308</v>
      </c>
    </row>
    <row r="488" spans="6:8" x14ac:dyDescent="0.35">
      <c r="F488">
        <v>9.7000000000000792</v>
      </c>
      <c r="G488">
        <f t="shared" si="14"/>
        <v>27.310536144961862</v>
      </c>
      <c r="H488">
        <f t="shared" si="15"/>
        <v>62.499951284665684</v>
      </c>
    </row>
    <row r="489" spans="6:8" x14ac:dyDescent="0.35">
      <c r="F489">
        <v>9.7200000000000806</v>
      </c>
      <c r="G489">
        <f t="shared" si="14"/>
        <v>27.366846528765912</v>
      </c>
      <c r="H489">
        <f t="shared" si="15"/>
        <v>61.669315414969077</v>
      </c>
    </row>
    <row r="490" spans="6:8" x14ac:dyDescent="0.35">
      <c r="F490">
        <v>9.7400000000000801</v>
      </c>
      <c r="G490">
        <f t="shared" si="14"/>
        <v>27.423156912569954</v>
      </c>
      <c r="H490">
        <f t="shared" si="15"/>
        <v>60.834755545272486</v>
      </c>
    </row>
    <row r="491" spans="6:8" x14ac:dyDescent="0.35">
      <c r="F491">
        <v>9.7600000000000797</v>
      </c>
      <c r="G491">
        <f t="shared" si="14"/>
        <v>27.479467296373997</v>
      </c>
      <c r="H491">
        <f t="shared" si="15"/>
        <v>59.996271675575969</v>
      </c>
    </row>
    <row r="492" spans="6:8" x14ac:dyDescent="0.35">
      <c r="F492">
        <v>9.7800000000000793</v>
      </c>
      <c r="G492">
        <f t="shared" si="14"/>
        <v>27.535777680178043</v>
      </c>
      <c r="H492">
        <f t="shared" si="15"/>
        <v>59.153863805879354</v>
      </c>
    </row>
    <row r="493" spans="6:8" x14ac:dyDescent="0.35">
      <c r="F493">
        <v>9.8000000000000806</v>
      </c>
      <c r="G493">
        <f t="shared" si="14"/>
        <v>27.592088063982089</v>
      </c>
      <c r="H493">
        <f t="shared" si="15"/>
        <v>58.307531936182585</v>
      </c>
    </row>
    <row r="494" spans="6:8" x14ac:dyDescent="0.35">
      <c r="F494">
        <v>9.8200000000000802</v>
      </c>
      <c r="G494">
        <f t="shared" si="14"/>
        <v>27.648398447786136</v>
      </c>
      <c r="H494">
        <f t="shared" si="15"/>
        <v>57.45727606648606</v>
      </c>
    </row>
    <row r="495" spans="6:8" x14ac:dyDescent="0.35">
      <c r="F495">
        <v>9.8400000000000798</v>
      </c>
      <c r="G495">
        <f t="shared" si="14"/>
        <v>27.704708831590178</v>
      </c>
      <c r="H495">
        <f t="shared" si="15"/>
        <v>56.603096196789437</v>
      </c>
    </row>
    <row r="496" spans="6:8" x14ac:dyDescent="0.35">
      <c r="F496">
        <v>9.8600000000000794</v>
      </c>
      <c r="G496">
        <f t="shared" si="14"/>
        <v>27.761019215394221</v>
      </c>
      <c r="H496">
        <f t="shared" si="15"/>
        <v>55.744992327092945</v>
      </c>
    </row>
    <row r="497" spans="6:8" x14ac:dyDescent="0.35">
      <c r="F497">
        <v>9.8800000000000807</v>
      </c>
      <c r="G497">
        <f t="shared" si="14"/>
        <v>27.817329599198271</v>
      </c>
      <c r="H497">
        <f t="shared" si="15"/>
        <v>54.882964457396241</v>
      </c>
    </row>
    <row r="498" spans="6:8" x14ac:dyDescent="0.35">
      <c r="F498">
        <v>9.9000000000000803</v>
      </c>
      <c r="G498">
        <f t="shared" si="14"/>
        <v>27.873639983002313</v>
      </c>
      <c r="H498">
        <f t="shared" si="15"/>
        <v>54.017012587699668</v>
      </c>
    </row>
    <row r="499" spans="6:8" x14ac:dyDescent="0.35">
      <c r="F499">
        <v>9.9200000000000799</v>
      </c>
      <c r="G499">
        <f t="shared" si="14"/>
        <v>27.929950366806356</v>
      </c>
      <c r="H499">
        <f t="shared" si="15"/>
        <v>53.147136718003054</v>
      </c>
    </row>
    <row r="500" spans="6:8" x14ac:dyDescent="0.35">
      <c r="F500">
        <v>9.9400000000000794</v>
      </c>
      <c r="G500">
        <f t="shared" si="14"/>
        <v>27.986260750610398</v>
      </c>
      <c r="H500">
        <f t="shared" si="15"/>
        <v>52.273336848306514</v>
      </c>
    </row>
    <row r="501" spans="6:8" x14ac:dyDescent="0.35">
      <c r="F501">
        <v>9.9600000000000808</v>
      </c>
      <c r="G501">
        <f t="shared" si="14"/>
        <v>28.042571134414448</v>
      </c>
      <c r="H501">
        <f t="shared" si="15"/>
        <v>51.395612978609876</v>
      </c>
    </row>
    <row r="502" spans="6:8" x14ac:dyDescent="0.35">
      <c r="F502">
        <v>9.9800000000000804</v>
      </c>
      <c r="G502">
        <f t="shared" si="14"/>
        <v>28.098881518218491</v>
      </c>
      <c r="H502">
        <f t="shared" si="15"/>
        <v>50.513965108913254</v>
      </c>
    </row>
    <row r="503" spans="6:8" x14ac:dyDescent="0.35">
      <c r="F503">
        <v>10.000000000000099</v>
      </c>
      <c r="G503">
        <f t="shared" si="14"/>
        <v>28.15519190202259</v>
      </c>
      <c r="H503">
        <f t="shared" si="15"/>
        <v>49.628393239215796</v>
      </c>
    </row>
    <row r="504" spans="6:8" x14ac:dyDescent="0.35">
      <c r="F504">
        <v>10.020000000000101</v>
      </c>
      <c r="G504">
        <f t="shared" si="14"/>
        <v>28.211502285826636</v>
      </c>
      <c r="H504">
        <f t="shared" si="15"/>
        <v>48.738897369519094</v>
      </c>
    </row>
    <row r="505" spans="6:8" x14ac:dyDescent="0.35">
      <c r="F505">
        <v>10.0400000000001</v>
      </c>
      <c r="G505">
        <f t="shared" si="14"/>
        <v>28.267812669630683</v>
      </c>
      <c r="H505">
        <f t="shared" si="15"/>
        <v>47.845477499822579</v>
      </c>
    </row>
    <row r="506" spans="6:8" x14ac:dyDescent="0.35">
      <c r="F506">
        <v>10.0600000000001</v>
      </c>
      <c r="G506">
        <f t="shared" si="14"/>
        <v>28.324123053434725</v>
      </c>
      <c r="H506">
        <f t="shared" si="15"/>
        <v>46.948133630125909</v>
      </c>
    </row>
    <row r="507" spans="6:8" x14ac:dyDescent="0.35">
      <c r="F507">
        <v>10.0800000000001</v>
      </c>
      <c r="G507">
        <f t="shared" si="14"/>
        <v>28.380433437238768</v>
      </c>
      <c r="H507">
        <f t="shared" si="15"/>
        <v>46.04686576042937</v>
      </c>
    </row>
    <row r="508" spans="6:8" x14ac:dyDescent="0.35">
      <c r="F508">
        <v>10.100000000000099</v>
      </c>
      <c r="G508">
        <f t="shared" si="14"/>
        <v>28.436743821042811</v>
      </c>
      <c r="H508">
        <f t="shared" si="15"/>
        <v>45.141673890732733</v>
      </c>
    </row>
    <row r="509" spans="6:8" x14ac:dyDescent="0.35">
      <c r="F509">
        <v>10.1200000000001</v>
      </c>
      <c r="G509">
        <f t="shared" si="14"/>
        <v>28.49305420484686</v>
      </c>
      <c r="H509">
        <f t="shared" si="15"/>
        <v>44.232558021036169</v>
      </c>
    </row>
    <row r="510" spans="6:8" x14ac:dyDescent="0.35">
      <c r="F510">
        <v>10.1400000000001</v>
      </c>
      <c r="G510">
        <f t="shared" si="14"/>
        <v>28.549364588650903</v>
      </c>
      <c r="H510">
        <f t="shared" si="15"/>
        <v>43.319518151339508</v>
      </c>
    </row>
    <row r="511" spans="6:8" x14ac:dyDescent="0.35">
      <c r="F511">
        <v>10.1600000000001</v>
      </c>
      <c r="G511">
        <f t="shared" si="14"/>
        <v>28.605674972454946</v>
      </c>
      <c r="H511">
        <f t="shared" si="15"/>
        <v>42.402554281643035</v>
      </c>
    </row>
    <row r="512" spans="6:8" x14ac:dyDescent="0.35">
      <c r="F512">
        <v>10.180000000000099</v>
      </c>
      <c r="G512">
        <f t="shared" si="14"/>
        <v>28.661985356258992</v>
      </c>
      <c r="H512">
        <f t="shared" si="15"/>
        <v>41.48166641194635</v>
      </c>
    </row>
    <row r="513" spans="6:8" x14ac:dyDescent="0.35">
      <c r="F513">
        <v>10.200000000000101</v>
      </c>
      <c r="G513">
        <f t="shared" si="14"/>
        <v>28.718295740063038</v>
      </c>
      <c r="H513">
        <f t="shared" si="15"/>
        <v>40.556854542249624</v>
      </c>
    </row>
    <row r="514" spans="6:8" x14ac:dyDescent="0.35">
      <c r="F514">
        <v>10.2200000000001</v>
      </c>
      <c r="G514">
        <f t="shared" si="14"/>
        <v>28.774606123867084</v>
      </c>
      <c r="H514">
        <f t="shared" si="15"/>
        <v>39.628118672553086</v>
      </c>
    </row>
    <row r="515" spans="6:8" x14ac:dyDescent="0.35">
      <c r="F515">
        <v>10.2400000000001</v>
      </c>
      <c r="G515">
        <f t="shared" ref="G515:G578" si="16">$B$15*F515</f>
        <v>28.830916507671127</v>
      </c>
      <c r="H515">
        <f t="shared" ref="H515:H578" si="17">$B$13*F515-($B$8*F515^2)/2+$B$12</f>
        <v>38.69545880285645</v>
      </c>
    </row>
    <row r="516" spans="6:8" x14ac:dyDescent="0.35">
      <c r="F516">
        <v>10.260000000000099</v>
      </c>
      <c r="G516">
        <f t="shared" si="16"/>
        <v>28.887226891475169</v>
      </c>
      <c r="H516">
        <f t="shared" si="17"/>
        <v>37.758874933159944</v>
      </c>
    </row>
    <row r="517" spans="6:8" x14ac:dyDescent="0.35">
      <c r="F517">
        <v>10.280000000000101</v>
      </c>
      <c r="G517">
        <f t="shared" si="16"/>
        <v>28.943537275279219</v>
      </c>
      <c r="H517">
        <f t="shared" si="17"/>
        <v>36.818367063463228</v>
      </c>
    </row>
    <row r="518" spans="6:8" x14ac:dyDescent="0.35">
      <c r="F518">
        <v>10.3000000000001</v>
      </c>
      <c r="G518">
        <f t="shared" si="16"/>
        <v>28.999847659083262</v>
      </c>
      <c r="H518">
        <f t="shared" si="17"/>
        <v>35.873935193766755</v>
      </c>
    </row>
    <row r="519" spans="6:8" x14ac:dyDescent="0.35">
      <c r="F519">
        <v>10.3200000000001</v>
      </c>
      <c r="G519">
        <f t="shared" si="16"/>
        <v>29.056158042887304</v>
      </c>
      <c r="H519">
        <f t="shared" si="17"/>
        <v>34.925579324070071</v>
      </c>
    </row>
    <row r="520" spans="6:8" x14ac:dyDescent="0.35">
      <c r="F520">
        <v>10.340000000000099</v>
      </c>
      <c r="G520">
        <f t="shared" si="16"/>
        <v>29.112468426691347</v>
      </c>
      <c r="H520">
        <f t="shared" si="17"/>
        <v>33.973299454373517</v>
      </c>
    </row>
    <row r="521" spans="6:8" x14ac:dyDescent="0.35">
      <c r="F521">
        <v>10.360000000000101</v>
      </c>
      <c r="G521">
        <f t="shared" si="16"/>
        <v>29.168778810495397</v>
      </c>
      <c r="H521">
        <f t="shared" si="17"/>
        <v>33.017095584676866</v>
      </c>
    </row>
    <row r="522" spans="6:8" x14ac:dyDescent="0.35">
      <c r="F522">
        <v>10.3800000000001</v>
      </c>
      <c r="G522">
        <f t="shared" si="16"/>
        <v>29.225089194299439</v>
      </c>
      <c r="H522">
        <f t="shared" si="17"/>
        <v>32.056967714980118</v>
      </c>
    </row>
    <row r="523" spans="6:8" x14ac:dyDescent="0.35">
      <c r="F523">
        <v>10.4000000000001</v>
      </c>
      <c r="G523">
        <f t="shared" si="16"/>
        <v>29.281399578103482</v>
      </c>
      <c r="H523">
        <f t="shared" si="17"/>
        <v>31.092915845283724</v>
      </c>
    </row>
    <row r="524" spans="6:8" x14ac:dyDescent="0.35">
      <c r="F524">
        <v>10.420000000000099</v>
      </c>
      <c r="G524">
        <f t="shared" si="16"/>
        <v>29.337709961907528</v>
      </c>
      <c r="H524">
        <f t="shared" si="17"/>
        <v>30.124939975587008</v>
      </c>
    </row>
    <row r="525" spans="6:8" x14ac:dyDescent="0.35">
      <c r="F525">
        <v>10.440000000000101</v>
      </c>
      <c r="G525">
        <f t="shared" si="16"/>
        <v>29.394020345711574</v>
      </c>
      <c r="H525">
        <f t="shared" si="17"/>
        <v>29.153040105890422</v>
      </c>
    </row>
    <row r="526" spans="6:8" x14ac:dyDescent="0.35">
      <c r="F526">
        <v>10.4600000000001</v>
      </c>
      <c r="G526">
        <f t="shared" si="16"/>
        <v>29.450330729515617</v>
      </c>
      <c r="H526">
        <f t="shared" si="17"/>
        <v>28.17721623619374</v>
      </c>
    </row>
    <row r="527" spans="6:8" x14ac:dyDescent="0.35">
      <c r="F527">
        <v>10.4800000000001</v>
      </c>
      <c r="G527">
        <f t="shared" si="16"/>
        <v>29.506641113319663</v>
      </c>
      <c r="H527">
        <f t="shared" si="17"/>
        <v>27.197468366497187</v>
      </c>
    </row>
    <row r="528" spans="6:8" x14ac:dyDescent="0.35">
      <c r="F528">
        <v>10.500000000000099</v>
      </c>
      <c r="G528">
        <f t="shared" si="16"/>
        <v>29.562951497123706</v>
      </c>
      <c r="H528">
        <f t="shared" si="17"/>
        <v>26.213796496800651</v>
      </c>
    </row>
    <row r="529" spans="6:8" x14ac:dyDescent="0.35">
      <c r="F529">
        <v>10.520000000000101</v>
      </c>
      <c r="G529">
        <f t="shared" si="16"/>
        <v>29.619261880927752</v>
      </c>
      <c r="H529">
        <f t="shared" si="17"/>
        <v>25.226200627103903</v>
      </c>
    </row>
    <row r="530" spans="6:8" x14ac:dyDescent="0.35">
      <c r="F530">
        <v>10.5400000000001</v>
      </c>
      <c r="G530">
        <f t="shared" si="16"/>
        <v>29.675572264731798</v>
      </c>
      <c r="H530">
        <f t="shared" si="17"/>
        <v>24.2346807574074</v>
      </c>
    </row>
    <row r="531" spans="6:8" x14ac:dyDescent="0.35">
      <c r="F531">
        <v>10.5600000000001</v>
      </c>
      <c r="G531">
        <f t="shared" si="16"/>
        <v>29.731882648535841</v>
      </c>
      <c r="H531">
        <f t="shared" si="17"/>
        <v>23.239236887710685</v>
      </c>
    </row>
    <row r="532" spans="6:8" x14ac:dyDescent="0.35">
      <c r="F532">
        <v>10.5800000000001</v>
      </c>
      <c r="G532">
        <f t="shared" si="16"/>
        <v>29.788193032339883</v>
      </c>
      <c r="H532">
        <f t="shared" si="17"/>
        <v>22.239869018014215</v>
      </c>
    </row>
    <row r="533" spans="6:8" x14ac:dyDescent="0.35">
      <c r="F533">
        <v>10.600000000000099</v>
      </c>
      <c r="G533">
        <f t="shared" si="16"/>
        <v>29.844503416143926</v>
      </c>
      <c r="H533">
        <f t="shared" si="17"/>
        <v>21.236577148317533</v>
      </c>
    </row>
    <row r="534" spans="6:8" x14ac:dyDescent="0.35">
      <c r="F534">
        <v>10.6200000000001</v>
      </c>
      <c r="G534">
        <f t="shared" si="16"/>
        <v>29.900813799947976</v>
      </c>
      <c r="H534">
        <f t="shared" si="17"/>
        <v>20.229361278620981</v>
      </c>
    </row>
    <row r="535" spans="6:8" x14ac:dyDescent="0.35">
      <c r="F535">
        <v>10.6400000000001</v>
      </c>
      <c r="G535">
        <f t="shared" si="16"/>
        <v>29.957124183752018</v>
      </c>
      <c r="H535">
        <f t="shared" si="17"/>
        <v>19.218221408924332</v>
      </c>
    </row>
    <row r="536" spans="6:8" x14ac:dyDescent="0.35">
      <c r="F536">
        <v>10.6600000000001</v>
      </c>
      <c r="G536">
        <f t="shared" si="16"/>
        <v>30.013434567556061</v>
      </c>
      <c r="H536">
        <f t="shared" si="17"/>
        <v>18.203157539227814</v>
      </c>
    </row>
    <row r="537" spans="6:8" x14ac:dyDescent="0.35">
      <c r="F537">
        <v>10.680000000000099</v>
      </c>
      <c r="G537">
        <f t="shared" si="16"/>
        <v>30.069744951360107</v>
      </c>
      <c r="H537">
        <f t="shared" si="17"/>
        <v>17.184169669531197</v>
      </c>
    </row>
    <row r="538" spans="6:8" x14ac:dyDescent="0.35">
      <c r="F538">
        <v>10.700000000000101</v>
      </c>
      <c r="G538">
        <f t="shared" si="16"/>
        <v>30.126055335164153</v>
      </c>
      <c r="H538">
        <f t="shared" si="17"/>
        <v>16.161257799834484</v>
      </c>
    </row>
    <row r="539" spans="6:8" x14ac:dyDescent="0.35">
      <c r="F539">
        <v>10.7200000000001</v>
      </c>
      <c r="G539">
        <f t="shared" si="16"/>
        <v>30.1823657189682</v>
      </c>
      <c r="H539">
        <f t="shared" si="17"/>
        <v>15.134421930137901</v>
      </c>
    </row>
    <row r="540" spans="6:8" x14ac:dyDescent="0.35">
      <c r="F540">
        <v>10.7400000000001</v>
      </c>
      <c r="G540">
        <f t="shared" si="16"/>
        <v>30.238676102772242</v>
      </c>
      <c r="H540">
        <f t="shared" si="17"/>
        <v>14.10366206044122</v>
      </c>
    </row>
    <row r="541" spans="6:8" x14ac:dyDescent="0.35">
      <c r="F541">
        <v>10.760000000000099</v>
      </c>
      <c r="G541">
        <f t="shared" si="16"/>
        <v>30.294986486576285</v>
      </c>
      <c r="H541">
        <f t="shared" si="17"/>
        <v>13.068978190744783</v>
      </c>
    </row>
    <row r="542" spans="6:8" x14ac:dyDescent="0.35">
      <c r="F542">
        <v>10.780000000000101</v>
      </c>
      <c r="G542">
        <f t="shared" si="16"/>
        <v>30.351296870380335</v>
      </c>
      <c r="H542">
        <f t="shared" si="17"/>
        <v>12.030370321048022</v>
      </c>
    </row>
    <row r="543" spans="6:8" x14ac:dyDescent="0.35">
      <c r="F543">
        <v>10.8000000000001</v>
      </c>
      <c r="G543">
        <f t="shared" si="16"/>
        <v>30.407607254184377</v>
      </c>
      <c r="H543">
        <f t="shared" si="17"/>
        <v>10.987838451351504</v>
      </c>
    </row>
    <row r="544" spans="6:8" x14ac:dyDescent="0.35">
      <c r="F544">
        <v>10.8200000000001</v>
      </c>
      <c r="G544">
        <f t="shared" si="16"/>
        <v>30.46391763798842</v>
      </c>
      <c r="H544">
        <f t="shared" si="17"/>
        <v>9.9413825816548886</v>
      </c>
    </row>
    <row r="545" spans="6:8" x14ac:dyDescent="0.35">
      <c r="F545">
        <v>10.840000000000099</v>
      </c>
      <c r="G545">
        <f t="shared" si="16"/>
        <v>30.520228021792462</v>
      </c>
      <c r="H545">
        <f t="shared" si="17"/>
        <v>8.89100271195829</v>
      </c>
    </row>
    <row r="546" spans="6:8" x14ac:dyDescent="0.35">
      <c r="F546">
        <v>10.860000000000101</v>
      </c>
      <c r="G546">
        <f t="shared" si="16"/>
        <v>30.576538405596512</v>
      </c>
      <c r="H546">
        <f t="shared" si="17"/>
        <v>7.836698842261594</v>
      </c>
    </row>
    <row r="547" spans="6:8" x14ac:dyDescent="0.35">
      <c r="F547">
        <v>10.8800000000001</v>
      </c>
      <c r="G547">
        <f t="shared" si="16"/>
        <v>30.632848789400555</v>
      </c>
      <c r="H547">
        <f t="shared" si="17"/>
        <v>6.7784709725650281</v>
      </c>
    </row>
    <row r="548" spans="6:8" x14ac:dyDescent="0.35">
      <c r="F548">
        <v>10.9000000000001</v>
      </c>
      <c r="G548">
        <f t="shared" si="16"/>
        <v>30.689159173204597</v>
      </c>
      <c r="H548">
        <f t="shared" si="17"/>
        <v>5.7163191028684786</v>
      </c>
    </row>
    <row r="549" spans="6:8" x14ac:dyDescent="0.35">
      <c r="F549">
        <v>10.920000000000099</v>
      </c>
      <c r="G549">
        <f t="shared" si="16"/>
        <v>30.745469557008644</v>
      </c>
      <c r="H549">
        <f t="shared" si="17"/>
        <v>4.6502432331718317</v>
      </c>
    </row>
    <row r="550" spans="6:8" x14ac:dyDescent="0.35">
      <c r="F550">
        <v>10.940000000000101</v>
      </c>
      <c r="G550">
        <f t="shared" si="16"/>
        <v>30.80177994081269</v>
      </c>
      <c r="H550">
        <f t="shared" si="17"/>
        <v>3.5802433634752013</v>
      </c>
    </row>
    <row r="551" spans="6:8" x14ac:dyDescent="0.35">
      <c r="F551">
        <v>10.9600000000001</v>
      </c>
      <c r="G551">
        <f t="shared" si="16"/>
        <v>30.858090324616732</v>
      </c>
      <c r="H551">
        <f t="shared" si="17"/>
        <v>2.5063194937785873</v>
      </c>
    </row>
    <row r="552" spans="6:8" x14ac:dyDescent="0.35">
      <c r="F552">
        <v>10.9800000000001</v>
      </c>
      <c r="G552">
        <f t="shared" si="16"/>
        <v>30.914400708420779</v>
      </c>
      <c r="H552">
        <f t="shared" si="17"/>
        <v>1.4284716240819897</v>
      </c>
    </row>
    <row r="553" spans="6:8" x14ac:dyDescent="0.35">
      <c r="F553">
        <v>11.000000000000099</v>
      </c>
      <c r="G553">
        <f t="shared" si="16"/>
        <v>30.970711092224821</v>
      </c>
      <c r="H553">
        <f t="shared" si="17"/>
        <v>0.34669975438540845</v>
      </c>
    </row>
    <row r="554" spans="6:8" x14ac:dyDescent="0.35">
      <c r="F554">
        <v>11.020000000000101</v>
      </c>
      <c r="G554">
        <f t="shared" si="16"/>
        <v>31.027021476028867</v>
      </c>
      <c r="H554">
        <f t="shared" si="17"/>
        <v>-0.73899611531127007</v>
      </c>
    </row>
    <row r="555" spans="6:8" x14ac:dyDescent="0.35">
      <c r="F555">
        <v>11.0400000000001</v>
      </c>
      <c r="G555">
        <f t="shared" si="16"/>
        <v>31.083331859832914</v>
      </c>
      <c r="H555">
        <f t="shared" si="17"/>
        <v>-1.8286159850078185</v>
      </c>
    </row>
    <row r="556" spans="6:8" x14ac:dyDescent="0.35">
      <c r="F556">
        <v>11.0600000000001</v>
      </c>
      <c r="G556">
        <f t="shared" si="16"/>
        <v>31.139642243636956</v>
      </c>
      <c r="H556">
        <f t="shared" si="17"/>
        <v>-2.9221598547044643</v>
      </c>
    </row>
    <row r="557" spans="6:8" x14ac:dyDescent="0.35">
      <c r="F557">
        <v>11.0800000000001</v>
      </c>
      <c r="G557">
        <f t="shared" si="16"/>
        <v>31.195952627440999</v>
      </c>
      <c r="H557">
        <f t="shared" si="17"/>
        <v>-4.0196277244009799</v>
      </c>
    </row>
    <row r="558" spans="6:8" x14ac:dyDescent="0.35">
      <c r="F558">
        <v>11.100000000000099</v>
      </c>
      <c r="G558">
        <f t="shared" si="16"/>
        <v>31.252263011245041</v>
      </c>
      <c r="H558">
        <f t="shared" si="17"/>
        <v>-5.1210195940975929</v>
      </c>
    </row>
    <row r="559" spans="6:8" x14ac:dyDescent="0.35">
      <c r="F559">
        <v>11.1200000000001</v>
      </c>
      <c r="G559">
        <f t="shared" si="16"/>
        <v>31.308573395049091</v>
      </c>
      <c r="H559">
        <f t="shared" si="17"/>
        <v>-6.2263354637943031</v>
      </c>
    </row>
    <row r="560" spans="6:8" x14ac:dyDescent="0.35">
      <c r="F560">
        <v>11.1400000000001</v>
      </c>
      <c r="G560">
        <f t="shared" si="16"/>
        <v>31.364883778853134</v>
      </c>
      <c r="H560">
        <f t="shared" si="17"/>
        <v>-7.3355753334908833</v>
      </c>
    </row>
    <row r="561" spans="6:8" x14ac:dyDescent="0.35">
      <c r="F561">
        <v>11.1600000000001</v>
      </c>
      <c r="G561">
        <f t="shared" si="16"/>
        <v>31.421194162657176</v>
      </c>
      <c r="H561">
        <f t="shared" si="17"/>
        <v>-8.4487392031874471</v>
      </c>
    </row>
    <row r="562" spans="6:8" x14ac:dyDescent="0.35">
      <c r="F562">
        <v>11.180000000000099</v>
      </c>
      <c r="G562">
        <f t="shared" si="16"/>
        <v>31.477504546461223</v>
      </c>
      <c r="H562">
        <f t="shared" si="17"/>
        <v>-9.5658270728839945</v>
      </c>
    </row>
    <row r="563" spans="6:8" x14ac:dyDescent="0.35">
      <c r="F563">
        <v>11.200000000000101</v>
      </c>
      <c r="G563">
        <f t="shared" si="16"/>
        <v>31.533814930265269</v>
      </c>
      <c r="H563">
        <f t="shared" si="17"/>
        <v>-10.686838942580753</v>
      </c>
    </row>
    <row r="564" spans="6:8" x14ac:dyDescent="0.35">
      <c r="F564">
        <v>11.2200000000001</v>
      </c>
      <c r="G564">
        <f t="shared" si="16"/>
        <v>31.590125314069315</v>
      </c>
      <c r="H564">
        <f t="shared" si="17"/>
        <v>-11.811774812277267</v>
      </c>
    </row>
    <row r="565" spans="6:8" x14ac:dyDescent="0.35">
      <c r="F565">
        <v>11.2400000000001</v>
      </c>
      <c r="G565">
        <f t="shared" si="16"/>
        <v>31.646435697873358</v>
      </c>
      <c r="H565">
        <f t="shared" si="17"/>
        <v>-12.940634681973879</v>
      </c>
    </row>
    <row r="566" spans="6:8" x14ac:dyDescent="0.35">
      <c r="F566">
        <v>11.260000000000099</v>
      </c>
      <c r="G566">
        <f t="shared" si="16"/>
        <v>31.7027460816774</v>
      </c>
      <c r="H566">
        <f t="shared" si="17"/>
        <v>-14.073418551670361</v>
      </c>
    </row>
    <row r="567" spans="6:8" x14ac:dyDescent="0.35">
      <c r="F567">
        <v>11.280000000000101</v>
      </c>
      <c r="G567">
        <f t="shared" si="16"/>
        <v>31.75905646548145</v>
      </c>
      <c r="H567">
        <f t="shared" si="17"/>
        <v>-15.210126421367168</v>
      </c>
    </row>
    <row r="568" spans="6:8" x14ac:dyDescent="0.35">
      <c r="F568">
        <v>11.3000000000001</v>
      </c>
      <c r="G568">
        <f t="shared" si="16"/>
        <v>31.815366849285493</v>
      </c>
      <c r="H568">
        <f t="shared" si="17"/>
        <v>-16.35075829106373</v>
      </c>
    </row>
    <row r="569" spans="6:8" x14ac:dyDescent="0.35">
      <c r="F569">
        <v>11.3200000000001</v>
      </c>
      <c r="G569">
        <f t="shared" si="16"/>
        <v>31.871677233089535</v>
      </c>
      <c r="H569">
        <f t="shared" si="17"/>
        <v>-17.495314160760277</v>
      </c>
    </row>
    <row r="570" spans="6:8" x14ac:dyDescent="0.35">
      <c r="F570">
        <v>11.340000000000099</v>
      </c>
      <c r="G570">
        <f t="shared" si="16"/>
        <v>31.927987616893578</v>
      </c>
      <c r="H570">
        <f t="shared" si="17"/>
        <v>-18.643794030457034</v>
      </c>
    </row>
    <row r="571" spans="6:8" x14ac:dyDescent="0.35">
      <c r="F571">
        <v>11.360000000000101</v>
      </c>
      <c r="G571">
        <f t="shared" si="16"/>
        <v>31.984298000697628</v>
      </c>
      <c r="H571">
        <f t="shared" si="17"/>
        <v>-19.796197900153548</v>
      </c>
    </row>
    <row r="572" spans="6:8" x14ac:dyDescent="0.35">
      <c r="F572">
        <v>11.3800000000001</v>
      </c>
      <c r="G572">
        <f t="shared" si="16"/>
        <v>32.040608384501674</v>
      </c>
      <c r="H572">
        <f t="shared" si="17"/>
        <v>-20.952525769850158</v>
      </c>
    </row>
    <row r="573" spans="6:8" x14ac:dyDescent="0.35">
      <c r="F573">
        <v>11.4000000000001</v>
      </c>
      <c r="G573">
        <f t="shared" si="16"/>
        <v>32.096918768305713</v>
      </c>
      <c r="H573">
        <f t="shared" si="17"/>
        <v>-22.112777639546753</v>
      </c>
    </row>
    <row r="574" spans="6:8" x14ac:dyDescent="0.35">
      <c r="F574">
        <v>11.420000000000099</v>
      </c>
      <c r="G574">
        <f t="shared" si="16"/>
        <v>32.153229152109759</v>
      </c>
      <c r="H574">
        <f t="shared" si="17"/>
        <v>-23.276953509243445</v>
      </c>
    </row>
    <row r="575" spans="6:8" x14ac:dyDescent="0.35">
      <c r="F575">
        <v>11.440000000000101</v>
      </c>
      <c r="G575">
        <f t="shared" si="16"/>
        <v>32.209539535913805</v>
      </c>
      <c r="H575">
        <f t="shared" si="17"/>
        <v>-24.44505337894012</v>
      </c>
    </row>
    <row r="576" spans="6:8" x14ac:dyDescent="0.35">
      <c r="F576">
        <v>11.4600000000001</v>
      </c>
      <c r="G576">
        <f t="shared" si="16"/>
        <v>32.265849919717851</v>
      </c>
      <c r="H576">
        <f t="shared" si="17"/>
        <v>-25.617077248636665</v>
      </c>
    </row>
    <row r="577" spans="6:8" x14ac:dyDescent="0.35">
      <c r="F577">
        <v>11.4800000000001</v>
      </c>
      <c r="G577">
        <f t="shared" si="16"/>
        <v>32.322160303521891</v>
      </c>
      <c r="H577">
        <f t="shared" si="17"/>
        <v>-26.793025118333308</v>
      </c>
    </row>
    <row r="578" spans="6:8" x14ac:dyDescent="0.35">
      <c r="F578">
        <v>11.500000000000099</v>
      </c>
      <c r="G578">
        <f t="shared" si="16"/>
        <v>32.378470687325937</v>
      </c>
      <c r="H578">
        <f t="shared" si="17"/>
        <v>-27.972896988029706</v>
      </c>
    </row>
    <row r="579" spans="6:8" x14ac:dyDescent="0.35">
      <c r="F579">
        <v>11.520000000000101</v>
      </c>
      <c r="G579">
        <f t="shared" ref="G579:G642" si="18">$B$15*F579</f>
        <v>32.434781071129983</v>
      </c>
      <c r="H579">
        <f t="shared" ref="H579:H642" si="19">$B$13*F579-($B$8*F579^2)/2+$B$12</f>
        <v>-29.15669285772643</v>
      </c>
    </row>
    <row r="580" spans="6:8" x14ac:dyDescent="0.35">
      <c r="F580">
        <v>11.5400000000001</v>
      </c>
      <c r="G580">
        <f t="shared" si="18"/>
        <v>32.491091454934029</v>
      </c>
      <c r="H580">
        <f t="shared" si="19"/>
        <v>-30.34441272742291</v>
      </c>
    </row>
    <row r="581" spans="6:8" x14ac:dyDescent="0.35">
      <c r="F581">
        <v>11.5600000000001</v>
      </c>
      <c r="G581">
        <f t="shared" si="18"/>
        <v>32.547401838738068</v>
      </c>
      <c r="H581">
        <f t="shared" si="19"/>
        <v>-31.5360565971196</v>
      </c>
    </row>
    <row r="582" spans="6:8" x14ac:dyDescent="0.35">
      <c r="F582">
        <v>11.5800000000001</v>
      </c>
      <c r="G582">
        <f t="shared" si="18"/>
        <v>32.603712222542114</v>
      </c>
      <c r="H582">
        <f t="shared" si="19"/>
        <v>-32.731624466816157</v>
      </c>
    </row>
    <row r="583" spans="6:8" x14ac:dyDescent="0.35">
      <c r="F583">
        <v>11.600000000000099</v>
      </c>
      <c r="G583">
        <f t="shared" si="18"/>
        <v>32.660022606346161</v>
      </c>
      <c r="H583">
        <f t="shared" si="19"/>
        <v>-33.931116336512815</v>
      </c>
    </row>
    <row r="584" spans="6:8" x14ac:dyDescent="0.35">
      <c r="F584">
        <v>11.6200000000001</v>
      </c>
      <c r="G584">
        <f t="shared" si="18"/>
        <v>32.716332990150207</v>
      </c>
      <c r="H584">
        <f t="shared" si="19"/>
        <v>-35.13453220620957</v>
      </c>
    </row>
    <row r="585" spans="6:8" x14ac:dyDescent="0.35">
      <c r="F585">
        <v>11.6400000000001</v>
      </c>
      <c r="G585">
        <f t="shared" si="18"/>
        <v>32.772643373954253</v>
      </c>
      <c r="H585">
        <f t="shared" si="19"/>
        <v>-36.341872075905968</v>
      </c>
    </row>
    <row r="586" spans="6:8" x14ac:dyDescent="0.35">
      <c r="F586">
        <v>11.6600000000001</v>
      </c>
      <c r="G586">
        <f t="shared" si="18"/>
        <v>32.828953757758292</v>
      </c>
      <c r="H586">
        <f t="shared" si="19"/>
        <v>-37.553135945602691</v>
      </c>
    </row>
    <row r="587" spans="6:8" x14ac:dyDescent="0.35">
      <c r="F587">
        <v>11.680000000000099</v>
      </c>
      <c r="G587">
        <f t="shared" si="18"/>
        <v>32.885264141562338</v>
      </c>
      <c r="H587">
        <f t="shared" si="19"/>
        <v>-38.768323815299169</v>
      </c>
    </row>
    <row r="588" spans="6:8" x14ac:dyDescent="0.35">
      <c r="F588">
        <v>11.700000000000101</v>
      </c>
      <c r="G588">
        <f t="shared" si="18"/>
        <v>32.941574525366384</v>
      </c>
      <c r="H588">
        <f t="shared" si="19"/>
        <v>-39.987435684995859</v>
      </c>
    </row>
    <row r="589" spans="6:8" x14ac:dyDescent="0.35">
      <c r="F589">
        <v>11.7200000000001</v>
      </c>
      <c r="G589">
        <f t="shared" si="18"/>
        <v>32.99788490917043</v>
      </c>
      <c r="H589">
        <f t="shared" si="19"/>
        <v>-41.210471554692418</v>
      </c>
    </row>
    <row r="590" spans="6:8" x14ac:dyDescent="0.35">
      <c r="F590">
        <v>11.7400000000001</v>
      </c>
      <c r="G590">
        <f t="shared" si="18"/>
        <v>33.05419529297447</v>
      </c>
      <c r="H590">
        <f t="shared" si="19"/>
        <v>-42.437431424389075</v>
      </c>
    </row>
    <row r="591" spans="6:8" x14ac:dyDescent="0.35">
      <c r="F591">
        <v>11.760000000000099</v>
      </c>
      <c r="G591">
        <f t="shared" si="18"/>
        <v>33.110505676778516</v>
      </c>
      <c r="H591">
        <f t="shared" si="19"/>
        <v>-43.668315294085602</v>
      </c>
    </row>
    <row r="592" spans="6:8" x14ac:dyDescent="0.35">
      <c r="F592">
        <v>11.780000000000101</v>
      </c>
      <c r="G592">
        <f t="shared" si="18"/>
        <v>33.166816060582562</v>
      </c>
      <c r="H592">
        <f t="shared" si="19"/>
        <v>-44.90312316378234</v>
      </c>
    </row>
    <row r="593" spans="6:8" x14ac:dyDescent="0.35">
      <c r="F593">
        <v>11.8000000000001</v>
      </c>
      <c r="G593">
        <f t="shared" si="18"/>
        <v>33.223126444386608</v>
      </c>
      <c r="H593">
        <f t="shared" si="19"/>
        <v>-46.141855033478947</v>
      </c>
    </row>
    <row r="594" spans="6:8" x14ac:dyDescent="0.35">
      <c r="F594">
        <v>11.8200000000001</v>
      </c>
      <c r="G594">
        <f t="shared" si="18"/>
        <v>33.279436828190654</v>
      </c>
      <c r="H594">
        <f t="shared" si="19"/>
        <v>-47.384510903175425</v>
      </c>
    </row>
    <row r="595" spans="6:8" x14ac:dyDescent="0.35">
      <c r="F595">
        <v>11.840000000000099</v>
      </c>
      <c r="G595">
        <f t="shared" si="18"/>
        <v>33.335747211994693</v>
      </c>
      <c r="H595">
        <f t="shared" si="19"/>
        <v>-48.631090772872113</v>
      </c>
    </row>
    <row r="596" spans="6:8" x14ac:dyDescent="0.35">
      <c r="F596">
        <v>11.860000000000101</v>
      </c>
      <c r="G596">
        <f t="shared" si="18"/>
        <v>33.39205759579874</v>
      </c>
      <c r="H596">
        <f t="shared" si="19"/>
        <v>-49.881594642568786</v>
      </c>
    </row>
    <row r="597" spans="6:8" x14ac:dyDescent="0.35">
      <c r="F597">
        <v>11.8800000000001</v>
      </c>
      <c r="G597">
        <f t="shared" si="18"/>
        <v>33.448367979602786</v>
      </c>
      <c r="H597">
        <f t="shared" si="19"/>
        <v>-51.136022512265328</v>
      </c>
    </row>
    <row r="598" spans="6:8" x14ac:dyDescent="0.35">
      <c r="F598">
        <v>11.9000000000001</v>
      </c>
      <c r="G598">
        <f t="shared" si="18"/>
        <v>33.504678363406832</v>
      </c>
      <c r="H598">
        <f t="shared" si="19"/>
        <v>-52.394374381961853</v>
      </c>
    </row>
    <row r="599" spans="6:8" x14ac:dyDescent="0.35">
      <c r="F599">
        <v>11.920000000000099</v>
      </c>
      <c r="G599">
        <f t="shared" si="18"/>
        <v>33.560988747210871</v>
      </c>
      <c r="H599">
        <f t="shared" si="19"/>
        <v>-53.656650251658476</v>
      </c>
    </row>
    <row r="600" spans="6:8" x14ac:dyDescent="0.35">
      <c r="F600">
        <v>11.940000000000101</v>
      </c>
      <c r="G600">
        <f t="shared" si="18"/>
        <v>33.617299131014924</v>
      </c>
      <c r="H600">
        <f t="shared" si="19"/>
        <v>-54.922850121355197</v>
      </c>
    </row>
    <row r="601" spans="6:8" x14ac:dyDescent="0.35">
      <c r="F601">
        <v>11.9600000000001</v>
      </c>
      <c r="G601">
        <f t="shared" si="18"/>
        <v>33.673609514818963</v>
      </c>
      <c r="H601">
        <f t="shared" si="19"/>
        <v>-56.192973991051787</v>
      </c>
    </row>
    <row r="602" spans="6:8" x14ac:dyDescent="0.35">
      <c r="F602">
        <v>11.9800000000001</v>
      </c>
      <c r="G602">
        <f t="shared" si="18"/>
        <v>33.72991989862301</v>
      </c>
      <c r="H602">
        <f t="shared" si="19"/>
        <v>-57.46702186074836</v>
      </c>
    </row>
    <row r="603" spans="6:8" x14ac:dyDescent="0.35">
      <c r="F603">
        <v>12.000000000000099</v>
      </c>
      <c r="G603">
        <f t="shared" si="18"/>
        <v>33.786230282427049</v>
      </c>
      <c r="H603">
        <f t="shared" si="19"/>
        <v>-58.744993730444918</v>
      </c>
    </row>
    <row r="604" spans="6:8" x14ac:dyDescent="0.35">
      <c r="F604">
        <v>12.020000000000101</v>
      </c>
      <c r="G604">
        <f t="shared" si="18"/>
        <v>33.842540666231102</v>
      </c>
      <c r="H604">
        <f t="shared" si="19"/>
        <v>-60.026889600141573</v>
      </c>
    </row>
    <row r="605" spans="6:8" x14ac:dyDescent="0.35">
      <c r="F605">
        <v>12.0400000000001</v>
      </c>
      <c r="G605">
        <f t="shared" si="18"/>
        <v>33.898851050035141</v>
      </c>
      <c r="H605">
        <f t="shared" si="19"/>
        <v>-61.312709469838211</v>
      </c>
    </row>
    <row r="606" spans="6:8" x14ac:dyDescent="0.35">
      <c r="F606">
        <v>12.0600000000001</v>
      </c>
      <c r="G606">
        <f t="shared" si="18"/>
        <v>33.955161433839187</v>
      </c>
      <c r="H606">
        <f t="shared" si="19"/>
        <v>-62.602453339534833</v>
      </c>
    </row>
    <row r="607" spans="6:8" x14ac:dyDescent="0.35">
      <c r="F607">
        <v>12.0800000000001</v>
      </c>
      <c r="G607">
        <f t="shared" si="18"/>
        <v>34.011471817643233</v>
      </c>
      <c r="H607">
        <f t="shared" si="19"/>
        <v>-63.896121209231438</v>
      </c>
    </row>
    <row r="608" spans="6:8" x14ac:dyDescent="0.35">
      <c r="F608">
        <v>12.100000000000099</v>
      </c>
      <c r="G608">
        <f t="shared" si="18"/>
        <v>34.067782201447272</v>
      </c>
      <c r="H608">
        <f t="shared" si="19"/>
        <v>-65.193713078928027</v>
      </c>
    </row>
    <row r="609" spans="6:8" x14ac:dyDescent="0.35">
      <c r="F609">
        <v>12.1200000000001</v>
      </c>
      <c r="G609">
        <f t="shared" si="18"/>
        <v>34.124092585251319</v>
      </c>
      <c r="H609">
        <f t="shared" si="19"/>
        <v>-66.495228948624714</v>
      </c>
    </row>
    <row r="610" spans="6:8" x14ac:dyDescent="0.35">
      <c r="F610">
        <v>12.1400000000001</v>
      </c>
      <c r="G610">
        <f t="shared" si="18"/>
        <v>34.180402969055365</v>
      </c>
      <c r="H610">
        <f t="shared" si="19"/>
        <v>-67.800668818321157</v>
      </c>
    </row>
    <row r="611" spans="6:8" x14ac:dyDescent="0.35">
      <c r="F611">
        <v>12.1600000000001</v>
      </c>
      <c r="G611">
        <f t="shared" si="18"/>
        <v>34.236713352859411</v>
      </c>
      <c r="H611">
        <f t="shared" si="19"/>
        <v>-69.11003268801781</v>
      </c>
    </row>
    <row r="612" spans="6:8" x14ac:dyDescent="0.35">
      <c r="F612">
        <v>12.180000000000099</v>
      </c>
      <c r="G612">
        <f t="shared" si="18"/>
        <v>34.29302373666345</v>
      </c>
      <c r="H612">
        <f t="shared" si="19"/>
        <v>-70.423320557714334</v>
      </c>
    </row>
    <row r="613" spans="6:8" x14ac:dyDescent="0.35">
      <c r="F613">
        <v>12.200000000000101</v>
      </c>
      <c r="G613">
        <f t="shared" si="18"/>
        <v>34.349334120467503</v>
      </c>
      <c r="H613">
        <f t="shared" si="19"/>
        <v>-71.740532427411068</v>
      </c>
    </row>
    <row r="614" spans="6:8" x14ac:dyDescent="0.35">
      <c r="F614">
        <v>12.2200000000001</v>
      </c>
      <c r="G614">
        <f t="shared" si="18"/>
        <v>34.405644504271542</v>
      </c>
      <c r="H614">
        <f t="shared" si="19"/>
        <v>-73.061668297107786</v>
      </c>
    </row>
    <row r="615" spans="6:8" x14ac:dyDescent="0.35">
      <c r="F615">
        <v>12.2400000000001</v>
      </c>
      <c r="G615">
        <f t="shared" si="18"/>
        <v>34.461954888075589</v>
      </c>
      <c r="H615">
        <f t="shared" si="19"/>
        <v>-74.386728166804261</v>
      </c>
    </row>
    <row r="616" spans="6:8" x14ac:dyDescent="0.35">
      <c r="F616">
        <v>12.260000000000099</v>
      </c>
      <c r="G616">
        <f t="shared" si="18"/>
        <v>34.518265271879628</v>
      </c>
      <c r="H616">
        <f t="shared" si="19"/>
        <v>-75.715712036500832</v>
      </c>
    </row>
    <row r="617" spans="6:8" x14ac:dyDescent="0.35">
      <c r="F617">
        <v>12.280000000000101</v>
      </c>
      <c r="G617">
        <f t="shared" si="18"/>
        <v>34.574575655683681</v>
      </c>
      <c r="H617">
        <f t="shared" si="19"/>
        <v>-77.048619906197388</v>
      </c>
    </row>
    <row r="618" spans="6:8" x14ac:dyDescent="0.35">
      <c r="F618">
        <v>12.3000000000001</v>
      </c>
      <c r="G618">
        <f t="shared" si="18"/>
        <v>34.63088603948772</v>
      </c>
      <c r="H618">
        <f t="shared" si="19"/>
        <v>-78.385451775894154</v>
      </c>
    </row>
    <row r="619" spans="6:8" x14ac:dyDescent="0.35">
      <c r="F619">
        <v>12.3200000000001</v>
      </c>
      <c r="G619">
        <f t="shared" si="18"/>
        <v>34.687196423291766</v>
      </c>
      <c r="H619">
        <f t="shared" si="19"/>
        <v>-79.726207645590677</v>
      </c>
    </row>
    <row r="620" spans="6:8" x14ac:dyDescent="0.35">
      <c r="F620">
        <v>12.340000000000099</v>
      </c>
      <c r="G620">
        <f t="shared" si="18"/>
        <v>34.743506807095812</v>
      </c>
      <c r="H620">
        <f t="shared" si="19"/>
        <v>-81.070887515287183</v>
      </c>
    </row>
    <row r="621" spans="6:8" x14ac:dyDescent="0.35">
      <c r="F621">
        <v>12.360000000000101</v>
      </c>
      <c r="G621">
        <f t="shared" si="18"/>
        <v>34.799817190899859</v>
      </c>
      <c r="H621">
        <f t="shared" si="19"/>
        <v>-82.4194913849839</v>
      </c>
    </row>
    <row r="622" spans="6:8" x14ac:dyDescent="0.35">
      <c r="F622">
        <v>12.3800000000001</v>
      </c>
      <c r="G622">
        <f t="shared" si="18"/>
        <v>34.856127574703905</v>
      </c>
      <c r="H622">
        <f t="shared" si="19"/>
        <v>-83.7720192546806</v>
      </c>
    </row>
    <row r="623" spans="6:8" x14ac:dyDescent="0.35">
      <c r="F623">
        <v>12.4000000000001</v>
      </c>
      <c r="G623">
        <f t="shared" si="18"/>
        <v>34.912437958507944</v>
      </c>
      <c r="H623">
        <f t="shared" si="19"/>
        <v>-85.128471124377057</v>
      </c>
    </row>
    <row r="624" spans="6:8" x14ac:dyDescent="0.35">
      <c r="F624">
        <v>12.420000000000099</v>
      </c>
      <c r="G624">
        <f t="shared" si="18"/>
        <v>34.96874834231199</v>
      </c>
      <c r="H624">
        <f t="shared" si="19"/>
        <v>-86.488846994073612</v>
      </c>
    </row>
    <row r="625" spans="6:8" x14ac:dyDescent="0.35">
      <c r="F625">
        <v>12.440000000000101</v>
      </c>
      <c r="G625">
        <f t="shared" si="18"/>
        <v>35.025058726116036</v>
      </c>
      <c r="H625">
        <f t="shared" si="19"/>
        <v>-87.853146863770377</v>
      </c>
    </row>
    <row r="626" spans="6:8" x14ac:dyDescent="0.35">
      <c r="F626">
        <v>12.4600000000001</v>
      </c>
      <c r="G626">
        <f t="shared" si="18"/>
        <v>35.081369109920082</v>
      </c>
      <c r="H626">
        <f t="shared" si="19"/>
        <v>-89.221370733466898</v>
      </c>
    </row>
    <row r="627" spans="6:8" x14ac:dyDescent="0.35">
      <c r="F627">
        <v>12.4800000000001</v>
      </c>
      <c r="G627">
        <f t="shared" si="18"/>
        <v>35.137679493724121</v>
      </c>
      <c r="H627">
        <f t="shared" si="19"/>
        <v>-90.593518603163517</v>
      </c>
    </row>
    <row r="628" spans="6:8" x14ac:dyDescent="0.35">
      <c r="F628">
        <v>12.500000000000099</v>
      </c>
      <c r="G628">
        <f t="shared" si="18"/>
        <v>35.193989877528168</v>
      </c>
      <c r="H628">
        <f t="shared" si="19"/>
        <v>-91.969590472860119</v>
      </c>
    </row>
    <row r="629" spans="6:8" x14ac:dyDescent="0.35">
      <c r="F629">
        <v>12.520000000000101</v>
      </c>
      <c r="G629">
        <f t="shared" si="18"/>
        <v>35.250300261332214</v>
      </c>
      <c r="H629">
        <f t="shared" si="19"/>
        <v>-93.349586342556819</v>
      </c>
    </row>
    <row r="630" spans="6:8" x14ac:dyDescent="0.35">
      <c r="F630">
        <v>12.5400000000001</v>
      </c>
      <c r="G630">
        <f t="shared" si="18"/>
        <v>35.30661064513626</v>
      </c>
      <c r="H630">
        <f t="shared" si="19"/>
        <v>-94.733506212253502</v>
      </c>
    </row>
    <row r="631" spans="6:8" x14ac:dyDescent="0.35">
      <c r="F631">
        <v>12.5600000000001</v>
      </c>
      <c r="G631">
        <f t="shared" si="18"/>
        <v>35.362921028940299</v>
      </c>
      <c r="H631">
        <f t="shared" si="19"/>
        <v>-96.121350081949942</v>
      </c>
    </row>
    <row r="632" spans="6:8" x14ac:dyDescent="0.35">
      <c r="F632">
        <v>12.580000000000201</v>
      </c>
      <c r="G632">
        <f t="shared" si="18"/>
        <v>35.419231412744629</v>
      </c>
      <c r="H632">
        <f t="shared" si="19"/>
        <v>-97.513117951653641</v>
      </c>
    </row>
    <row r="633" spans="6:8" x14ac:dyDescent="0.35">
      <c r="F633">
        <v>12.6000000000002</v>
      </c>
      <c r="G633">
        <f t="shared" si="18"/>
        <v>35.475541796548676</v>
      </c>
      <c r="H633">
        <f t="shared" si="19"/>
        <v>-98.908809821350161</v>
      </c>
    </row>
    <row r="634" spans="6:8" x14ac:dyDescent="0.35">
      <c r="F634">
        <v>12.6200000000002</v>
      </c>
      <c r="G634">
        <f t="shared" si="18"/>
        <v>35.531852180352715</v>
      </c>
      <c r="H634">
        <f t="shared" si="19"/>
        <v>-100.30842569104689</v>
      </c>
    </row>
    <row r="635" spans="6:8" x14ac:dyDescent="0.35">
      <c r="F635">
        <v>12.6400000000001</v>
      </c>
      <c r="G635">
        <f t="shared" si="18"/>
        <v>35.588162564156484</v>
      </c>
      <c r="H635">
        <f t="shared" si="19"/>
        <v>-101.71196556073633</v>
      </c>
    </row>
    <row r="636" spans="6:8" x14ac:dyDescent="0.35">
      <c r="F636">
        <v>12.6600000000001</v>
      </c>
      <c r="G636">
        <f t="shared" si="18"/>
        <v>35.644472947960523</v>
      </c>
      <c r="H636">
        <f t="shared" si="19"/>
        <v>-103.11942943043303</v>
      </c>
    </row>
    <row r="637" spans="6:8" x14ac:dyDescent="0.35">
      <c r="F637">
        <v>12.680000000000099</v>
      </c>
      <c r="G637">
        <f t="shared" si="18"/>
        <v>35.700783331764569</v>
      </c>
      <c r="H637">
        <f t="shared" si="19"/>
        <v>-104.5308173001296</v>
      </c>
    </row>
    <row r="638" spans="6:8" x14ac:dyDescent="0.35">
      <c r="F638">
        <v>12.700000000000101</v>
      </c>
      <c r="G638">
        <f t="shared" si="18"/>
        <v>35.757093715568615</v>
      </c>
      <c r="H638">
        <f t="shared" si="19"/>
        <v>-105.94612916982626</v>
      </c>
    </row>
    <row r="639" spans="6:8" x14ac:dyDescent="0.35">
      <c r="F639">
        <v>12.7200000000001</v>
      </c>
      <c r="G639">
        <f t="shared" si="18"/>
        <v>35.813404099372661</v>
      </c>
      <c r="H639">
        <f t="shared" si="19"/>
        <v>-107.36536503952291</v>
      </c>
    </row>
    <row r="640" spans="6:8" x14ac:dyDescent="0.35">
      <c r="F640">
        <v>12.7400000000001</v>
      </c>
      <c r="G640">
        <f t="shared" si="18"/>
        <v>35.869714483176701</v>
      </c>
      <c r="H640">
        <f t="shared" si="19"/>
        <v>-108.78852490921943</v>
      </c>
    </row>
    <row r="641" spans="6:8" x14ac:dyDescent="0.35">
      <c r="F641">
        <v>12.760000000000201</v>
      </c>
      <c r="G641">
        <f t="shared" si="18"/>
        <v>35.926024866981031</v>
      </c>
      <c r="H641">
        <f t="shared" si="19"/>
        <v>-110.21560877892321</v>
      </c>
    </row>
    <row r="642" spans="6:8" x14ac:dyDescent="0.35">
      <c r="F642">
        <v>12.7800000000002</v>
      </c>
      <c r="G642">
        <f t="shared" si="18"/>
        <v>35.982335250785077</v>
      </c>
      <c r="H642">
        <f t="shared" si="19"/>
        <v>-111.6466166486197</v>
      </c>
    </row>
    <row r="643" spans="6:8" x14ac:dyDescent="0.35">
      <c r="F643">
        <v>12.8000000000001</v>
      </c>
      <c r="G643">
        <f t="shared" ref="G643:G706" si="20">$B$15*F643</f>
        <v>36.038645634588839</v>
      </c>
      <c r="H643">
        <f t="shared" ref="H643:H706" si="21">$B$13*F643-($B$8*F643^2)/2+$B$12</f>
        <v>-113.08154851830923</v>
      </c>
    </row>
    <row r="644" spans="6:8" x14ac:dyDescent="0.35">
      <c r="F644">
        <v>12.8200000000001</v>
      </c>
      <c r="G644">
        <f t="shared" si="20"/>
        <v>36.094956018392885</v>
      </c>
      <c r="H644">
        <f t="shared" si="21"/>
        <v>-114.5204043880058</v>
      </c>
    </row>
    <row r="645" spans="6:8" x14ac:dyDescent="0.35">
      <c r="F645">
        <v>12.840000000000099</v>
      </c>
      <c r="G645">
        <f t="shared" si="20"/>
        <v>36.151266402196924</v>
      </c>
      <c r="H645">
        <f t="shared" si="21"/>
        <v>-115.96318425770247</v>
      </c>
    </row>
    <row r="646" spans="6:8" x14ac:dyDescent="0.35">
      <c r="F646">
        <v>12.860000000000101</v>
      </c>
      <c r="G646">
        <f t="shared" si="20"/>
        <v>36.207576786000971</v>
      </c>
      <c r="H646">
        <f t="shared" si="21"/>
        <v>-117.40988812739923</v>
      </c>
    </row>
    <row r="647" spans="6:8" x14ac:dyDescent="0.35">
      <c r="F647">
        <v>12.8800000000001</v>
      </c>
      <c r="G647">
        <f t="shared" si="20"/>
        <v>36.263887169805017</v>
      </c>
      <c r="H647">
        <f t="shared" si="21"/>
        <v>-118.86051599709563</v>
      </c>
    </row>
    <row r="648" spans="6:8" x14ac:dyDescent="0.35">
      <c r="F648">
        <v>12.9000000000001</v>
      </c>
      <c r="G648">
        <f t="shared" si="20"/>
        <v>36.320197553609063</v>
      </c>
      <c r="H648">
        <f t="shared" si="21"/>
        <v>-120.31506786679236</v>
      </c>
    </row>
    <row r="649" spans="6:8" x14ac:dyDescent="0.35">
      <c r="F649">
        <v>12.920000000000201</v>
      </c>
      <c r="G649">
        <f t="shared" si="20"/>
        <v>36.376507937413386</v>
      </c>
      <c r="H649">
        <f t="shared" si="21"/>
        <v>-121.77354373649612</v>
      </c>
    </row>
    <row r="650" spans="6:8" x14ac:dyDescent="0.35">
      <c r="F650">
        <v>12.9400000000002</v>
      </c>
      <c r="G650">
        <f t="shared" si="20"/>
        <v>36.432818321217432</v>
      </c>
      <c r="H650">
        <f t="shared" si="21"/>
        <v>-123.23594360619282</v>
      </c>
    </row>
    <row r="651" spans="6:8" x14ac:dyDescent="0.35">
      <c r="F651">
        <v>12.9600000000002</v>
      </c>
      <c r="G651">
        <f t="shared" si="20"/>
        <v>36.489128705021479</v>
      </c>
      <c r="H651">
        <f t="shared" si="21"/>
        <v>-124.70226747588939</v>
      </c>
    </row>
    <row r="652" spans="6:8" x14ac:dyDescent="0.35">
      <c r="F652">
        <v>12.9800000000001</v>
      </c>
      <c r="G652">
        <f t="shared" si="20"/>
        <v>36.545439088825241</v>
      </c>
      <c r="H652">
        <f t="shared" si="21"/>
        <v>-126.17251534557866</v>
      </c>
    </row>
    <row r="653" spans="6:8" x14ac:dyDescent="0.35">
      <c r="F653">
        <v>13.000000000000099</v>
      </c>
      <c r="G653">
        <f t="shared" si="20"/>
        <v>36.60174947262928</v>
      </c>
      <c r="H653">
        <f t="shared" si="21"/>
        <v>-127.64668721527531</v>
      </c>
    </row>
    <row r="654" spans="6:8" x14ac:dyDescent="0.35">
      <c r="F654">
        <v>13.0200000000002</v>
      </c>
      <c r="G654">
        <f t="shared" si="20"/>
        <v>36.65805985643361</v>
      </c>
      <c r="H654">
        <f t="shared" si="21"/>
        <v>-129.12478308497944</v>
      </c>
    </row>
    <row r="655" spans="6:8" x14ac:dyDescent="0.35">
      <c r="F655">
        <v>13.0400000000002</v>
      </c>
      <c r="G655">
        <f t="shared" si="20"/>
        <v>36.714370240237656</v>
      </c>
      <c r="H655">
        <f t="shared" si="21"/>
        <v>-130.60680295467606</v>
      </c>
    </row>
    <row r="656" spans="6:8" x14ac:dyDescent="0.35">
      <c r="F656">
        <v>13.060000000000199</v>
      </c>
      <c r="G656">
        <f t="shared" si="20"/>
        <v>36.770680624041695</v>
      </c>
      <c r="H656">
        <f t="shared" si="21"/>
        <v>-132.09274682437254</v>
      </c>
    </row>
    <row r="657" spans="6:8" x14ac:dyDescent="0.35">
      <c r="F657">
        <v>13.080000000000201</v>
      </c>
      <c r="G657">
        <f t="shared" si="20"/>
        <v>36.826991007845749</v>
      </c>
      <c r="H657">
        <f t="shared" si="21"/>
        <v>-133.58261469406935</v>
      </c>
    </row>
    <row r="658" spans="6:8" x14ac:dyDescent="0.35">
      <c r="F658">
        <v>13.1000000000002</v>
      </c>
      <c r="G658">
        <f t="shared" si="20"/>
        <v>36.883301391649788</v>
      </c>
      <c r="H658">
        <f t="shared" si="21"/>
        <v>-135.0764065637658</v>
      </c>
    </row>
    <row r="659" spans="6:8" x14ac:dyDescent="0.35">
      <c r="F659">
        <v>13.1200000000002</v>
      </c>
      <c r="G659">
        <f t="shared" si="20"/>
        <v>36.939611775453834</v>
      </c>
      <c r="H659">
        <f t="shared" si="21"/>
        <v>-136.57412243346258</v>
      </c>
    </row>
    <row r="660" spans="6:8" x14ac:dyDescent="0.35">
      <c r="F660">
        <v>13.1400000000002</v>
      </c>
      <c r="G660">
        <f t="shared" si="20"/>
        <v>36.99592215925788</v>
      </c>
      <c r="H660">
        <f t="shared" si="21"/>
        <v>-138.075762303159</v>
      </c>
    </row>
    <row r="661" spans="6:8" x14ac:dyDescent="0.35">
      <c r="F661">
        <v>13.160000000000201</v>
      </c>
      <c r="G661">
        <f t="shared" si="20"/>
        <v>37.052232543061926</v>
      </c>
      <c r="H661">
        <f t="shared" si="21"/>
        <v>-139.58132617285574</v>
      </c>
    </row>
    <row r="662" spans="6:8" x14ac:dyDescent="0.35">
      <c r="F662">
        <v>13.1800000000002</v>
      </c>
      <c r="G662">
        <f t="shared" si="20"/>
        <v>37.108542926865965</v>
      </c>
      <c r="H662">
        <f t="shared" si="21"/>
        <v>-141.09081404255247</v>
      </c>
    </row>
    <row r="663" spans="6:8" x14ac:dyDescent="0.35">
      <c r="F663">
        <v>13.2000000000002</v>
      </c>
      <c r="G663">
        <f t="shared" si="20"/>
        <v>37.164853310670011</v>
      </c>
      <c r="H663">
        <f t="shared" si="21"/>
        <v>-142.60422591224895</v>
      </c>
    </row>
    <row r="664" spans="6:8" x14ac:dyDescent="0.35">
      <c r="F664">
        <v>13.2200000000002</v>
      </c>
      <c r="G664">
        <f t="shared" si="20"/>
        <v>37.221163694474058</v>
      </c>
      <c r="H664">
        <f t="shared" si="21"/>
        <v>-144.12156178194564</v>
      </c>
    </row>
    <row r="665" spans="6:8" x14ac:dyDescent="0.35">
      <c r="F665">
        <v>13.240000000000199</v>
      </c>
      <c r="G665">
        <f t="shared" si="20"/>
        <v>37.277474078278097</v>
      </c>
      <c r="H665">
        <f t="shared" si="21"/>
        <v>-145.64282165164221</v>
      </c>
    </row>
    <row r="666" spans="6:8" x14ac:dyDescent="0.35">
      <c r="F666">
        <v>13.260000000000201</v>
      </c>
      <c r="G666">
        <f t="shared" si="20"/>
        <v>37.33378446208215</v>
      </c>
      <c r="H666">
        <f t="shared" si="21"/>
        <v>-147.16800552133887</v>
      </c>
    </row>
    <row r="667" spans="6:8" x14ac:dyDescent="0.35">
      <c r="F667">
        <v>13.2800000000002</v>
      </c>
      <c r="G667">
        <f t="shared" si="20"/>
        <v>37.390094845886189</v>
      </c>
      <c r="H667">
        <f t="shared" si="21"/>
        <v>-148.6971133910354</v>
      </c>
    </row>
    <row r="668" spans="6:8" x14ac:dyDescent="0.35">
      <c r="F668">
        <v>13.3000000000002</v>
      </c>
      <c r="G668">
        <f t="shared" si="20"/>
        <v>37.446405229690235</v>
      </c>
      <c r="H668">
        <f t="shared" si="21"/>
        <v>-150.23014526073203</v>
      </c>
    </row>
    <row r="669" spans="6:8" x14ac:dyDescent="0.35">
      <c r="F669">
        <v>13.320000000000199</v>
      </c>
      <c r="G669">
        <f t="shared" si="20"/>
        <v>37.502715613494274</v>
      </c>
      <c r="H669">
        <f t="shared" si="21"/>
        <v>-151.76710113042864</v>
      </c>
    </row>
    <row r="670" spans="6:8" x14ac:dyDescent="0.35">
      <c r="F670">
        <v>13.340000000000201</v>
      </c>
      <c r="G670">
        <f t="shared" si="20"/>
        <v>37.559025997298328</v>
      </c>
      <c r="H670">
        <f t="shared" si="21"/>
        <v>-153.30798100012535</v>
      </c>
    </row>
    <row r="671" spans="6:8" x14ac:dyDescent="0.35">
      <c r="F671">
        <v>13.3600000000002</v>
      </c>
      <c r="G671">
        <f t="shared" si="20"/>
        <v>37.615336381102367</v>
      </c>
      <c r="H671">
        <f t="shared" si="21"/>
        <v>-154.85278486982205</v>
      </c>
    </row>
    <row r="672" spans="6:8" x14ac:dyDescent="0.35">
      <c r="F672">
        <v>13.3800000000002</v>
      </c>
      <c r="G672">
        <f t="shared" si="20"/>
        <v>37.671646764906413</v>
      </c>
      <c r="H672">
        <f t="shared" si="21"/>
        <v>-156.40151273951861</v>
      </c>
    </row>
    <row r="673" spans="6:8" x14ac:dyDescent="0.35">
      <c r="F673">
        <v>13.400000000000199</v>
      </c>
      <c r="G673">
        <f t="shared" si="20"/>
        <v>37.727957148710459</v>
      </c>
      <c r="H673">
        <f t="shared" si="21"/>
        <v>-157.95416460921527</v>
      </c>
    </row>
    <row r="674" spans="6:8" x14ac:dyDescent="0.35">
      <c r="F674">
        <v>13.420000000000201</v>
      </c>
      <c r="G674">
        <f t="shared" si="20"/>
        <v>37.784267532514505</v>
      </c>
      <c r="H674">
        <f t="shared" si="21"/>
        <v>-159.51074047891191</v>
      </c>
    </row>
    <row r="675" spans="6:8" x14ac:dyDescent="0.35">
      <c r="F675">
        <v>13.4400000000002</v>
      </c>
      <c r="G675">
        <f t="shared" si="20"/>
        <v>37.840577916318551</v>
      </c>
      <c r="H675">
        <f t="shared" si="21"/>
        <v>-161.07124034860854</v>
      </c>
    </row>
    <row r="676" spans="6:8" x14ac:dyDescent="0.35">
      <c r="F676">
        <v>13.4600000000002</v>
      </c>
      <c r="G676">
        <f t="shared" si="20"/>
        <v>37.89688830012259</v>
      </c>
      <c r="H676">
        <f t="shared" si="21"/>
        <v>-162.63566421830515</v>
      </c>
    </row>
    <row r="677" spans="6:8" x14ac:dyDescent="0.35">
      <c r="F677">
        <v>13.480000000000199</v>
      </c>
      <c r="G677">
        <f t="shared" si="20"/>
        <v>37.953198683926637</v>
      </c>
      <c r="H677">
        <f t="shared" si="21"/>
        <v>-164.20401208800163</v>
      </c>
    </row>
    <row r="678" spans="6:8" x14ac:dyDescent="0.35">
      <c r="F678">
        <v>13.500000000000201</v>
      </c>
      <c r="G678">
        <f t="shared" si="20"/>
        <v>38.009509067730683</v>
      </c>
      <c r="H678">
        <f t="shared" si="21"/>
        <v>-165.77628395769855</v>
      </c>
    </row>
    <row r="679" spans="6:8" x14ac:dyDescent="0.35">
      <c r="F679">
        <v>13.5200000000002</v>
      </c>
      <c r="G679">
        <f t="shared" si="20"/>
        <v>38.065819451534729</v>
      </c>
      <c r="H679">
        <f t="shared" si="21"/>
        <v>-167.352479827395</v>
      </c>
    </row>
    <row r="680" spans="6:8" x14ac:dyDescent="0.35">
      <c r="F680">
        <v>13.5400000000002</v>
      </c>
      <c r="G680">
        <f t="shared" si="20"/>
        <v>38.122129835338768</v>
      </c>
      <c r="H680">
        <f t="shared" si="21"/>
        <v>-168.93259969709166</v>
      </c>
    </row>
    <row r="681" spans="6:8" x14ac:dyDescent="0.35">
      <c r="F681">
        <v>13.560000000000199</v>
      </c>
      <c r="G681">
        <f t="shared" si="20"/>
        <v>38.178440219142814</v>
      </c>
      <c r="H681">
        <f t="shared" si="21"/>
        <v>-170.51664356678819</v>
      </c>
    </row>
    <row r="682" spans="6:8" x14ac:dyDescent="0.35">
      <c r="F682">
        <v>13.580000000000201</v>
      </c>
      <c r="G682">
        <f t="shared" si="20"/>
        <v>38.23475060294686</v>
      </c>
      <c r="H682">
        <f t="shared" si="21"/>
        <v>-172.10461143648504</v>
      </c>
    </row>
    <row r="683" spans="6:8" x14ac:dyDescent="0.35">
      <c r="F683">
        <v>13.6000000000002</v>
      </c>
      <c r="G683">
        <f t="shared" si="20"/>
        <v>38.291060986750907</v>
      </c>
      <c r="H683">
        <f t="shared" si="21"/>
        <v>-173.69650330618143</v>
      </c>
    </row>
    <row r="684" spans="6:8" x14ac:dyDescent="0.35">
      <c r="F684">
        <v>13.6200000000002</v>
      </c>
      <c r="G684">
        <f t="shared" si="20"/>
        <v>38.347371370554946</v>
      </c>
      <c r="H684">
        <f t="shared" si="21"/>
        <v>-175.29231917587813</v>
      </c>
    </row>
    <row r="685" spans="6:8" x14ac:dyDescent="0.35">
      <c r="F685">
        <v>13.6400000000002</v>
      </c>
      <c r="G685">
        <f t="shared" si="20"/>
        <v>38.403681754358992</v>
      </c>
      <c r="H685">
        <f t="shared" si="21"/>
        <v>-176.89205904557483</v>
      </c>
    </row>
    <row r="686" spans="6:8" x14ac:dyDescent="0.35">
      <c r="F686">
        <v>13.660000000000201</v>
      </c>
      <c r="G686">
        <f t="shared" si="20"/>
        <v>38.459992138163038</v>
      </c>
      <c r="H686">
        <f t="shared" si="21"/>
        <v>-178.49572291527139</v>
      </c>
    </row>
    <row r="687" spans="6:8" x14ac:dyDescent="0.35">
      <c r="F687">
        <v>13.6800000000002</v>
      </c>
      <c r="G687">
        <f t="shared" si="20"/>
        <v>38.516302521967084</v>
      </c>
      <c r="H687">
        <f t="shared" si="21"/>
        <v>-180.10331078496816</v>
      </c>
    </row>
    <row r="688" spans="6:8" x14ac:dyDescent="0.35">
      <c r="F688">
        <v>13.7000000000002</v>
      </c>
      <c r="G688">
        <f t="shared" si="20"/>
        <v>38.57261290577113</v>
      </c>
      <c r="H688">
        <f t="shared" si="21"/>
        <v>-181.71482265466469</v>
      </c>
    </row>
    <row r="689" spans="6:8" x14ac:dyDescent="0.35">
      <c r="F689">
        <v>13.7200000000002</v>
      </c>
      <c r="G689">
        <f t="shared" si="20"/>
        <v>38.62892328957517</v>
      </c>
      <c r="H689">
        <f t="shared" si="21"/>
        <v>-183.3302585243612</v>
      </c>
    </row>
    <row r="690" spans="6:8" x14ac:dyDescent="0.35">
      <c r="F690">
        <v>13.740000000000199</v>
      </c>
      <c r="G690">
        <f t="shared" si="20"/>
        <v>38.685233673379216</v>
      </c>
      <c r="H690">
        <f t="shared" si="21"/>
        <v>-184.94961839405792</v>
      </c>
    </row>
    <row r="691" spans="6:8" x14ac:dyDescent="0.35">
      <c r="F691">
        <v>13.760000000000201</v>
      </c>
      <c r="G691">
        <f t="shared" si="20"/>
        <v>38.741544057183262</v>
      </c>
      <c r="H691">
        <f t="shared" si="21"/>
        <v>-186.57290226375463</v>
      </c>
    </row>
    <row r="692" spans="6:8" x14ac:dyDescent="0.35">
      <c r="F692">
        <v>13.7800000000002</v>
      </c>
      <c r="G692">
        <f t="shared" si="20"/>
        <v>38.797854440987308</v>
      </c>
      <c r="H692">
        <f t="shared" si="21"/>
        <v>-188.2001101334512</v>
      </c>
    </row>
    <row r="693" spans="6:8" x14ac:dyDescent="0.35">
      <c r="F693">
        <v>13.8000000000002</v>
      </c>
      <c r="G693">
        <f t="shared" si="20"/>
        <v>38.854164824791347</v>
      </c>
      <c r="H693">
        <f t="shared" si="21"/>
        <v>-189.83124200314776</v>
      </c>
    </row>
    <row r="694" spans="6:8" x14ac:dyDescent="0.35">
      <c r="F694">
        <v>13.820000000000199</v>
      </c>
      <c r="G694">
        <f t="shared" si="20"/>
        <v>38.910475208595393</v>
      </c>
      <c r="H694">
        <f t="shared" si="21"/>
        <v>-191.46629787284442</v>
      </c>
    </row>
    <row r="695" spans="6:8" x14ac:dyDescent="0.35">
      <c r="F695">
        <v>13.840000000000201</v>
      </c>
      <c r="G695">
        <f t="shared" si="20"/>
        <v>38.96678559239944</v>
      </c>
      <c r="H695">
        <f t="shared" si="21"/>
        <v>-193.10527774254106</v>
      </c>
    </row>
    <row r="696" spans="6:8" x14ac:dyDescent="0.35">
      <c r="F696">
        <v>13.8600000000002</v>
      </c>
      <c r="G696">
        <f t="shared" si="20"/>
        <v>39.023095976203486</v>
      </c>
      <c r="H696">
        <f t="shared" si="21"/>
        <v>-194.74818161223769</v>
      </c>
    </row>
    <row r="697" spans="6:8" x14ac:dyDescent="0.35">
      <c r="F697">
        <v>13.8800000000002</v>
      </c>
      <c r="G697">
        <f t="shared" si="20"/>
        <v>39.079406360007525</v>
      </c>
      <c r="H697">
        <f t="shared" si="21"/>
        <v>-196.3950094819343</v>
      </c>
    </row>
    <row r="698" spans="6:8" x14ac:dyDescent="0.35">
      <c r="F698">
        <v>13.900000000000199</v>
      </c>
      <c r="G698">
        <f t="shared" si="20"/>
        <v>39.135716743811571</v>
      </c>
      <c r="H698">
        <f t="shared" si="21"/>
        <v>-198.045761351631</v>
      </c>
    </row>
    <row r="699" spans="6:8" x14ac:dyDescent="0.35">
      <c r="F699">
        <v>13.920000000000201</v>
      </c>
      <c r="G699">
        <f t="shared" si="20"/>
        <v>39.192027127615617</v>
      </c>
      <c r="H699">
        <f t="shared" si="21"/>
        <v>-199.70043722132758</v>
      </c>
    </row>
    <row r="700" spans="6:8" x14ac:dyDescent="0.35">
      <c r="F700">
        <v>13.9400000000002</v>
      </c>
      <c r="G700">
        <f t="shared" si="20"/>
        <v>39.248337511419663</v>
      </c>
      <c r="H700">
        <f t="shared" si="21"/>
        <v>-201.35903709102413</v>
      </c>
    </row>
    <row r="701" spans="6:8" x14ac:dyDescent="0.35">
      <c r="F701">
        <v>13.9600000000002</v>
      </c>
      <c r="G701">
        <f t="shared" si="20"/>
        <v>39.304647895223709</v>
      </c>
      <c r="H701">
        <f t="shared" si="21"/>
        <v>-203.0215609607209</v>
      </c>
    </row>
    <row r="702" spans="6:8" x14ac:dyDescent="0.35">
      <c r="F702">
        <v>13.980000000000199</v>
      </c>
      <c r="G702">
        <f t="shared" si="20"/>
        <v>39.360958279027749</v>
      </c>
      <c r="H702">
        <f t="shared" si="21"/>
        <v>-204.68800883041743</v>
      </c>
    </row>
    <row r="703" spans="6:8" x14ac:dyDescent="0.35">
      <c r="F703">
        <v>14.000000000000201</v>
      </c>
      <c r="G703">
        <f t="shared" si="20"/>
        <v>39.417268662831802</v>
      </c>
      <c r="H703">
        <f t="shared" si="21"/>
        <v>-206.35838070011417</v>
      </c>
    </row>
    <row r="704" spans="6:8" x14ac:dyDescent="0.35">
      <c r="F704">
        <v>14.0200000000002</v>
      </c>
      <c r="G704">
        <f t="shared" si="20"/>
        <v>39.473579046635841</v>
      </c>
      <c r="H704">
        <f t="shared" si="21"/>
        <v>-208.03267656981066</v>
      </c>
    </row>
    <row r="705" spans="6:8" x14ac:dyDescent="0.35">
      <c r="F705">
        <v>14.0400000000002</v>
      </c>
      <c r="G705">
        <f t="shared" si="20"/>
        <v>39.529889430439887</v>
      </c>
      <c r="H705">
        <f t="shared" si="21"/>
        <v>-209.71089643950725</v>
      </c>
    </row>
    <row r="706" spans="6:8" x14ac:dyDescent="0.35">
      <c r="F706">
        <v>14.060000000000199</v>
      </c>
      <c r="G706">
        <f t="shared" si="20"/>
        <v>39.586199814243926</v>
      </c>
      <c r="H706">
        <f t="shared" si="21"/>
        <v>-211.39304030920394</v>
      </c>
    </row>
    <row r="707" spans="6:8" x14ac:dyDescent="0.35">
      <c r="F707">
        <v>14.080000000000201</v>
      </c>
      <c r="G707">
        <f t="shared" ref="G707:G770" si="22">$B$15*F707</f>
        <v>39.642510198047979</v>
      </c>
      <c r="H707">
        <f t="shared" ref="H707:H770" si="23">$B$13*F707-($B$8*F707^2)/2+$B$12</f>
        <v>-213.07910817890061</v>
      </c>
    </row>
    <row r="708" spans="6:8" x14ac:dyDescent="0.35">
      <c r="F708">
        <v>14.1000000000002</v>
      </c>
      <c r="G708">
        <f t="shared" si="22"/>
        <v>39.698820581852019</v>
      </c>
      <c r="H708">
        <f t="shared" si="23"/>
        <v>-214.76910004859738</v>
      </c>
    </row>
    <row r="709" spans="6:8" x14ac:dyDescent="0.35">
      <c r="F709">
        <v>14.1200000000002</v>
      </c>
      <c r="G709">
        <f t="shared" si="22"/>
        <v>39.755130965656065</v>
      </c>
      <c r="H709">
        <f t="shared" si="23"/>
        <v>-216.46301591829379</v>
      </c>
    </row>
    <row r="710" spans="6:8" x14ac:dyDescent="0.35">
      <c r="F710">
        <v>14.1400000000002</v>
      </c>
      <c r="G710">
        <f t="shared" si="22"/>
        <v>39.811441349460111</v>
      </c>
      <c r="H710">
        <f t="shared" si="23"/>
        <v>-218.16085578799041</v>
      </c>
    </row>
    <row r="711" spans="6:8" x14ac:dyDescent="0.35">
      <c r="F711">
        <v>14.160000000000201</v>
      </c>
      <c r="G711">
        <f t="shared" si="22"/>
        <v>39.867751733264157</v>
      </c>
      <c r="H711">
        <f t="shared" si="23"/>
        <v>-219.86261965768713</v>
      </c>
    </row>
    <row r="712" spans="6:8" x14ac:dyDescent="0.35">
      <c r="F712">
        <v>14.1800000000002</v>
      </c>
      <c r="G712">
        <f t="shared" si="22"/>
        <v>39.924062117068196</v>
      </c>
      <c r="H712">
        <f t="shared" si="23"/>
        <v>-221.56830752738372</v>
      </c>
    </row>
    <row r="713" spans="6:8" x14ac:dyDescent="0.35">
      <c r="F713">
        <v>14.2000000000002</v>
      </c>
      <c r="G713">
        <f t="shared" si="22"/>
        <v>39.980372500872242</v>
      </c>
      <c r="H713">
        <f t="shared" si="23"/>
        <v>-223.2779193970803</v>
      </c>
    </row>
    <row r="714" spans="6:8" x14ac:dyDescent="0.35">
      <c r="F714">
        <v>14.2200000000002</v>
      </c>
      <c r="G714">
        <f t="shared" si="22"/>
        <v>40.036682884676289</v>
      </c>
      <c r="H714">
        <f t="shared" si="23"/>
        <v>-224.99145526677697</v>
      </c>
    </row>
    <row r="715" spans="6:8" x14ac:dyDescent="0.35">
      <c r="F715">
        <v>14.240000000000199</v>
      </c>
      <c r="G715">
        <f t="shared" si="22"/>
        <v>40.092993268480328</v>
      </c>
      <c r="H715">
        <f t="shared" si="23"/>
        <v>-226.70891513647339</v>
      </c>
    </row>
    <row r="716" spans="6:8" x14ac:dyDescent="0.35">
      <c r="F716">
        <v>14.260000000000201</v>
      </c>
      <c r="G716">
        <f t="shared" si="22"/>
        <v>40.149303652284381</v>
      </c>
      <c r="H716">
        <f t="shared" si="23"/>
        <v>-228.43029900617026</v>
      </c>
    </row>
    <row r="717" spans="6:8" x14ac:dyDescent="0.35">
      <c r="F717">
        <v>14.2800000000002</v>
      </c>
      <c r="G717">
        <f t="shared" si="22"/>
        <v>40.20561403608842</v>
      </c>
      <c r="H717">
        <f t="shared" si="23"/>
        <v>-230.15560687586688</v>
      </c>
    </row>
    <row r="718" spans="6:8" x14ac:dyDescent="0.35">
      <c r="F718">
        <v>14.3000000000002</v>
      </c>
      <c r="G718">
        <f t="shared" si="22"/>
        <v>40.261924419892466</v>
      </c>
      <c r="H718">
        <f t="shared" si="23"/>
        <v>-231.88483874556348</v>
      </c>
    </row>
    <row r="719" spans="6:8" x14ac:dyDescent="0.35">
      <c r="F719">
        <v>14.320000000000199</v>
      </c>
      <c r="G719">
        <f t="shared" si="22"/>
        <v>40.318234803696505</v>
      </c>
      <c r="H719">
        <f t="shared" si="23"/>
        <v>-233.61799461526007</v>
      </c>
    </row>
    <row r="720" spans="6:8" x14ac:dyDescent="0.35">
      <c r="F720">
        <v>14.340000000000201</v>
      </c>
      <c r="G720">
        <f t="shared" si="22"/>
        <v>40.374545187500559</v>
      </c>
      <c r="H720">
        <f t="shared" si="23"/>
        <v>-235.35507448495676</v>
      </c>
    </row>
    <row r="721" spans="6:8" x14ac:dyDescent="0.35">
      <c r="F721">
        <v>14.3600000000002</v>
      </c>
      <c r="G721">
        <f t="shared" si="22"/>
        <v>40.430855571304598</v>
      </c>
      <c r="H721">
        <f t="shared" si="23"/>
        <v>-237.09607835465332</v>
      </c>
    </row>
    <row r="722" spans="6:8" x14ac:dyDescent="0.35">
      <c r="F722">
        <v>14.3800000000002</v>
      </c>
      <c r="G722">
        <f t="shared" si="22"/>
        <v>40.487165955108644</v>
      </c>
      <c r="H722">
        <f t="shared" si="23"/>
        <v>-238.84100622434997</v>
      </c>
    </row>
    <row r="723" spans="6:8" x14ac:dyDescent="0.35">
      <c r="F723">
        <v>14.400000000000199</v>
      </c>
      <c r="G723">
        <f t="shared" si="22"/>
        <v>40.54347633891269</v>
      </c>
      <c r="H723">
        <f t="shared" si="23"/>
        <v>-240.58985809404649</v>
      </c>
    </row>
    <row r="724" spans="6:8" x14ac:dyDescent="0.35">
      <c r="F724">
        <v>14.420000000000201</v>
      </c>
      <c r="G724">
        <f t="shared" si="22"/>
        <v>40.599786722716736</v>
      </c>
      <c r="H724">
        <f t="shared" si="23"/>
        <v>-242.34263396374334</v>
      </c>
    </row>
    <row r="725" spans="6:8" x14ac:dyDescent="0.35">
      <c r="F725">
        <v>14.4400000000002</v>
      </c>
      <c r="G725">
        <f t="shared" si="22"/>
        <v>40.656097106520782</v>
      </c>
      <c r="H725">
        <f t="shared" si="23"/>
        <v>-244.09933383343994</v>
      </c>
    </row>
    <row r="726" spans="6:8" x14ac:dyDescent="0.35">
      <c r="F726">
        <v>14.4600000000002</v>
      </c>
      <c r="G726">
        <f t="shared" si="22"/>
        <v>40.712407490324821</v>
      </c>
      <c r="H726">
        <f t="shared" si="23"/>
        <v>-245.85995770313653</v>
      </c>
    </row>
    <row r="727" spans="6:8" x14ac:dyDescent="0.35">
      <c r="F727">
        <v>14.480000000000199</v>
      </c>
      <c r="G727">
        <f t="shared" si="22"/>
        <v>40.768717874128868</v>
      </c>
      <c r="H727">
        <f t="shared" si="23"/>
        <v>-247.62450557283299</v>
      </c>
    </row>
    <row r="728" spans="6:8" x14ac:dyDescent="0.35">
      <c r="F728">
        <v>14.500000000000201</v>
      </c>
      <c r="G728">
        <f t="shared" si="22"/>
        <v>40.825028257932914</v>
      </c>
      <c r="H728">
        <f t="shared" si="23"/>
        <v>-249.39297744252977</v>
      </c>
    </row>
    <row r="729" spans="6:8" x14ac:dyDescent="0.35">
      <c r="F729">
        <v>14.5200000000002</v>
      </c>
      <c r="G729">
        <f t="shared" si="22"/>
        <v>40.88133864173696</v>
      </c>
      <c r="H729">
        <f t="shared" si="23"/>
        <v>-251.16537331222642</v>
      </c>
    </row>
    <row r="730" spans="6:8" x14ac:dyDescent="0.35">
      <c r="F730">
        <v>14.5400000000002</v>
      </c>
      <c r="G730">
        <f t="shared" si="22"/>
        <v>40.937649025540999</v>
      </c>
      <c r="H730">
        <f t="shared" si="23"/>
        <v>-252.94169318192306</v>
      </c>
    </row>
    <row r="731" spans="6:8" x14ac:dyDescent="0.35">
      <c r="F731">
        <v>14.560000000000199</v>
      </c>
      <c r="G731">
        <f t="shared" si="22"/>
        <v>40.993959409345045</v>
      </c>
      <c r="H731">
        <f t="shared" si="23"/>
        <v>-254.72193705161945</v>
      </c>
    </row>
    <row r="732" spans="6:8" x14ac:dyDescent="0.35">
      <c r="F732">
        <v>14.580000000000201</v>
      </c>
      <c r="G732">
        <f t="shared" si="22"/>
        <v>41.050269793149091</v>
      </c>
      <c r="H732">
        <f t="shared" si="23"/>
        <v>-256.50610492131642</v>
      </c>
    </row>
    <row r="733" spans="6:8" x14ac:dyDescent="0.35">
      <c r="F733">
        <v>14.6000000000002</v>
      </c>
      <c r="G733">
        <f t="shared" si="22"/>
        <v>41.106580176953138</v>
      </c>
      <c r="H733">
        <f t="shared" si="23"/>
        <v>-258.29419679101289</v>
      </c>
    </row>
    <row r="734" spans="6:8" x14ac:dyDescent="0.35">
      <c r="F734">
        <v>14.6200000000002</v>
      </c>
      <c r="G734">
        <f t="shared" si="22"/>
        <v>41.162890560757177</v>
      </c>
      <c r="H734">
        <f t="shared" si="23"/>
        <v>-260.08621266070958</v>
      </c>
    </row>
    <row r="735" spans="6:8" x14ac:dyDescent="0.35">
      <c r="F735">
        <v>14.6400000000002</v>
      </c>
      <c r="G735">
        <f t="shared" si="22"/>
        <v>41.219200944561223</v>
      </c>
      <c r="H735">
        <f t="shared" si="23"/>
        <v>-261.88215253040624</v>
      </c>
    </row>
    <row r="736" spans="6:8" x14ac:dyDescent="0.35">
      <c r="F736">
        <v>14.660000000000201</v>
      </c>
      <c r="G736">
        <f t="shared" si="22"/>
        <v>41.275511328365269</v>
      </c>
      <c r="H736">
        <f t="shared" si="23"/>
        <v>-263.68201640010278</v>
      </c>
    </row>
    <row r="737" spans="6:8" x14ac:dyDescent="0.35">
      <c r="F737">
        <v>14.6800000000002</v>
      </c>
      <c r="G737">
        <f t="shared" si="22"/>
        <v>41.331821712169315</v>
      </c>
      <c r="H737">
        <f t="shared" si="23"/>
        <v>-265.48580426979942</v>
      </c>
    </row>
    <row r="738" spans="6:8" x14ac:dyDescent="0.35">
      <c r="F738">
        <v>14.7000000000002</v>
      </c>
      <c r="G738">
        <f t="shared" si="22"/>
        <v>41.388132095973361</v>
      </c>
      <c r="H738">
        <f t="shared" si="23"/>
        <v>-267.29351613949603</v>
      </c>
    </row>
    <row r="739" spans="6:8" x14ac:dyDescent="0.35">
      <c r="F739">
        <v>14.7200000000002</v>
      </c>
      <c r="G739">
        <f t="shared" si="22"/>
        <v>41.4444424797774</v>
      </c>
      <c r="H739">
        <f t="shared" si="23"/>
        <v>-269.10515200919264</v>
      </c>
    </row>
    <row r="740" spans="6:8" x14ac:dyDescent="0.35">
      <c r="F740">
        <v>14.740000000000199</v>
      </c>
      <c r="G740">
        <f t="shared" si="22"/>
        <v>41.500752863581447</v>
      </c>
      <c r="H740">
        <f t="shared" si="23"/>
        <v>-270.92071187888922</v>
      </c>
    </row>
    <row r="741" spans="6:8" x14ac:dyDescent="0.35">
      <c r="F741">
        <v>14.760000000000201</v>
      </c>
      <c r="G741">
        <f t="shared" si="22"/>
        <v>41.557063247385493</v>
      </c>
      <c r="H741">
        <f t="shared" si="23"/>
        <v>-272.74019574858613</v>
      </c>
    </row>
    <row r="742" spans="6:8" x14ac:dyDescent="0.35">
      <c r="F742">
        <v>14.7800000000002</v>
      </c>
      <c r="G742">
        <f t="shared" si="22"/>
        <v>41.613373631189539</v>
      </c>
      <c r="H742">
        <f t="shared" si="23"/>
        <v>-274.56360361828257</v>
      </c>
    </row>
    <row r="743" spans="6:8" x14ac:dyDescent="0.35">
      <c r="F743">
        <v>14.8000000000002</v>
      </c>
      <c r="G743">
        <f t="shared" si="22"/>
        <v>41.669684014993578</v>
      </c>
      <c r="H743">
        <f t="shared" si="23"/>
        <v>-276.39093548797899</v>
      </c>
    </row>
    <row r="744" spans="6:8" x14ac:dyDescent="0.35">
      <c r="F744">
        <v>14.820000000000199</v>
      </c>
      <c r="G744">
        <f t="shared" si="22"/>
        <v>41.725994398797624</v>
      </c>
      <c r="H744">
        <f t="shared" si="23"/>
        <v>-278.22219135767585</v>
      </c>
    </row>
    <row r="745" spans="6:8" x14ac:dyDescent="0.35">
      <c r="F745">
        <v>14.840000000000201</v>
      </c>
      <c r="G745">
        <f t="shared" si="22"/>
        <v>41.78230478260167</v>
      </c>
      <c r="H745">
        <f t="shared" si="23"/>
        <v>-280.05737122737236</v>
      </c>
    </row>
    <row r="746" spans="6:8" x14ac:dyDescent="0.35">
      <c r="F746">
        <v>14.8600000000002</v>
      </c>
      <c r="G746">
        <f t="shared" si="22"/>
        <v>41.838615166405717</v>
      </c>
      <c r="H746">
        <f t="shared" si="23"/>
        <v>-281.89647509706919</v>
      </c>
    </row>
    <row r="747" spans="6:8" x14ac:dyDescent="0.35">
      <c r="F747">
        <v>14.8800000000002</v>
      </c>
      <c r="G747">
        <f t="shared" si="22"/>
        <v>41.894925550209756</v>
      </c>
      <c r="H747">
        <f t="shared" si="23"/>
        <v>-283.73950296676554</v>
      </c>
    </row>
    <row r="748" spans="6:8" x14ac:dyDescent="0.35">
      <c r="F748">
        <v>14.900000000000199</v>
      </c>
      <c r="G748">
        <f t="shared" si="22"/>
        <v>41.951235934013802</v>
      </c>
      <c r="H748">
        <f t="shared" si="23"/>
        <v>-285.58645483646211</v>
      </c>
    </row>
    <row r="749" spans="6:8" x14ac:dyDescent="0.35">
      <c r="F749">
        <v>14.920000000000201</v>
      </c>
      <c r="G749">
        <f t="shared" si="22"/>
        <v>42.007546317817848</v>
      </c>
      <c r="H749">
        <f t="shared" si="23"/>
        <v>-287.43733070615889</v>
      </c>
    </row>
    <row r="750" spans="6:8" x14ac:dyDescent="0.35">
      <c r="F750">
        <v>14.9400000000002</v>
      </c>
      <c r="G750">
        <f t="shared" si="22"/>
        <v>42.063856701621894</v>
      </c>
      <c r="H750">
        <f t="shared" si="23"/>
        <v>-289.29213057585554</v>
      </c>
    </row>
    <row r="751" spans="6:8" x14ac:dyDescent="0.35">
      <c r="F751">
        <v>14.9600000000002</v>
      </c>
      <c r="G751">
        <f t="shared" si="22"/>
        <v>42.12016708542594</v>
      </c>
      <c r="H751">
        <f t="shared" si="23"/>
        <v>-291.15085444555217</v>
      </c>
    </row>
    <row r="752" spans="6:8" x14ac:dyDescent="0.35">
      <c r="F752">
        <v>14.980000000000199</v>
      </c>
      <c r="G752">
        <f t="shared" si="22"/>
        <v>42.17647746922998</v>
      </c>
      <c r="H752">
        <f t="shared" si="23"/>
        <v>-293.01350231524879</v>
      </c>
    </row>
    <row r="753" spans="6:8" x14ac:dyDescent="0.35">
      <c r="F753">
        <v>15.000000000000201</v>
      </c>
      <c r="G753">
        <f t="shared" si="22"/>
        <v>42.232787853034033</v>
      </c>
      <c r="H753">
        <f t="shared" si="23"/>
        <v>-294.8800741849455</v>
      </c>
    </row>
    <row r="754" spans="6:8" x14ac:dyDescent="0.35">
      <c r="F754">
        <v>15.0200000000002</v>
      </c>
      <c r="G754">
        <f t="shared" si="22"/>
        <v>42.289098236838072</v>
      </c>
      <c r="H754">
        <f t="shared" si="23"/>
        <v>-296.75057005464208</v>
      </c>
    </row>
    <row r="755" spans="6:8" x14ac:dyDescent="0.35">
      <c r="F755">
        <v>15.0400000000002</v>
      </c>
      <c r="G755">
        <f t="shared" si="22"/>
        <v>42.345408620642118</v>
      </c>
      <c r="H755">
        <f t="shared" si="23"/>
        <v>-298.62498992433865</v>
      </c>
    </row>
    <row r="756" spans="6:8" x14ac:dyDescent="0.35">
      <c r="F756">
        <v>15.060000000000199</v>
      </c>
      <c r="G756">
        <f t="shared" si="22"/>
        <v>42.401719004446157</v>
      </c>
      <c r="H756">
        <f t="shared" si="23"/>
        <v>-300.50333379403531</v>
      </c>
    </row>
    <row r="757" spans="6:8" x14ac:dyDescent="0.35">
      <c r="F757">
        <v>15.080000000000201</v>
      </c>
      <c r="G757">
        <f t="shared" si="22"/>
        <v>42.45802938825021</v>
      </c>
      <c r="H757">
        <f t="shared" si="23"/>
        <v>-302.38560166373207</v>
      </c>
    </row>
    <row r="758" spans="6:8" x14ac:dyDescent="0.35">
      <c r="F758">
        <v>15.1000000000002</v>
      </c>
      <c r="G758">
        <f t="shared" si="22"/>
        <v>42.51433977205425</v>
      </c>
      <c r="H758">
        <f t="shared" si="23"/>
        <v>-304.27179353342871</v>
      </c>
    </row>
    <row r="759" spans="6:8" x14ac:dyDescent="0.35">
      <c r="F759">
        <v>15.1200000000002</v>
      </c>
      <c r="G759">
        <f t="shared" si="22"/>
        <v>42.570650155858296</v>
      </c>
      <c r="H759">
        <f t="shared" si="23"/>
        <v>-306.16190940312509</v>
      </c>
    </row>
    <row r="760" spans="6:8" x14ac:dyDescent="0.35">
      <c r="F760">
        <v>15.1400000000002</v>
      </c>
      <c r="G760">
        <f t="shared" si="22"/>
        <v>42.626960539662342</v>
      </c>
      <c r="H760">
        <f t="shared" si="23"/>
        <v>-308.05594927282192</v>
      </c>
    </row>
    <row r="761" spans="6:8" x14ac:dyDescent="0.35">
      <c r="F761">
        <v>15.160000000000201</v>
      </c>
      <c r="G761">
        <f t="shared" si="22"/>
        <v>42.683270923466388</v>
      </c>
      <c r="H761">
        <f t="shared" si="23"/>
        <v>-309.95391314251862</v>
      </c>
    </row>
    <row r="762" spans="6:8" x14ac:dyDescent="0.35">
      <c r="F762">
        <v>15.1800000000002</v>
      </c>
      <c r="G762">
        <f t="shared" si="22"/>
        <v>42.739581307270427</v>
      </c>
      <c r="H762">
        <f t="shared" si="23"/>
        <v>-311.85580101221518</v>
      </c>
    </row>
    <row r="763" spans="6:8" x14ac:dyDescent="0.35">
      <c r="F763">
        <v>15.2000000000002</v>
      </c>
      <c r="G763">
        <f t="shared" si="22"/>
        <v>42.795891691074473</v>
      </c>
      <c r="H763">
        <f t="shared" si="23"/>
        <v>-313.76161288191184</v>
      </c>
    </row>
    <row r="764" spans="6:8" x14ac:dyDescent="0.35">
      <c r="F764">
        <v>15.2200000000002</v>
      </c>
      <c r="G764">
        <f t="shared" si="22"/>
        <v>42.85220207487852</v>
      </c>
      <c r="H764">
        <f t="shared" si="23"/>
        <v>-315.67134875160826</v>
      </c>
    </row>
    <row r="765" spans="6:8" x14ac:dyDescent="0.35">
      <c r="F765">
        <v>15.240000000000199</v>
      </c>
      <c r="G765">
        <f t="shared" si="22"/>
        <v>42.908512458682559</v>
      </c>
      <c r="H765">
        <f t="shared" si="23"/>
        <v>-317.58500862130489</v>
      </c>
    </row>
    <row r="766" spans="6:8" x14ac:dyDescent="0.35">
      <c r="F766">
        <v>15.260000000000201</v>
      </c>
      <c r="G766">
        <f t="shared" si="22"/>
        <v>42.964822842486612</v>
      </c>
      <c r="H766">
        <f t="shared" si="23"/>
        <v>-319.50259249100162</v>
      </c>
    </row>
    <row r="767" spans="6:8" x14ac:dyDescent="0.35">
      <c r="F767">
        <v>15.2800000000002</v>
      </c>
      <c r="G767">
        <f t="shared" si="22"/>
        <v>43.021133226290651</v>
      </c>
      <c r="H767">
        <f t="shared" si="23"/>
        <v>-321.42410036069822</v>
      </c>
    </row>
    <row r="768" spans="6:8" x14ac:dyDescent="0.35">
      <c r="F768">
        <v>15.3000000000002</v>
      </c>
      <c r="G768">
        <f t="shared" si="22"/>
        <v>43.077443610094697</v>
      </c>
      <c r="H768">
        <f t="shared" si="23"/>
        <v>-323.3495322303948</v>
      </c>
    </row>
    <row r="769" spans="6:8" x14ac:dyDescent="0.35">
      <c r="F769">
        <v>15.320000000000199</v>
      </c>
      <c r="G769">
        <f t="shared" si="22"/>
        <v>43.133753993898736</v>
      </c>
      <c r="H769">
        <f t="shared" si="23"/>
        <v>-325.27888810009136</v>
      </c>
    </row>
    <row r="770" spans="6:8" x14ac:dyDescent="0.35">
      <c r="F770">
        <v>15.340000000000201</v>
      </c>
      <c r="G770">
        <f t="shared" si="22"/>
        <v>43.190064377702789</v>
      </c>
      <c r="H770">
        <f t="shared" si="23"/>
        <v>-327.21216796978814</v>
      </c>
    </row>
    <row r="771" spans="6:8" x14ac:dyDescent="0.35">
      <c r="F771">
        <v>15.3600000000002</v>
      </c>
      <c r="G771">
        <f t="shared" ref="G771:G834" si="24">$B$15*F771</f>
        <v>43.246374761506829</v>
      </c>
      <c r="H771">
        <f t="shared" ref="H771:H834" si="25">$B$13*F771-($B$8*F771^2)/2+$B$12</f>
        <v>-329.14937183948479</v>
      </c>
    </row>
    <row r="772" spans="6:8" x14ac:dyDescent="0.35">
      <c r="F772">
        <v>15.3800000000002</v>
      </c>
      <c r="G772">
        <f t="shared" si="24"/>
        <v>43.302685145310875</v>
      </c>
      <c r="H772">
        <f t="shared" si="25"/>
        <v>-331.09049970918142</v>
      </c>
    </row>
    <row r="773" spans="6:8" x14ac:dyDescent="0.35">
      <c r="F773">
        <v>15.400000000000199</v>
      </c>
      <c r="G773">
        <f t="shared" si="24"/>
        <v>43.358995529114921</v>
      </c>
      <c r="H773">
        <f t="shared" si="25"/>
        <v>-333.0355515788778</v>
      </c>
    </row>
    <row r="774" spans="6:8" x14ac:dyDescent="0.35">
      <c r="F774">
        <v>15.420000000000201</v>
      </c>
      <c r="G774">
        <f t="shared" si="24"/>
        <v>43.415305912918967</v>
      </c>
      <c r="H774">
        <f t="shared" si="25"/>
        <v>-334.98452744857474</v>
      </c>
    </row>
    <row r="775" spans="6:8" x14ac:dyDescent="0.35">
      <c r="F775">
        <v>15.4400000000002</v>
      </c>
      <c r="G775">
        <f t="shared" si="24"/>
        <v>43.471616296723013</v>
      </c>
      <c r="H775">
        <f t="shared" si="25"/>
        <v>-336.93742731827132</v>
      </c>
    </row>
    <row r="776" spans="6:8" x14ac:dyDescent="0.35">
      <c r="F776">
        <v>15.4600000000002</v>
      </c>
      <c r="G776">
        <f t="shared" si="24"/>
        <v>43.527926680527052</v>
      </c>
      <c r="H776">
        <f t="shared" si="25"/>
        <v>-338.89425118796788</v>
      </c>
    </row>
    <row r="777" spans="6:8" x14ac:dyDescent="0.35">
      <c r="F777">
        <v>15.480000000000199</v>
      </c>
      <c r="G777">
        <f t="shared" si="24"/>
        <v>43.584237064331099</v>
      </c>
      <c r="H777">
        <f t="shared" si="25"/>
        <v>-340.85499905766443</v>
      </c>
    </row>
    <row r="778" spans="6:8" x14ac:dyDescent="0.35">
      <c r="F778">
        <v>15.500000000000201</v>
      </c>
      <c r="G778">
        <f t="shared" si="24"/>
        <v>43.640547448135145</v>
      </c>
      <c r="H778">
        <f t="shared" si="25"/>
        <v>-342.8196709273613</v>
      </c>
    </row>
    <row r="779" spans="6:8" x14ac:dyDescent="0.35">
      <c r="F779">
        <v>15.5200000000002</v>
      </c>
      <c r="G779">
        <f t="shared" si="24"/>
        <v>43.696857831939191</v>
      </c>
      <c r="H779">
        <f t="shared" si="25"/>
        <v>-344.78826679705793</v>
      </c>
    </row>
    <row r="780" spans="6:8" x14ac:dyDescent="0.35">
      <c r="F780">
        <v>15.5400000000002</v>
      </c>
      <c r="G780">
        <f t="shared" si="24"/>
        <v>43.75316821574323</v>
      </c>
      <c r="H780">
        <f t="shared" si="25"/>
        <v>-346.76078666675431</v>
      </c>
    </row>
    <row r="781" spans="6:8" x14ac:dyDescent="0.35">
      <c r="F781">
        <v>15.560000000000199</v>
      </c>
      <c r="G781">
        <f t="shared" si="24"/>
        <v>43.809478599547276</v>
      </c>
      <c r="H781">
        <f t="shared" si="25"/>
        <v>-348.73723053645114</v>
      </c>
    </row>
    <row r="782" spans="6:8" x14ac:dyDescent="0.35">
      <c r="F782">
        <v>15.580000000000201</v>
      </c>
      <c r="G782">
        <f t="shared" si="24"/>
        <v>43.865788983351322</v>
      </c>
      <c r="H782">
        <f t="shared" si="25"/>
        <v>-350.7175984061476</v>
      </c>
    </row>
    <row r="783" spans="6:8" x14ac:dyDescent="0.35">
      <c r="F783">
        <v>15.6000000000002</v>
      </c>
      <c r="G783">
        <f t="shared" si="24"/>
        <v>43.922099367155369</v>
      </c>
      <c r="H783">
        <f t="shared" si="25"/>
        <v>-352.70189027584416</v>
      </c>
    </row>
    <row r="784" spans="6:8" x14ac:dyDescent="0.35">
      <c r="F784">
        <v>15.6200000000002</v>
      </c>
      <c r="G784">
        <f t="shared" si="24"/>
        <v>43.978409750959408</v>
      </c>
      <c r="H784">
        <f t="shared" si="25"/>
        <v>-354.69010614554094</v>
      </c>
    </row>
    <row r="785" spans="6:8" x14ac:dyDescent="0.35">
      <c r="F785">
        <v>15.6400000000002</v>
      </c>
      <c r="G785">
        <f t="shared" si="24"/>
        <v>44.034720134763454</v>
      </c>
      <c r="H785">
        <f t="shared" si="25"/>
        <v>-356.68224601523747</v>
      </c>
    </row>
    <row r="786" spans="6:8" x14ac:dyDescent="0.35">
      <c r="F786">
        <v>15.660000000000201</v>
      </c>
      <c r="G786">
        <f t="shared" si="24"/>
        <v>44.0910305185675</v>
      </c>
      <c r="H786">
        <f t="shared" si="25"/>
        <v>-358.67830988493421</v>
      </c>
    </row>
    <row r="787" spans="6:8" x14ac:dyDescent="0.35">
      <c r="F787">
        <v>15.6800000000002</v>
      </c>
      <c r="G787">
        <f t="shared" si="24"/>
        <v>44.147340902371546</v>
      </c>
      <c r="H787">
        <f t="shared" si="25"/>
        <v>-360.67829775463082</v>
      </c>
    </row>
    <row r="788" spans="6:8" x14ac:dyDescent="0.35">
      <c r="F788">
        <v>15.7000000000002</v>
      </c>
      <c r="G788">
        <f t="shared" si="24"/>
        <v>44.203651286175592</v>
      </c>
      <c r="H788">
        <f t="shared" si="25"/>
        <v>-362.68220962432741</v>
      </c>
    </row>
    <row r="789" spans="6:8" x14ac:dyDescent="0.35">
      <c r="F789">
        <v>15.7200000000002</v>
      </c>
      <c r="G789">
        <f t="shared" si="24"/>
        <v>44.259961669979631</v>
      </c>
      <c r="H789">
        <f t="shared" si="25"/>
        <v>-364.69004549402399</v>
      </c>
    </row>
    <row r="790" spans="6:8" x14ac:dyDescent="0.35">
      <c r="F790">
        <v>15.740000000000199</v>
      </c>
      <c r="G790">
        <f t="shared" si="24"/>
        <v>44.316272053783678</v>
      </c>
      <c r="H790">
        <f t="shared" si="25"/>
        <v>-366.70180536372055</v>
      </c>
    </row>
    <row r="791" spans="6:8" x14ac:dyDescent="0.35">
      <c r="F791">
        <v>15.760000000000201</v>
      </c>
      <c r="G791">
        <f t="shared" si="24"/>
        <v>44.372582437587724</v>
      </c>
      <c r="H791">
        <f t="shared" si="25"/>
        <v>-368.71748923341721</v>
      </c>
    </row>
    <row r="792" spans="6:8" x14ac:dyDescent="0.35">
      <c r="F792">
        <v>15.7800000000002</v>
      </c>
      <c r="G792">
        <f t="shared" si="24"/>
        <v>44.42889282139177</v>
      </c>
      <c r="H792">
        <f t="shared" si="25"/>
        <v>-370.73709710311397</v>
      </c>
    </row>
    <row r="793" spans="6:8" x14ac:dyDescent="0.35">
      <c r="F793">
        <v>15.8000000000002</v>
      </c>
      <c r="G793">
        <f t="shared" si="24"/>
        <v>44.485203205195809</v>
      </c>
      <c r="H793">
        <f t="shared" si="25"/>
        <v>-372.76062897281048</v>
      </c>
    </row>
    <row r="794" spans="6:8" x14ac:dyDescent="0.35">
      <c r="F794">
        <v>15.820000000000199</v>
      </c>
      <c r="G794">
        <f t="shared" si="24"/>
        <v>44.541513588999855</v>
      </c>
      <c r="H794">
        <f t="shared" si="25"/>
        <v>-374.7880848425072</v>
      </c>
    </row>
    <row r="795" spans="6:8" x14ac:dyDescent="0.35">
      <c r="F795">
        <v>15.840000000000201</v>
      </c>
      <c r="G795">
        <f t="shared" si="24"/>
        <v>44.597823972803901</v>
      </c>
      <c r="H795">
        <f t="shared" si="25"/>
        <v>-376.81946471220391</v>
      </c>
    </row>
    <row r="796" spans="6:8" x14ac:dyDescent="0.35">
      <c r="F796">
        <v>15.8600000000002</v>
      </c>
      <c r="G796">
        <f t="shared" si="24"/>
        <v>44.654134356607948</v>
      </c>
      <c r="H796">
        <f t="shared" si="25"/>
        <v>-378.85476858190049</v>
      </c>
    </row>
    <row r="797" spans="6:8" x14ac:dyDescent="0.35">
      <c r="F797">
        <v>15.8800000000002</v>
      </c>
      <c r="G797">
        <f t="shared" si="24"/>
        <v>44.710444740411987</v>
      </c>
      <c r="H797">
        <f t="shared" si="25"/>
        <v>-380.89399645159705</v>
      </c>
    </row>
    <row r="798" spans="6:8" x14ac:dyDescent="0.35">
      <c r="F798">
        <v>15.900000000000199</v>
      </c>
      <c r="G798">
        <f t="shared" si="24"/>
        <v>44.766755124216033</v>
      </c>
      <c r="H798">
        <f t="shared" si="25"/>
        <v>-382.93714832129359</v>
      </c>
    </row>
    <row r="799" spans="6:8" x14ac:dyDescent="0.35">
      <c r="F799">
        <v>15.920000000000201</v>
      </c>
      <c r="G799">
        <f t="shared" si="24"/>
        <v>44.823065508020079</v>
      </c>
      <c r="H799">
        <f t="shared" si="25"/>
        <v>-384.98422419099023</v>
      </c>
    </row>
    <row r="800" spans="6:8" x14ac:dyDescent="0.35">
      <c r="F800">
        <v>15.9400000000002</v>
      </c>
      <c r="G800">
        <f t="shared" si="24"/>
        <v>44.879375891824125</v>
      </c>
      <c r="H800">
        <f t="shared" si="25"/>
        <v>-387.03522406068697</v>
      </c>
    </row>
    <row r="801" spans="6:8" x14ac:dyDescent="0.35">
      <c r="F801">
        <v>15.9600000000002</v>
      </c>
      <c r="G801">
        <f t="shared" si="24"/>
        <v>44.935686275628171</v>
      </c>
      <c r="H801">
        <f t="shared" si="25"/>
        <v>-389.09014793038369</v>
      </c>
    </row>
    <row r="802" spans="6:8" x14ac:dyDescent="0.35">
      <c r="F802">
        <v>15.980000000000199</v>
      </c>
      <c r="G802">
        <f t="shared" si="24"/>
        <v>44.99199665943221</v>
      </c>
      <c r="H802">
        <f t="shared" si="25"/>
        <v>-391.14899580007994</v>
      </c>
    </row>
    <row r="803" spans="6:8" x14ac:dyDescent="0.35">
      <c r="F803">
        <v>16.000000000000199</v>
      </c>
      <c r="G803">
        <f t="shared" si="24"/>
        <v>45.048307043236257</v>
      </c>
      <c r="H803">
        <f t="shared" si="25"/>
        <v>-393.21176766977663</v>
      </c>
    </row>
    <row r="804" spans="6:8" x14ac:dyDescent="0.35">
      <c r="F804">
        <v>16.020000000000199</v>
      </c>
      <c r="G804">
        <f t="shared" si="24"/>
        <v>45.104617427040296</v>
      </c>
      <c r="H804">
        <f t="shared" si="25"/>
        <v>-395.27846353947342</v>
      </c>
    </row>
    <row r="805" spans="6:8" x14ac:dyDescent="0.35">
      <c r="F805">
        <v>16.040000000000202</v>
      </c>
      <c r="G805">
        <f t="shared" si="24"/>
        <v>45.160927810844349</v>
      </c>
      <c r="H805">
        <f t="shared" si="25"/>
        <v>-397.34908340917019</v>
      </c>
    </row>
    <row r="806" spans="6:8" x14ac:dyDescent="0.35">
      <c r="F806">
        <v>16.060000000000201</v>
      </c>
      <c r="G806">
        <f t="shared" si="24"/>
        <v>45.217238194648395</v>
      </c>
      <c r="H806">
        <f t="shared" si="25"/>
        <v>-399.42362727886672</v>
      </c>
    </row>
    <row r="807" spans="6:8" x14ac:dyDescent="0.35">
      <c r="F807">
        <v>16.080000000000201</v>
      </c>
      <c r="G807">
        <f t="shared" si="24"/>
        <v>45.273548578452441</v>
      </c>
      <c r="H807">
        <f t="shared" si="25"/>
        <v>-401.50209514856346</v>
      </c>
    </row>
    <row r="808" spans="6:8" x14ac:dyDescent="0.35">
      <c r="F808">
        <v>16.1000000000002</v>
      </c>
      <c r="G808">
        <f t="shared" si="24"/>
        <v>45.32985896225648</v>
      </c>
      <c r="H808">
        <f t="shared" si="25"/>
        <v>-403.58448701825995</v>
      </c>
    </row>
    <row r="809" spans="6:8" x14ac:dyDescent="0.35">
      <c r="F809">
        <v>16.1200000000002</v>
      </c>
      <c r="G809">
        <f t="shared" si="24"/>
        <v>45.386169346060527</v>
      </c>
      <c r="H809">
        <f t="shared" si="25"/>
        <v>-405.67080288795643</v>
      </c>
    </row>
    <row r="810" spans="6:8" x14ac:dyDescent="0.35">
      <c r="F810">
        <v>16.1400000000002</v>
      </c>
      <c r="G810">
        <f t="shared" si="24"/>
        <v>45.442479729864573</v>
      </c>
      <c r="H810">
        <f t="shared" si="25"/>
        <v>-407.76104275765334</v>
      </c>
    </row>
    <row r="811" spans="6:8" x14ac:dyDescent="0.35">
      <c r="F811">
        <v>16.160000000000199</v>
      </c>
      <c r="G811">
        <f t="shared" si="24"/>
        <v>45.498790113668612</v>
      </c>
      <c r="H811">
        <f t="shared" si="25"/>
        <v>-409.85520662734967</v>
      </c>
    </row>
    <row r="812" spans="6:8" x14ac:dyDescent="0.35">
      <c r="F812">
        <v>16.180000000000199</v>
      </c>
      <c r="G812">
        <f t="shared" si="24"/>
        <v>45.555100497472658</v>
      </c>
      <c r="H812">
        <f t="shared" si="25"/>
        <v>-411.95329449704622</v>
      </c>
    </row>
    <row r="813" spans="6:8" x14ac:dyDescent="0.35">
      <c r="F813">
        <v>16.200000000000198</v>
      </c>
      <c r="G813">
        <f t="shared" si="24"/>
        <v>45.611410881276697</v>
      </c>
      <c r="H813">
        <f t="shared" si="25"/>
        <v>-414.05530636674297</v>
      </c>
    </row>
    <row r="814" spans="6:8" x14ac:dyDescent="0.35">
      <c r="F814">
        <v>16.220000000000201</v>
      </c>
      <c r="G814">
        <f t="shared" si="24"/>
        <v>45.66772126508075</v>
      </c>
      <c r="H814">
        <f t="shared" si="25"/>
        <v>-416.1612422364397</v>
      </c>
    </row>
    <row r="815" spans="6:8" x14ac:dyDescent="0.35">
      <c r="F815">
        <v>16.240000000000201</v>
      </c>
      <c r="G815">
        <f t="shared" si="24"/>
        <v>45.724031648884797</v>
      </c>
      <c r="H815">
        <f t="shared" si="25"/>
        <v>-418.27110210613642</v>
      </c>
    </row>
    <row r="816" spans="6:8" x14ac:dyDescent="0.35">
      <c r="F816">
        <v>16.260000000000201</v>
      </c>
      <c r="G816">
        <f t="shared" si="24"/>
        <v>45.780342032688843</v>
      </c>
      <c r="H816">
        <f t="shared" si="25"/>
        <v>-420.3848859758329</v>
      </c>
    </row>
    <row r="817" spans="6:8" x14ac:dyDescent="0.35">
      <c r="F817">
        <v>16.2800000000002</v>
      </c>
      <c r="G817">
        <f t="shared" si="24"/>
        <v>45.836652416492882</v>
      </c>
      <c r="H817">
        <f t="shared" si="25"/>
        <v>-422.50259384552959</v>
      </c>
    </row>
    <row r="818" spans="6:8" x14ac:dyDescent="0.35">
      <c r="F818">
        <v>16.3000000000002</v>
      </c>
      <c r="G818">
        <f t="shared" si="24"/>
        <v>45.892962800296928</v>
      </c>
      <c r="H818">
        <f t="shared" si="25"/>
        <v>-424.62422571522637</v>
      </c>
    </row>
    <row r="819" spans="6:8" x14ac:dyDescent="0.35">
      <c r="F819">
        <v>16.320000000000199</v>
      </c>
      <c r="G819">
        <f t="shared" si="24"/>
        <v>45.949273184100967</v>
      </c>
      <c r="H819">
        <f t="shared" si="25"/>
        <v>-426.74978158492269</v>
      </c>
    </row>
    <row r="820" spans="6:8" x14ac:dyDescent="0.35">
      <c r="F820">
        <v>16.340000000000199</v>
      </c>
      <c r="G820">
        <f t="shared" si="24"/>
        <v>46.005583567905013</v>
      </c>
      <c r="H820">
        <f t="shared" si="25"/>
        <v>-428.87926145461944</v>
      </c>
    </row>
    <row r="821" spans="6:8" x14ac:dyDescent="0.35">
      <c r="F821">
        <v>16.360000000000198</v>
      </c>
      <c r="G821">
        <f t="shared" si="24"/>
        <v>46.06189395170906</v>
      </c>
      <c r="H821">
        <f t="shared" si="25"/>
        <v>-431.01266532431595</v>
      </c>
    </row>
    <row r="822" spans="6:8" x14ac:dyDescent="0.35">
      <c r="F822">
        <v>16.380000000000202</v>
      </c>
      <c r="G822">
        <f t="shared" si="24"/>
        <v>46.118204335513113</v>
      </c>
      <c r="H822">
        <f t="shared" si="25"/>
        <v>-433.14999319401289</v>
      </c>
    </row>
    <row r="823" spans="6:8" x14ac:dyDescent="0.35">
      <c r="F823">
        <v>16.400000000000201</v>
      </c>
      <c r="G823">
        <f t="shared" si="24"/>
        <v>46.174514719317152</v>
      </c>
      <c r="H823">
        <f t="shared" si="25"/>
        <v>-435.29124506370937</v>
      </c>
    </row>
    <row r="824" spans="6:8" x14ac:dyDescent="0.35">
      <c r="F824">
        <v>16.420000000000201</v>
      </c>
      <c r="G824">
        <f t="shared" si="24"/>
        <v>46.230825103121198</v>
      </c>
      <c r="H824">
        <f t="shared" si="25"/>
        <v>-437.43642093340605</v>
      </c>
    </row>
    <row r="825" spans="6:8" x14ac:dyDescent="0.35">
      <c r="F825">
        <v>16.4400000000002</v>
      </c>
      <c r="G825">
        <f t="shared" si="24"/>
        <v>46.287135486925244</v>
      </c>
      <c r="H825">
        <f t="shared" si="25"/>
        <v>-439.58552080310261</v>
      </c>
    </row>
    <row r="826" spans="6:8" x14ac:dyDescent="0.35">
      <c r="F826">
        <v>16.4600000000002</v>
      </c>
      <c r="G826">
        <f t="shared" si="24"/>
        <v>46.343445870729283</v>
      </c>
      <c r="H826">
        <f t="shared" si="25"/>
        <v>-441.73854467279938</v>
      </c>
    </row>
    <row r="827" spans="6:8" x14ac:dyDescent="0.35">
      <c r="F827">
        <v>16.480000000000199</v>
      </c>
      <c r="G827">
        <f t="shared" si="24"/>
        <v>46.39975625453333</v>
      </c>
      <c r="H827">
        <f t="shared" si="25"/>
        <v>-443.8954925424959</v>
      </c>
    </row>
    <row r="828" spans="6:8" x14ac:dyDescent="0.35">
      <c r="F828">
        <v>16.500000000000199</v>
      </c>
      <c r="G828">
        <f t="shared" si="24"/>
        <v>46.456066638337369</v>
      </c>
      <c r="H828">
        <f t="shared" si="25"/>
        <v>-446.05636441219241</v>
      </c>
    </row>
    <row r="829" spans="6:8" x14ac:dyDescent="0.35">
      <c r="F829">
        <v>16.520000000000199</v>
      </c>
      <c r="G829">
        <f t="shared" si="24"/>
        <v>46.512377022141415</v>
      </c>
      <c r="H829">
        <f t="shared" si="25"/>
        <v>-448.22116028188913</v>
      </c>
    </row>
    <row r="830" spans="6:8" x14ac:dyDescent="0.35">
      <c r="F830">
        <v>16.540000000000202</v>
      </c>
      <c r="G830">
        <f t="shared" si="24"/>
        <v>46.568687405945468</v>
      </c>
      <c r="H830">
        <f t="shared" si="25"/>
        <v>-450.38988015158606</v>
      </c>
    </row>
    <row r="831" spans="6:8" x14ac:dyDescent="0.35">
      <c r="F831">
        <v>16.560000000000201</v>
      </c>
      <c r="G831">
        <f t="shared" si="24"/>
        <v>46.624997789749514</v>
      </c>
      <c r="H831">
        <f t="shared" si="25"/>
        <v>-452.56252402128251</v>
      </c>
    </row>
    <row r="832" spans="6:8" x14ac:dyDescent="0.35">
      <c r="F832">
        <v>16.580000000000201</v>
      </c>
      <c r="G832">
        <f t="shared" si="24"/>
        <v>46.681308173553553</v>
      </c>
      <c r="H832">
        <f t="shared" si="25"/>
        <v>-454.73909189097918</v>
      </c>
    </row>
    <row r="833" spans="6:8" x14ac:dyDescent="0.35">
      <c r="F833">
        <v>16.6000000000002</v>
      </c>
      <c r="G833">
        <f t="shared" si="24"/>
        <v>46.7376185573576</v>
      </c>
      <c r="H833">
        <f t="shared" si="25"/>
        <v>-456.91958376067561</v>
      </c>
    </row>
    <row r="834" spans="6:8" x14ac:dyDescent="0.35">
      <c r="F834">
        <v>16.6200000000002</v>
      </c>
      <c r="G834">
        <f t="shared" si="24"/>
        <v>46.793928941161639</v>
      </c>
      <c r="H834">
        <f t="shared" si="25"/>
        <v>-459.10399963037236</v>
      </c>
    </row>
    <row r="835" spans="6:8" x14ac:dyDescent="0.35">
      <c r="F835">
        <v>16.6400000000002</v>
      </c>
      <c r="G835">
        <f t="shared" ref="G835:G898" si="26">$B$15*F835</f>
        <v>46.850239324965685</v>
      </c>
      <c r="H835">
        <f t="shared" ref="H835:H898" si="27">$B$13*F835-($B$8*F835^2)/2+$B$12</f>
        <v>-461.29233950006864</v>
      </c>
    </row>
    <row r="836" spans="6:8" x14ac:dyDescent="0.35">
      <c r="F836">
        <v>16.660000000000199</v>
      </c>
      <c r="G836">
        <f t="shared" si="26"/>
        <v>46.906549708769731</v>
      </c>
      <c r="H836">
        <f t="shared" si="27"/>
        <v>-463.48460336976535</v>
      </c>
    </row>
    <row r="837" spans="6:8" x14ac:dyDescent="0.35">
      <c r="F837">
        <v>16.680000000000199</v>
      </c>
      <c r="G837">
        <f t="shared" si="26"/>
        <v>46.96286009257377</v>
      </c>
      <c r="H837">
        <f t="shared" si="27"/>
        <v>-465.68079123946205</v>
      </c>
    </row>
    <row r="838" spans="6:8" x14ac:dyDescent="0.35">
      <c r="F838">
        <v>16.700000000000198</v>
      </c>
      <c r="G838">
        <f t="shared" si="26"/>
        <v>47.019170476377816</v>
      </c>
      <c r="H838">
        <f t="shared" si="27"/>
        <v>-467.88090310915874</v>
      </c>
    </row>
    <row r="839" spans="6:8" x14ac:dyDescent="0.35">
      <c r="F839">
        <v>16.720000000000201</v>
      </c>
      <c r="G839">
        <f t="shared" si="26"/>
        <v>47.07548086018187</v>
      </c>
      <c r="H839">
        <f t="shared" si="27"/>
        <v>-470.0849389788554</v>
      </c>
    </row>
    <row r="840" spans="6:8" x14ac:dyDescent="0.35">
      <c r="F840">
        <v>16.740000000000201</v>
      </c>
      <c r="G840">
        <f t="shared" si="26"/>
        <v>47.131791243985909</v>
      </c>
      <c r="H840">
        <f t="shared" si="27"/>
        <v>-472.29289884855206</v>
      </c>
    </row>
    <row r="841" spans="6:8" x14ac:dyDescent="0.35">
      <c r="F841">
        <v>16.760000000000201</v>
      </c>
      <c r="G841">
        <f t="shared" si="26"/>
        <v>47.188101627789955</v>
      </c>
      <c r="H841">
        <f t="shared" si="27"/>
        <v>-474.5047827182488</v>
      </c>
    </row>
    <row r="842" spans="6:8" x14ac:dyDescent="0.35">
      <c r="F842">
        <v>16.7800000000002</v>
      </c>
      <c r="G842">
        <f t="shared" si="26"/>
        <v>47.244412011594001</v>
      </c>
      <c r="H842">
        <f t="shared" si="27"/>
        <v>-476.72059058794531</v>
      </c>
    </row>
    <row r="843" spans="6:8" x14ac:dyDescent="0.35">
      <c r="F843">
        <v>16.8000000000002</v>
      </c>
      <c r="G843">
        <f t="shared" si="26"/>
        <v>47.30072239539804</v>
      </c>
      <c r="H843">
        <f t="shared" si="27"/>
        <v>-478.94032245764203</v>
      </c>
    </row>
    <row r="844" spans="6:8" x14ac:dyDescent="0.35">
      <c r="F844">
        <v>16.820000000000199</v>
      </c>
      <c r="G844">
        <f t="shared" si="26"/>
        <v>47.357032779202086</v>
      </c>
      <c r="H844">
        <f t="shared" si="27"/>
        <v>-481.1639783273385</v>
      </c>
    </row>
    <row r="845" spans="6:8" x14ac:dyDescent="0.35">
      <c r="F845">
        <v>16.840000000000199</v>
      </c>
      <c r="G845">
        <f t="shared" si="26"/>
        <v>47.413343163006132</v>
      </c>
      <c r="H845">
        <f t="shared" si="27"/>
        <v>-483.39155819703518</v>
      </c>
    </row>
    <row r="846" spans="6:8" x14ac:dyDescent="0.35">
      <c r="F846">
        <v>16.860000000000198</v>
      </c>
      <c r="G846">
        <f t="shared" si="26"/>
        <v>47.469653546810171</v>
      </c>
      <c r="H846">
        <f t="shared" si="27"/>
        <v>-485.62306206673162</v>
      </c>
    </row>
    <row r="847" spans="6:8" x14ac:dyDescent="0.35">
      <c r="F847">
        <v>16.880000000000202</v>
      </c>
      <c r="G847">
        <f t="shared" si="26"/>
        <v>47.525963930614225</v>
      </c>
      <c r="H847">
        <f t="shared" si="27"/>
        <v>-487.8584899364285</v>
      </c>
    </row>
    <row r="848" spans="6:8" x14ac:dyDescent="0.35">
      <c r="F848">
        <v>16.900000000000201</v>
      </c>
      <c r="G848">
        <f t="shared" si="26"/>
        <v>47.582274314418271</v>
      </c>
      <c r="H848">
        <f t="shared" si="27"/>
        <v>-490.09784180612502</v>
      </c>
    </row>
    <row r="849" spans="6:8" x14ac:dyDescent="0.35">
      <c r="F849">
        <v>16.920000000000201</v>
      </c>
      <c r="G849">
        <f t="shared" si="26"/>
        <v>47.63858469822231</v>
      </c>
      <c r="H849">
        <f t="shared" si="27"/>
        <v>-492.34111767582175</v>
      </c>
    </row>
    <row r="850" spans="6:8" x14ac:dyDescent="0.35">
      <c r="F850">
        <v>16.9400000000002</v>
      </c>
      <c r="G850">
        <f t="shared" si="26"/>
        <v>47.694895082026356</v>
      </c>
      <c r="H850">
        <f t="shared" si="27"/>
        <v>-494.58831754551846</v>
      </c>
    </row>
    <row r="851" spans="6:8" x14ac:dyDescent="0.35">
      <c r="F851">
        <v>16.9600000000002</v>
      </c>
      <c r="G851">
        <f t="shared" si="26"/>
        <v>47.751205465830402</v>
      </c>
      <c r="H851">
        <f t="shared" si="27"/>
        <v>-496.83944141521494</v>
      </c>
    </row>
    <row r="852" spans="6:8" x14ac:dyDescent="0.35">
      <c r="F852">
        <v>16.980000000000199</v>
      </c>
      <c r="G852">
        <f t="shared" si="26"/>
        <v>47.807515849634441</v>
      </c>
      <c r="H852">
        <f t="shared" si="27"/>
        <v>-499.09448928491162</v>
      </c>
    </row>
    <row r="853" spans="6:8" x14ac:dyDescent="0.35">
      <c r="F853">
        <v>17.000000000000199</v>
      </c>
      <c r="G853">
        <f t="shared" si="26"/>
        <v>47.863826233438488</v>
      </c>
      <c r="H853">
        <f t="shared" si="27"/>
        <v>-501.35346115460806</v>
      </c>
    </row>
    <row r="854" spans="6:8" x14ac:dyDescent="0.35">
      <c r="F854">
        <v>17.020000000000199</v>
      </c>
      <c r="G854">
        <f t="shared" si="26"/>
        <v>47.920136617242527</v>
      </c>
      <c r="H854">
        <f t="shared" si="27"/>
        <v>-503.6163570243047</v>
      </c>
    </row>
    <row r="855" spans="6:8" x14ac:dyDescent="0.35">
      <c r="F855">
        <v>17.040000000000202</v>
      </c>
      <c r="G855">
        <f t="shared" si="26"/>
        <v>47.97644700104658</v>
      </c>
      <c r="H855">
        <f t="shared" si="27"/>
        <v>-505.88317689400168</v>
      </c>
    </row>
    <row r="856" spans="6:8" x14ac:dyDescent="0.35">
      <c r="F856">
        <v>17.060000000000201</v>
      </c>
      <c r="G856">
        <f t="shared" si="26"/>
        <v>48.032757384850626</v>
      </c>
      <c r="H856">
        <f t="shared" si="27"/>
        <v>-508.15392076369818</v>
      </c>
    </row>
    <row r="857" spans="6:8" x14ac:dyDescent="0.35">
      <c r="F857">
        <v>17.080000000000201</v>
      </c>
      <c r="G857">
        <f t="shared" si="26"/>
        <v>48.089067768654672</v>
      </c>
      <c r="H857">
        <f t="shared" si="27"/>
        <v>-510.42858863339467</v>
      </c>
    </row>
    <row r="858" spans="6:8" x14ac:dyDescent="0.35">
      <c r="F858">
        <v>17.1000000000002</v>
      </c>
      <c r="G858">
        <f t="shared" si="26"/>
        <v>48.145378152458711</v>
      </c>
      <c r="H858">
        <f t="shared" si="27"/>
        <v>-512.70718050309131</v>
      </c>
    </row>
    <row r="859" spans="6:8" x14ac:dyDescent="0.35">
      <c r="F859">
        <v>17.1200000000002</v>
      </c>
      <c r="G859">
        <f t="shared" si="26"/>
        <v>48.201688536262758</v>
      </c>
      <c r="H859">
        <f t="shared" si="27"/>
        <v>-514.98969637278776</v>
      </c>
    </row>
    <row r="860" spans="6:8" x14ac:dyDescent="0.35">
      <c r="F860">
        <v>17.140000000000299</v>
      </c>
      <c r="G860">
        <f t="shared" si="26"/>
        <v>48.257998920067081</v>
      </c>
      <c r="H860">
        <f t="shared" si="27"/>
        <v>-517.27613624249591</v>
      </c>
    </row>
    <row r="861" spans="6:8" x14ac:dyDescent="0.35">
      <c r="F861">
        <v>17.160000000000299</v>
      </c>
      <c r="G861">
        <f t="shared" si="26"/>
        <v>48.314309303871127</v>
      </c>
      <c r="H861">
        <f t="shared" si="27"/>
        <v>-519.56650011219233</v>
      </c>
    </row>
    <row r="862" spans="6:8" x14ac:dyDescent="0.35">
      <c r="F862">
        <v>17.180000000000302</v>
      </c>
      <c r="G862">
        <f t="shared" si="26"/>
        <v>48.37061968767518</v>
      </c>
      <c r="H862">
        <f t="shared" si="27"/>
        <v>-521.8607879818893</v>
      </c>
    </row>
    <row r="863" spans="6:8" x14ac:dyDescent="0.35">
      <c r="F863">
        <v>17.200000000000301</v>
      </c>
      <c r="G863">
        <f t="shared" si="26"/>
        <v>48.426930071479219</v>
      </c>
      <c r="H863">
        <f t="shared" si="27"/>
        <v>-524.15899985158603</v>
      </c>
    </row>
    <row r="864" spans="6:8" x14ac:dyDescent="0.35">
      <c r="F864">
        <v>17.220000000000301</v>
      </c>
      <c r="G864">
        <f t="shared" si="26"/>
        <v>48.483240455283266</v>
      </c>
      <c r="H864">
        <f t="shared" si="27"/>
        <v>-526.46113572128274</v>
      </c>
    </row>
    <row r="865" spans="6:8" x14ac:dyDescent="0.35">
      <c r="F865">
        <v>17.2400000000003</v>
      </c>
      <c r="G865">
        <f t="shared" si="26"/>
        <v>48.539550839087305</v>
      </c>
      <c r="H865">
        <f t="shared" si="27"/>
        <v>-528.76719559097921</v>
      </c>
    </row>
    <row r="866" spans="6:8" x14ac:dyDescent="0.35">
      <c r="F866">
        <v>17.2600000000003</v>
      </c>
      <c r="G866">
        <f t="shared" si="26"/>
        <v>48.595861222891351</v>
      </c>
      <c r="H866">
        <f t="shared" si="27"/>
        <v>-531.07717946067589</v>
      </c>
    </row>
    <row r="867" spans="6:8" x14ac:dyDescent="0.35">
      <c r="F867">
        <v>17.2800000000003</v>
      </c>
      <c r="G867">
        <f t="shared" si="26"/>
        <v>48.652171606695397</v>
      </c>
      <c r="H867">
        <f t="shared" si="27"/>
        <v>-533.39108733037256</v>
      </c>
    </row>
    <row r="868" spans="6:8" x14ac:dyDescent="0.35">
      <c r="F868">
        <v>17.300000000000299</v>
      </c>
      <c r="G868">
        <f t="shared" si="26"/>
        <v>48.708481990499436</v>
      </c>
      <c r="H868">
        <f t="shared" si="27"/>
        <v>-535.7089192000692</v>
      </c>
    </row>
    <row r="869" spans="6:8" x14ac:dyDescent="0.35">
      <c r="F869">
        <v>17.320000000000299</v>
      </c>
      <c r="G869">
        <f t="shared" si="26"/>
        <v>48.764792374303482</v>
      </c>
      <c r="H869">
        <f t="shared" si="27"/>
        <v>-538.03067506976561</v>
      </c>
    </row>
    <row r="870" spans="6:8" x14ac:dyDescent="0.35">
      <c r="F870">
        <v>17.340000000000298</v>
      </c>
      <c r="G870">
        <f t="shared" si="26"/>
        <v>48.821102758107521</v>
      </c>
      <c r="H870">
        <f t="shared" si="27"/>
        <v>-540.35635493946222</v>
      </c>
    </row>
    <row r="871" spans="6:8" x14ac:dyDescent="0.35">
      <c r="F871">
        <v>17.360000000000301</v>
      </c>
      <c r="G871">
        <f t="shared" si="26"/>
        <v>48.877413141911575</v>
      </c>
      <c r="H871">
        <f t="shared" si="27"/>
        <v>-542.68595880915916</v>
      </c>
    </row>
    <row r="872" spans="6:8" x14ac:dyDescent="0.35">
      <c r="F872">
        <v>17.380000000000301</v>
      </c>
      <c r="G872">
        <f t="shared" si="26"/>
        <v>48.933723525715621</v>
      </c>
      <c r="H872">
        <f t="shared" si="27"/>
        <v>-545.01948667885563</v>
      </c>
    </row>
    <row r="873" spans="6:8" x14ac:dyDescent="0.35">
      <c r="F873">
        <v>17.400000000000301</v>
      </c>
      <c r="G873">
        <f t="shared" si="26"/>
        <v>48.990033909519667</v>
      </c>
      <c r="H873">
        <f t="shared" si="27"/>
        <v>-547.35693854855231</v>
      </c>
    </row>
    <row r="874" spans="6:8" x14ac:dyDescent="0.35">
      <c r="F874">
        <v>17.4200000000003</v>
      </c>
      <c r="G874">
        <f t="shared" si="26"/>
        <v>49.046344293323706</v>
      </c>
      <c r="H874">
        <f t="shared" si="27"/>
        <v>-549.69831441824897</v>
      </c>
    </row>
    <row r="875" spans="6:8" x14ac:dyDescent="0.35">
      <c r="F875">
        <v>17.4400000000003</v>
      </c>
      <c r="G875">
        <f t="shared" si="26"/>
        <v>49.102654677127752</v>
      </c>
      <c r="H875">
        <f t="shared" si="27"/>
        <v>-552.04361428794562</v>
      </c>
    </row>
    <row r="876" spans="6:8" x14ac:dyDescent="0.35">
      <c r="F876">
        <v>17.460000000000299</v>
      </c>
      <c r="G876">
        <f t="shared" si="26"/>
        <v>49.158965060931799</v>
      </c>
      <c r="H876">
        <f t="shared" si="27"/>
        <v>-554.39283815764225</v>
      </c>
    </row>
    <row r="877" spans="6:8" x14ac:dyDescent="0.35">
      <c r="F877">
        <v>17.480000000000299</v>
      </c>
      <c r="G877">
        <f t="shared" si="26"/>
        <v>49.215275444735838</v>
      </c>
      <c r="H877">
        <f t="shared" si="27"/>
        <v>-556.74598602733863</v>
      </c>
    </row>
    <row r="878" spans="6:8" x14ac:dyDescent="0.35">
      <c r="F878">
        <v>17.500000000000298</v>
      </c>
      <c r="G878">
        <f t="shared" si="26"/>
        <v>49.271585828539884</v>
      </c>
      <c r="H878">
        <f t="shared" si="27"/>
        <v>-559.10305789703546</v>
      </c>
    </row>
    <row r="879" spans="6:8" x14ac:dyDescent="0.35">
      <c r="F879">
        <v>17.520000000000302</v>
      </c>
      <c r="G879">
        <f t="shared" si="26"/>
        <v>49.327896212343937</v>
      </c>
      <c r="H879">
        <f t="shared" si="27"/>
        <v>-561.46405376673249</v>
      </c>
    </row>
    <row r="880" spans="6:8" x14ac:dyDescent="0.35">
      <c r="F880">
        <v>17.540000000000301</v>
      </c>
      <c r="G880">
        <f t="shared" si="26"/>
        <v>49.384206596147976</v>
      </c>
      <c r="H880">
        <f t="shared" si="27"/>
        <v>-563.82897363642894</v>
      </c>
    </row>
    <row r="881" spans="6:8" x14ac:dyDescent="0.35">
      <c r="F881">
        <v>17.560000000000301</v>
      </c>
      <c r="G881">
        <f t="shared" si="26"/>
        <v>49.440516979952022</v>
      </c>
      <c r="H881">
        <f t="shared" si="27"/>
        <v>-566.1978175061256</v>
      </c>
    </row>
    <row r="882" spans="6:8" x14ac:dyDescent="0.35">
      <c r="F882">
        <v>17.5800000000003</v>
      </c>
      <c r="G882">
        <f t="shared" si="26"/>
        <v>49.496827363756069</v>
      </c>
      <c r="H882">
        <f t="shared" si="27"/>
        <v>-568.57058537582225</v>
      </c>
    </row>
    <row r="883" spans="6:8" x14ac:dyDescent="0.35">
      <c r="F883">
        <v>17.6000000000003</v>
      </c>
      <c r="G883">
        <f t="shared" si="26"/>
        <v>49.553137747560108</v>
      </c>
      <c r="H883">
        <f t="shared" si="27"/>
        <v>-570.94727724551888</v>
      </c>
    </row>
    <row r="884" spans="6:8" x14ac:dyDescent="0.35">
      <c r="F884">
        <v>17.620000000000299</v>
      </c>
      <c r="G884">
        <f t="shared" si="26"/>
        <v>49.609448131364154</v>
      </c>
      <c r="H884">
        <f t="shared" si="27"/>
        <v>-573.32789311521526</v>
      </c>
    </row>
    <row r="885" spans="6:8" x14ac:dyDescent="0.35">
      <c r="F885">
        <v>17.640000000000299</v>
      </c>
      <c r="G885">
        <f t="shared" si="26"/>
        <v>49.665758515168193</v>
      </c>
      <c r="H885">
        <f t="shared" si="27"/>
        <v>-575.71243298491208</v>
      </c>
    </row>
    <row r="886" spans="6:8" x14ac:dyDescent="0.35">
      <c r="F886">
        <v>17.660000000000299</v>
      </c>
      <c r="G886">
        <f t="shared" si="26"/>
        <v>49.722068898972239</v>
      </c>
      <c r="H886">
        <f t="shared" si="27"/>
        <v>-578.10089685460866</v>
      </c>
    </row>
    <row r="887" spans="6:8" x14ac:dyDescent="0.35">
      <c r="F887">
        <v>17.680000000000302</v>
      </c>
      <c r="G887">
        <f t="shared" si="26"/>
        <v>49.778379282776292</v>
      </c>
      <c r="H887">
        <f t="shared" si="27"/>
        <v>-580.49328472430579</v>
      </c>
    </row>
    <row r="888" spans="6:8" x14ac:dyDescent="0.35">
      <c r="F888">
        <v>17.700000000000301</v>
      </c>
      <c r="G888">
        <f t="shared" si="26"/>
        <v>49.834689666580338</v>
      </c>
      <c r="H888">
        <f t="shared" si="27"/>
        <v>-582.88959659400223</v>
      </c>
    </row>
    <row r="889" spans="6:8" x14ac:dyDescent="0.35">
      <c r="F889">
        <v>17.720000000000301</v>
      </c>
      <c r="G889">
        <f t="shared" si="26"/>
        <v>49.891000050384378</v>
      </c>
      <c r="H889">
        <f t="shared" si="27"/>
        <v>-585.28983246369887</v>
      </c>
    </row>
    <row r="890" spans="6:8" x14ac:dyDescent="0.35">
      <c r="F890">
        <v>17.7400000000003</v>
      </c>
      <c r="G890">
        <f t="shared" si="26"/>
        <v>49.947310434188424</v>
      </c>
      <c r="H890">
        <f t="shared" si="27"/>
        <v>-587.69399233339527</v>
      </c>
    </row>
    <row r="891" spans="6:8" x14ac:dyDescent="0.35">
      <c r="F891">
        <v>17.7600000000003</v>
      </c>
      <c r="G891">
        <f t="shared" si="26"/>
        <v>50.00362081799247</v>
      </c>
      <c r="H891">
        <f t="shared" si="27"/>
        <v>-590.10207620309211</v>
      </c>
    </row>
    <row r="892" spans="6:8" x14ac:dyDescent="0.35">
      <c r="F892">
        <v>17.7800000000003</v>
      </c>
      <c r="G892">
        <f t="shared" si="26"/>
        <v>50.059931201796509</v>
      </c>
      <c r="H892">
        <f t="shared" si="27"/>
        <v>-592.51408407278848</v>
      </c>
    </row>
    <row r="893" spans="6:8" x14ac:dyDescent="0.35">
      <c r="F893">
        <v>17.800000000000299</v>
      </c>
      <c r="G893">
        <f t="shared" si="26"/>
        <v>50.116241585600555</v>
      </c>
      <c r="H893">
        <f t="shared" si="27"/>
        <v>-594.93001594248528</v>
      </c>
    </row>
    <row r="894" spans="6:8" x14ac:dyDescent="0.35">
      <c r="F894">
        <v>17.820000000000299</v>
      </c>
      <c r="G894">
        <f t="shared" si="26"/>
        <v>50.172551969404594</v>
      </c>
      <c r="H894">
        <f t="shared" si="27"/>
        <v>-597.34987181218185</v>
      </c>
    </row>
    <row r="895" spans="6:8" x14ac:dyDescent="0.35">
      <c r="F895">
        <v>17.840000000000298</v>
      </c>
      <c r="G895">
        <f t="shared" si="26"/>
        <v>50.22886235320864</v>
      </c>
      <c r="H895">
        <f t="shared" si="27"/>
        <v>-599.77365168187839</v>
      </c>
    </row>
    <row r="896" spans="6:8" x14ac:dyDescent="0.35">
      <c r="F896">
        <v>17.860000000000301</v>
      </c>
      <c r="G896">
        <f t="shared" si="26"/>
        <v>50.285172737012694</v>
      </c>
      <c r="H896">
        <f t="shared" si="27"/>
        <v>-602.20135555157526</v>
      </c>
    </row>
    <row r="897" spans="6:8" x14ac:dyDescent="0.35">
      <c r="F897">
        <v>17.880000000000301</v>
      </c>
      <c r="G897">
        <f t="shared" si="26"/>
        <v>50.34148312081674</v>
      </c>
      <c r="H897">
        <f t="shared" si="27"/>
        <v>-604.63298342127212</v>
      </c>
    </row>
    <row r="898" spans="6:8" x14ac:dyDescent="0.35">
      <c r="F898">
        <v>17.900000000000301</v>
      </c>
      <c r="G898">
        <f t="shared" si="26"/>
        <v>50.397793504620779</v>
      </c>
      <c r="H898">
        <f t="shared" si="27"/>
        <v>-607.06853529096873</v>
      </c>
    </row>
    <row r="899" spans="6:8" x14ac:dyDescent="0.35">
      <c r="F899">
        <v>17.9200000000003</v>
      </c>
      <c r="G899">
        <f t="shared" ref="G899:G962" si="28">$B$15*F899</f>
        <v>50.454103888424825</v>
      </c>
      <c r="H899">
        <f t="shared" ref="H899:H962" si="29">$B$13*F899-($B$8*F899^2)/2+$B$12</f>
        <v>-609.50801116066509</v>
      </c>
    </row>
    <row r="900" spans="6:8" x14ac:dyDescent="0.35">
      <c r="F900">
        <v>17.9400000000003</v>
      </c>
      <c r="G900">
        <f t="shared" si="28"/>
        <v>50.510414272228864</v>
      </c>
      <c r="H900">
        <f t="shared" si="29"/>
        <v>-611.9514110303619</v>
      </c>
    </row>
    <row r="901" spans="6:8" x14ac:dyDescent="0.35">
      <c r="F901">
        <v>17.960000000000299</v>
      </c>
      <c r="G901">
        <f t="shared" si="28"/>
        <v>50.56672465603291</v>
      </c>
      <c r="H901">
        <f t="shared" si="29"/>
        <v>-614.39873490005823</v>
      </c>
    </row>
    <row r="902" spans="6:8" x14ac:dyDescent="0.35">
      <c r="F902">
        <v>17.980000000000299</v>
      </c>
      <c r="G902">
        <f t="shared" si="28"/>
        <v>50.623035039836957</v>
      </c>
      <c r="H902">
        <f t="shared" si="29"/>
        <v>-616.849982769755</v>
      </c>
    </row>
    <row r="903" spans="6:8" x14ac:dyDescent="0.35">
      <c r="F903">
        <v>18.000000000000298</v>
      </c>
      <c r="G903">
        <f t="shared" si="28"/>
        <v>50.679345423640996</v>
      </c>
      <c r="H903">
        <f t="shared" si="29"/>
        <v>-619.30515463945153</v>
      </c>
    </row>
    <row r="904" spans="6:8" x14ac:dyDescent="0.35">
      <c r="F904">
        <v>18.020000000000302</v>
      </c>
      <c r="G904">
        <f t="shared" si="28"/>
        <v>50.735655807445049</v>
      </c>
      <c r="H904">
        <f t="shared" si="29"/>
        <v>-621.7642505091485</v>
      </c>
    </row>
    <row r="905" spans="6:8" x14ac:dyDescent="0.35">
      <c r="F905">
        <v>18.040000000000301</v>
      </c>
      <c r="G905">
        <f t="shared" si="28"/>
        <v>50.791966191249095</v>
      </c>
      <c r="H905">
        <f t="shared" si="29"/>
        <v>-624.22727037884511</v>
      </c>
    </row>
    <row r="906" spans="6:8" x14ac:dyDescent="0.35">
      <c r="F906">
        <v>18.060000000000301</v>
      </c>
      <c r="G906">
        <f t="shared" si="28"/>
        <v>50.848276575053134</v>
      </c>
      <c r="H906">
        <f t="shared" si="29"/>
        <v>-626.69421424854193</v>
      </c>
    </row>
    <row r="907" spans="6:8" x14ac:dyDescent="0.35">
      <c r="F907">
        <v>18.0800000000003</v>
      </c>
      <c r="G907">
        <f t="shared" si="28"/>
        <v>50.90458695885718</v>
      </c>
      <c r="H907">
        <f t="shared" si="29"/>
        <v>-629.16508211823827</v>
      </c>
    </row>
    <row r="908" spans="6:8" x14ac:dyDescent="0.35">
      <c r="F908">
        <v>18.1000000000003</v>
      </c>
      <c r="G908">
        <f t="shared" si="28"/>
        <v>50.960897342661227</v>
      </c>
      <c r="H908">
        <f t="shared" si="29"/>
        <v>-631.63987398793506</v>
      </c>
    </row>
    <row r="909" spans="6:8" x14ac:dyDescent="0.35">
      <c r="F909">
        <v>18.120000000000299</v>
      </c>
      <c r="G909">
        <f t="shared" si="28"/>
        <v>51.017207726465266</v>
      </c>
      <c r="H909">
        <f t="shared" si="29"/>
        <v>-634.1185898576316</v>
      </c>
    </row>
    <row r="910" spans="6:8" x14ac:dyDescent="0.35">
      <c r="F910">
        <v>18.140000000000299</v>
      </c>
      <c r="G910">
        <f t="shared" si="28"/>
        <v>51.073518110269312</v>
      </c>
      <c r="H910">
        <f t="shared" si="29"/>
        <v>-636.60122972732813</v>
      </c>
    </row>
    <row r="911" spans="6:8" x14ac:dyDescent="0.35">
      <c r="F911">
        <v>18.160000000000299</v>
      </c>
      <c r="G911">
        <f t="shared" si="28"/>
        <v>51.129828494073358</v>
      </c>
      <c r="H911">
        <f t="shared" si="29"/>
        <v>-639.08779359702487</v>
      </c>
    </row>
    <row r="912" spans="6:8" x14ac:dyDescent="0.35">
      <c r="F912">
        <v>18.180000000000302</v>
      </c>
      <c r="G912">
        <f t="shared" si="28"/>
        <v>51.186138877877411</v>
      </c>
      <c r="H912">
        <f t="shared" si="29"/>
        <v>-641.57828146672193</v>
      </c>
    </row>
    <row r="913" spans="6:8" x14ac:dyDescent="0.35">
      <c r="F913">
        <v>18.200000000000301</v>
      </c>
      <c r="G913">
        <f t="shared" si="28"/>
        <v>51.24244926168145</v>
      </c>
      <c r="H913">
        <f t="shared" si="29"/>
        <v>-644.07269333641852</v>
      </c>
    </row>
    <row r="914" spans="6:8" x14ac:dyDescent="0.35">
      <c r="F914">
        <v>18.220000000000301</v>
      </c>
      <c r="G914">
        <f t="shared" si="28"/>
        <v>51.298759645485497</v>
      </c>
      <c r="H914">
        <f t="shared" si="29"/>
        <v>-646.57102920611487</v>
      </c>
    </row>
    <row r="915" spans="6:8" x14ac:dyDescent="0.35">
      <c r="F915">
        <v>18.2400000000003</v>
      </c>
      <c r="G915">
        <f t="shared" si="28"/>
        <v>51.355070029289536</v>
      </c>
      <c r="H915">
        <f t="shared" si="29"/>
        <v>-649.07328907581143</v>
      </c>
    </row>
    <row r="916" spans="6:8" x14ac:dyDescent="0.35">
      <c r="F916">
        <v>18.2600000000003</v>
      </c>
      <c r="G916">
        <f t="shared" si="28"/>
        <v>51.411380413093582</v>
      </c>
      <c r="H916">
        <f t="shared" si="29"/>
        <v>-651.5794729455082</v>
      </c>
    </row>
    <row r="917" spans="6:8" x14ac:dyDescent="0.35">
      <c r="F917">
        <v>18.2800000000003</v>
      </c>
      <c r="G917">
        <f t="shared" si="28"/>
        <v>51.467690796897628</v>
      </c>
      <c r="H917">
        <f t="shared" si="29"/>
        <v>-654.08958081520473</v>
      </c>
    </row>
    <row r="918" spans="6:8" x14ac:dyDescent="0.35">
      <c r="F918">
        <v>18.300000000000299</v>
      </c>
      <c r="G918">
        <f t="shared" si="28"/>
        <v>51.524001180701667</v>
      </c>
      <c r="H918">
        <f t="shared" si="29"/>
        <v>-656.60361268490146</v>
      </c>
    </row>
    <row r="919" spans="6:8" x14ac:dyDescent="0.35">
      <c r="F919">
        <v>18.320000000000299</v>
      </c>
      <c r="G919">
        <f t="shared" si="28"/>
        <v>51.580311564505713</v>
      </c>
      <c r="H919">
        <f t="shared" si="29"/>
        <v>-659.12156855459796</v>
      </c>
    </row>
    <row r="920" spans="6:8" x14ac:dyDescent="0.35">
      <c r="F920">
        <v>18.340000000000298</v>
      </c>
      <c r="G920">
        <f t="shared" si="28"/>
        <v>51.636621948309752</v>
      </c>
      <c r="H920">
        <f t="shared" si="29"/>
        <v>-661.64344842429466</v>
      </c>
    </row>
    <row r="921" spans="6:8" x14ac:dyDescent="0.35">
      <c r="F921">
        <v>18.360000000000301</v>
      </c>
      <c r="G921">
        <f t="shared" si="28"/>
        <v>51.692932332113806</v>
      </c>
      <c r="H921">
        <f t="shared" si="29"/>
        <v>-664.16925229399146</v>
      </c>
    </row>
    <row r="922" spans="6:8" x14ac:dyDescent="0.35">
      <c r="F922">
        <v>18.380000000000301</v>
      </c>
      <c r="G922">
        <f t="shared" si="28"/>
        <v>51.749242715917852</v>
      </c>
      <c r="H922">
        <f t="shared" si="29"/>
        <v>-666.69898016368802</v>
      </c>
    </row>
    <row r="923" spans="6:8" x14ac:dyDescent="0.35">
      <c r="F923">
        <v>18.400000000000301</v>
      </c>
      <c r="G923">
        <f t="shared" si="28"/>
        <v>51.805553099721898</v>
      </c>
      <c r="H923">
        <f t="shared" si="29"/>
        <v>-669.23263203338502</v>
      </c>
    </row>
    <row r="924" spans="6:8" x14ac:dyDescent="0.35">
      <c r="F924">
        <v>18.4200000000003</v>
      </c>
      <c r="G924">
        <f t="shared" si="28"/>
        <v>51.861863483525937</v>
      </c>
      <c r="H924">
        <f t="shared" si="29"/>
        <v>-671.77020790308131</v>
      </c>
    </row>
    <row r="925" spans="6:8" x14ac:dyDescent="0.35">
      <c r="F925">
        <v>18.4400000000003</v>
      </c>
      <c r="G925">
        <f t="shared" si="28"/>
        <v>51.918173867329983</v>
      </c>
      <c r="H925">
        <f t="shared" si="29"/>
        <v>-674.31170777277805</v>
      </c>
    </row>
    <row r="926" spans="6:8" x14ac:dyDescent="0.35">
      <c r="F926">
        <v>18.460000000000299</v>
      </c>
      <c r="G926">
        <f t="shared" si="28"/>
        <v>51.974484251134029</v>
      </c>
      <c r="H926">
        <f t="shared" si="29"/>
        <v>-676.85713164247454</v>
      </c>
    </row>
    <row r="927" spans="6:8" x14ac:dyDescent="0.35">
      <c r="F927">
        <v>18.480000000000299</v>
      </c>
      <c r="G927">
        <f t="shared" si="28"/>
        <v>52.030794634938069</v>
      </c>
      <c r="H927">
        <f t="shared" si="29"/>
        <v>-679.40647951217102</v>
      </c>
    </row>
    <row r="928" spans="6:8" x14ac:dyDescent="0.35">
      <c r="F928">
        <v>18.500000000000298</v>
      </c>
      <c r="G928">
        <f t="shared" si="28"/>
        <v>52.087105018742115</v>
      </c>
      <c r="H928">
        <f t="shared" si="29"/>
        <v>-681.9597513818677</v>
      </c>
    </row>
    <row r="929" spans="6:8" x14ac:dyDescent="0.35">
      <c r="F929">
        <v>18.520000000000302</v>
      </c>
      <c r="G929">
        <f t="shared" si="28"/>
        <v>52.143415402546168</v>
      </c>
      <c r="H929">
        <f t="shared" si="29"/>
        <v>-684.5169472515646</v>
      </c>
    </row>
    <row r="930" spans="6:8" x14ac:dyDescent="0.35">
      <c r="F930">
        <v>18.540000000000301</v>
      </c>
      <c r="G930">
        <f t="shared" si="28"/>
        <v>52.199725786350207</v>
      </c>
      <c r="H930">
        <f t="shared" si="29"/>
        <v>-687.07806712126137</v>
      </c>
    </row>
    <row r="931" spans="6:8" x14ac:dyDescent="0.35">
      <c r="F931">
        <v>18.560000000000301</v>
      </c>
      <c r="G931">
        <f t="shared" si="28"/>
        <v>52.256036170154253</v>
      </c>
      <c r="H931">
        <f t="shared" si="29"/>
        <v>-689.64311099095789</v>
      </c>
    </row>
    <row r="932" spans="6:8" x14ac:dyDescent="0.35">
      <c r="F932">
        <v>18.5800000000003</v>
      </c>
      <c r="G932">
        <f t="shared" si="28"/>
        <v>52.312346553958299</v>
      </c>
      <c r="H932">
        <f t="shared" si="29"/>
        <v>-692.21207886065463</v>
      </c>
    </row>
    <row r="933" spans="6:8" x14ac:dyDescent="0.35">
      <c r="F933">
        <v>18.6000000000003</v>
      </c>
      <c r="G933">
        <f t="shared" si="28"/>
        <v>52.368656937762339</v>
      </c>
      <c r="H933">
        <f t="shared" si="29"/>
        <v>-694.78497073035112</v>
      </c>
    </row>
    <row r="934" spans="6:8" x14ac:dyDescent="0.35">
      <c r="F934">
        <v>18.620000000000299</v>
      </c>
      <c r="G934">
        <f t="shared" si="28"/>
        <v>52.424967321566385</v>
      </c>
      <c r="H934">
        <f t="shared" si="29"/>
        <v>-697.36178660004782</v>
      </c>
    </row>
    <row r="935" spans="6:8" x14ac:dyDescent="0.35">
      <c r="F935">
        <v>18.640000000000299</v>
      </c>
      <c r="G935">
        <f t="shared" si="28"/>
        <v>52.481277705370424</v>
      </c>
      <c r="H935">
        <f t="shared" si="29"/>
        <v>-699.94252646974451</v>
      </c>
    </row>
    <row r="936" spans="6:8" x14ac:dyDescent="0.35">
      <c r="F936">
        <v>18.660000000000299</v>
      </c>
      <c r="G936">
        <f t="shared" si="28"/>
        <v>52.53758808917447</v>
      </c>
      <c r="H936">
        <f t="shared" si="29"/>
        <v>-702.52719033944095</v>
      </c>
    </row>
    <row r="937" spans="6:8" x14ac:dyDescent="0.35">
      <c r="F937">
        <v>18.680000000000302</v>
      </c>
      <c r="G937">
        <f t="shared" si="28"/>
        <v>52.593898472978523</v>
      </c>
      <c r="H937">
        <f t="shared" si="29"/>
        <v>-705.11577820913794</v>
      </c>
    </row>
    <row r="938" spans="6:8" x14ac:dyDescent="0.35">
      <c r="F938">
        <v>18.700000000000301</v>
      </c>
      <c r="G938">
        <f t="shared" si="28"/>
        <v>52.650208856782569</v>
      </c>
      <c r="H938">
        <f t="shared" si="29"/>
        <v>-707.70829007883447</v>
      </c>
    </row>
    <row r="939" spans="6:8" x14ac:dyDescent="0.35">
      <c r="F939">
        <v>18.720000000000301</v>
      </c>
      <c r="G939">
        <f t="shared" si="28"/>
        <v>52.706519240586609</v>
      </c>
      <c r="H939">
        <f t="shared" si="29"/>
        <v>-710.3047259485312</v>
      </c>
    </row>
    <row r="940" spans="6:8" x14ac:dyDescent="0.35">
      <c r="F940">
        <v>18.7400000000003</v>
      </c>
      <c r="G940">
        <f t="shared" si="28"/>
        <v>52.762829624390655</v>
      </c>
      <c r="H940">
        <f t="shared" si="29"/>
        <v>-712.90508581822792</v>
      </c>
    </row>
    <row r="941" spans="6:8" x14ac:dyDescent="0.35">
      <c r="F941">
        <v>18.7600000000003</v>
      </c>
      <c r="G941">
        <f t="shared" si="28"/>
        <v>52.819140008194701</v>
      </c>
      <c r="H941">
        <f t="shared" si="29"/>
        <v>-715.50936968792416</v>
      </c>
    </row>
    <row r="942" spans="6:8" x14ac:dyDescent="0.35">
      <c r="F942">
        <v>18.7800000000003</v>
      </c>
      <c r="G942">
        <f t="shared" si="28"/>
        <v>52.87545039199874</v>
      </c>
      <c r="H942">
        <f t="shared" si="29"/>
        <v>-718.11757755762085</v>
      </c>
    </row>
    <row r="943" spans="6:8" x14ac:dyDescent="0.35">
      <c r="F943">
        <v>18.800000000000299</v>
      </c>
      <c r="G943">
        <f t="shared" si="28"/>
        <v>52.931760775802786</v>
      </c>
      <c r="H943">
        <f t="shared" si="29"/>
        <v>-720.72970942731752</v>
      </c>
    </row>
    <row r="944" spans="6:8" x14ac:dyDescent="0.35">
      <c r="F944">
        <v>18.820000000000299</v>
      </c>
      <c r="G944">
        <f t="shared" si="28"/>
        <v>52.988071159606825</v>
      </c>
      <c r="H944">
        <f t="shared" si="29"/>
        <v>-723.34576529701394</v>
      </c>
    </row>
    <row r="945" spans="6:8" x14ac:dyDescent="0.35">
      <c r="F945">
        <v>18.840000000000298</v>
      </c>
      <c r="G945">
        <f t="shared" si="28"/>
        <v>53.044381543410871</v>
      </c>
      <c r="H945">
        <f t="shared" si="29"/>
        <v>-725.96574516671058</v>
      </c>
    </row>
    <row r="946" spans="6:8" x14ac:dyDescent="0.35">
      <c r="F946">
        <v>18.860000000000301</v>
      </c>
      <c r="G946">
        <f t="shared" si="28"/>
        <v>53.100691927214925</v>
      </c>
      <c r="H946">
        <f t="shared" si="29"/>
        <v>-728.58964903640776</v>
      </c>
    </row>
    <row r="947" spans="6:8" x14ac:dyDescent="0.35">
      <c r="F947">
        <v>18.880000000000301</v>
      </c>
      <c r="G947">
        <f t="shared" si="28"/>
        <v>53.157002311018971</v>
      </c>
      <c r="H947">
        <f t="shared" si="29"/>
        <v>-731.21747690610448</v>
      </c>
    </row>
    <row r="948" spans="6:8" x14ac:dyDescent="0.35">
      <c r="F948">
        <v>18.900000000000301</v>
      </c>
      <c r="G948">
        <f t="shared" si="28"/>
        <v>53.21331269482301</v>
      </c>
      <c r="H948">
        <f t="shared" si="29"/>
        <v>-733.84922877580095</v>
      </c>
    </row>
    <row r="949" spans="6:8" x14ac:dyDescent="0.35">
      <c r="F949">
        <v>18.9200000000003</v>
      </c>
      <c r="G949">
        <f t="shared" si="28"/>
        <v>53.269623078627056</v>
      </c>
      <c r="H949">
        <f t="shared" si="29"/>
        <v>-736.48490464549741</v>
      </c>
    </row>
    <row r="950" spans="6:8" x14ac:dyDescent="0.35">
      <c r="F950">
        <v>18.9400000000003</v>
      </c>
      <c r="G950">
        <f t="shared" si="28"/>
        <v>53.325933462431095</v>
      </c>
      <c r="H950">
        <f t="shared" si="29"/>
        <v>-739.12450451519408</v>
      </c>
    </row>
    <row r="951" spans="6:8" x14ac:dyDescent="0.35">
      <c r="F951">
        <v>18.960000000000299</v>
      </c>
      <c r="G951">
        <f t="shared" si="28"/>
        <v>53.382243846235141</v>
      </c>
      <c r="H951">
        <f t="shared" si="29"/>
        <v>-741.7680283848905</v>
      </c>
    </row>
    <row r="952" spans="6:8" x14ac:dyDescent="0.35">
      <c r="F952">
        <v>18.980000000000299</v>
      </c>
      <c r="G952">
        <f t="shared" si="28"/>
        <v>53.438554230039188</v>
      </c>
      <c r="H952">
        <f t="shared" si="29"/>
        <v>-744.41547625458736</v>
      </c>
    </row>
    <row r="953" spans="6:8" x14ac:dyDescent="0.35">
      <c r="F953">
        <v>19.000000000000298</v>
      </c>
      <c r="G953">
        <f t="shared" si="28"/>
        <v>53.494864613843227</v>
      </c>
      <c r="H953">
        <f t="shared" si="29"/>
        <v>-747.06684812428409</v>
      </c>
    </row>
    <row r="954" spans="6:8" x14ac:dyDescent="0.35">
      <c r="F954">
        <v>19.020000000000302</v>
      </c>
      <c r="G954">
        <f t="shared" si="28"/>
        <v>53.55117499764728</v>
      </c>
      <c r="H954">
        <f t="shared" si="29"/>
        <v>-749.72214399398104</v>
      </c>
    </row>
    <row r="955" spans="6:8" x14ac:dyDescent="0.35">
      <c r="F955">
        <v>19.040000000000301</v>
      </c>
      <c r="G955">
        <f t="shared" si="28"/>
        <v>53.607485381451326</v>
      </c>
      <c r="H955">
        <f t="shared" si="29"/>
        <v>-752.38136386367751</v>
      </c>
    </row>
    <row r="956" spans="6:8" x14ac:dyDescent="0.35">
      <c r="F956">
        <v>19.060000000000301</v>
      </c>
      <c r="G956">
        <f t="shared" si="28"/>
        <v>53.663795765255365</v>
      </c>
      <c r="H956">
        <f t="shared" si="29"/>
        <v>-755.04450773337419</v>
      </c>
    </row>
    <row r="957" spans="6:8" x14ac:dyDescent="0.35">
      <c r="F957">
        <v>19.0800000000003</v>
      </c>
      <c r="G957">
        <f t="shared" si="28"/>
        <v>53.720106149059411</v>
      </c>
      <c r="H957">
        <f t="shared" si="29"/>
        <v>-757.71157560307051</v>
      </c>
    </row>
    <row r="958" spans="6:8" x14ac:dyDescent="0.35">
      <c r="F958">
        <v>19.1000000000003</v>
      </c>
      <c r="G958">
        <f t="shared" si="28"/>
        <v>53.776416532863458</v>
      </c>
      <c r="H958">
        <f t="shared" si="29"/>
        <v>-760.38256747276705</v>
      </c>
    </row>
    <row r="959" spans="6:8" x14ac:dyDescent="0.35">
      <c r="F959">
        <v>19.120000000000299</v>
      </c>
      <c r="G959">
        <f t="shared" si="28"/>
        <v>53.832726916667497</v>
      </c>
      <c r="H959">
        <f t="shared" si="29"/>
        <v>-763.05748334246391</v>
      </c>
    </row>
    <row r="960" spans="6:8" x14ac:dyDescent="0.35">
      <c r="F960">
        <v>19.140000000000299</v>
      </c>
      <c r="G960">
        <f t="shared" si="28"/>
        <v>53.889037300471543</v>
      </c>
      <c r="H960">
        <f t="shared" si="29"/>
        <v>-765.73632321216064</v>
      </c>
    </row>
    <row r="961" spans="6:8" x14ac:dyDescent="0.35">
      <c r="F961">
        <v>19.160000000000299</v>
      </c>
      <c r="G961">
        <f t="shared" si="28"/>
        <v>53.945347684275589</v>
      </c>
      <c r="H961">
        <f t="shared" si="29"/>
        <v>-768.41908708185724</v>
      </c>
    </row>
    <row r="962" spans="6:8" x14ac:dyDescent="0.35">
      <c r="F962">
        <v>19.180000000000302</v>
      </c>
      <c r="G962">
        <f t="shared" si="28"/>
        <v>54.001658068079642</v>
      </c>
      <c r="H962">
        <f t="shared" si="29"/>
        <v>-771.10577495155394</v>
      </c>
    </row>
    <row r="963" spans="6:8" x14ac:dyDescent="0.35">
      <c r="F963">
        <v>19.200000000000301</v>
      </c>
      <c r="G963">
        <f t="shared" ref="G963:G1026" si="30">$B$15*F963</f>
        <v>54.057968451883681</v>
      </c>
      <c r="H963">
        <f t="shared" ref="H963:H1026" si="31">$B$13*F963-($B$8*F963^2)/2+$B$12</f>
        <v>-773.79638682125074</v>
      </c>
    </row>
    <row r="964" spans="6:8" x14ac:dyDescent="0.35">
      <c r="F964">
        <v>19.220000000000301</v>
      </c>
      <c r="G964">
        <f t="shared" si="30"/>
        <v>54.114278835687728</v>
      </c>
      <c r="H964">
        <f t="shared" si="31"/>
        <v>-776.4909226909474</v>
      </c>
    </row>
    <row r="965" spans="6:8" x14ac:dyDescent="0.35">
      <c r="F965">
        <v>19.2400000000003</v>
      </c>
      <c r="G965">
        <f t="shared" si="30"/>
        <v>54.170589219491767</v>
      </c>
      <c r="H965">
        <f t="shared" si="31"/>
        <v>-779.18938256064416</v>
      </c>
    </row>
    <row r="966" spans="6:8" x14ac:dyDescent="0.35">
      <c r="F966">
        <v>19.2600000000003</v>
      </c>
      <c r="G966">
        <f t="shared" si="30"/>
        <v>54.226899603295813</v>
      </c>
      <c r="H966">
        <f t="shared" si="31"/>
        <v>-781.89176643034057</v>
      </c>
    </row>
    <row r="967" spans="6:8" x14ac:dyDescent="0.35">
      <c r="F967">
        <v>19.2800000000003</v>
      </c>
      <c r="G967">
        <f t="shared" si="30"/>
        <v>54.283209987099859</v>
      </c>
      <c r="H967">
        <f t="shared" si="31"/>
        <v>-784.59807430003707</v>
      </c>
    </row>
    <row r="968" spans="6:8" x14ac:dyDescent="0.35">
      <c r="F968">
        <v>19.300000000000299</v>
      </c>
      <c r="G968">
        <f t="shared" si="30"/>
        <v>54.339520370903898</v>
      </c>
      <c r="H968">
        <f t="shared" si="31"/>
        <v>-787.30830616973367</v>
      </c>
    </row>
    <row r="969" spans="6:8" x14ac:dyDescent="0.35">
      <c r="F969">
        <v>19.320000000000299</v>
      </c>
      <c r="G969">
        <f t="shared" si="30"/>
        <v>54.395830754707944</v>
      </c>
      <c r="H969">
        <f t="shared" si="31"/>
        <v>-790.02246203943037</v>
      </c>
    </row>
    <row r="970" spans="6:8" x14ac:dyDescent="0.35">
      <c r="F970">
        <v>19.340000000000298</v>
      </c>
      <c r="G970">
        <f t="shared" si="30"/>
        <v>54.452141138511983</v>
      </c>
      <c r="H970">
        <f t="shared" si="31"/>
        <v>-792.74054190912693</v>
      </c>
    </row>
    <row r="971" spans="6:8" x14ac:dyDescent="0.35">
      <c r="F971">
        <v>19.360000000000301</v>
      </c>
      <c r="G971">
        <f t="shared" si="30"/>
        <v>54.508451522316037</v>
      </c>
      <c r="H971">
        <f t="shared" si="31"/>
        <v>-795.46254577882405</v>
      </c>
    </row>
    <row r="972" spans="6:8" x14ac:dyDescent="0.35">
      <c r="F972">
        <v>19.380000000000301</v>
      </c>
      <c r="G972">
        <f t="shared" si="30"/>
        <v>54.564761906120083</v>
      </c>
      <c r="H972">
        <f t="shared" si="31"/>
        <v>-798.18847364852058</v>
      </c>
    </row>
    <row r="973" spans="6:8" x14ac:dyDescent="0.35">
      <c r="F973">
        <v>19.400000000000301</v>
      </c>
      <c r="G973">
        <f t="shared" si="30"/>
        <v>54.621072289924129</v>
      </c>
      <c r="H973">
        <f t="shared" si="31"/>
        <v>-800.91832551821722</v>
      </c>
    </row>
    <row r="974" spans="6:8" x14ac:dyDescent="0.35">
      <c r="F974">
        <v>19.4200000000003</v>
      </c>
      <c r="G974">
        <f t="shared" si="30"/>
        <v>54.677382673728168</v>
      </c>
      <c r="H974">
        <f t="shared" si="31"/>
        <v>-803.65210138791372</v>
      </c>
    </row>
    <row r="975" spans="6:8" x14ac:dyDescent="0.35">
      <c r="F975">
        <v>19.4400000000003</v>
      </c>
      <c r="G975">
        <f t="shared" si="30"/>
        <v>54.733693057532214</v>
      </c>
      <c r="H975">
        <f t="shared" si="31"/>
        <v>-806.38980125761032</v>
      </c>
    </row>
    <row r="976" spans="6:8" x14ac:dyDescent="0.35">
      <c r="F976">
        <v>19.460000000000299</v>
      </c>
      <c r="G976">
        <f t="shared" si="30"/>
        <v>54.79000344133626</v>
      </c>
      <c r="H976">
        <f t="shared" si="31"/>
        <v>-809.13142512730678</v>
      </c>
    </row>
    <row r="977" spans="6:8" x14ac:dyDescent="0.35">
      <c r="F977">
        <v>19.480000000000299</v>
      </c>
      <c r="G977">
        <f t="shared" si="30"/>
        <v>54.8463138251403</v>
      </c>
      <c r="H977">
        <f t="shared" si="31"/>
        <v>-811.87697299700335</v>
      </c>
    </row>
    <row r="978" spans="6:8" x14ac:dyDescent="0.35">
      <c r="F978">
        <v>19.500000000000298</v>
      </c>
      <c r="G978">
        <f t="shared" si="30"/>
        <v>54.902624208944346</v>
      </c>
      <c r="H978">
        <f t="shared" si="31"/>
        <v>-814.62644486670024</v>
      </c>
    </row>
    <row r="979" spans="6:8" x14ac:dyDescent="0.35">
      <c r="F979">
        <v>19.520000000000302</v>
      </c>
      <c r="G979">
        <f t="shared" si="30"/>
        <v>54.958934592748399</v>
      </c>
      <c r="H979">
        <f t="shared" si="31"/>
        <v>-817.379840736397</v>
      </c>
    </row>
    <row r="980" spans="6:8" x14ac:dyDescent="0.35">
      <c r="F980">
        <v>19.540000000000301</v>
      </c>
      <c r="G980">
        <f t="shared" si="30"/>
        <v>55.015244976552438</v>
      </c>
      <c r="H980">
        <f t="shared" si="31"/>
        <v>-820.13716060609386</v>
      </c>
    </row>
    <row r="981" spans="6:8" x14ac:dyDescent="0.35">
      <c r="F981">
        <v>19.560000000000301</v>
      </c>
      <c r="G981">
        <f t="shared" si="30"/>
        <v>55.071555360356484</v>
      </c>
      <c r="H981">
        <f t="shared" si="31"/>
        <v>-822.89840447579013</v>
      </c>
    </row>
    <row r="982" spans="6:8" x14ac:dyDescent="0.35">
      <c r="F982">
        <v>19.5800000000003</v>
      </c>
      <c r="G982">
        <f t="shared" si="30"/>
        <v>55.12786574416053</v>
      </c>
      <c r="H982">
        <f t="shared" si="31"/>
        <v>-825.66357234548695</v>
      </c>
    </row>
    <row r="983" spans="6:8" x14ac:dyDescent="0.35">
      <c r="F983">
        <v>19.6000000000003</v>
      </c>
      <c r="G983">
        <f t="shared" si="30"/>
        <v>55.18417612796457</v>
      </c>
      <c r="H983">
        <f t="shared" si="31"/>
        <v>-828.43266421518342</v>
      </c>
    </row>
    <row r="984" spans="6:8" x14ac:dyDescent="0.35">
      <c r="F984">
        <v>19.620000000000299</v>
      </c>
      <c r="G984">
        <f t="shared" si="30"/>
        <v>55.240486511768616</v>
      </c>
      <c r="H984">
        <f t="shared" si="31"/>
        <v>-831.20568008488021</v>
      </c>
    </row>
    <row r="985" spans="6:8" x14ac:dyDescent="0.35">
      <c r="F985">
        <v>19.640000000000299</v>
      </c>
      <c r="G985">
        <f t="shared" si="30"/>
        <v>55.296796895572655</v>
      </c>
      <c r="H985">
        <f t="shared" si="31"/>
        <v>-833.98261995457665</v>
      </c>
    </row>
    <row r="986" spans="6:8" x14ac:dyDescent="0.35">
      <c r="F986">
        <v>19.660000000000299</v>
      </c>
      <c r="G986">
        <f t="shared" si="30"/>
        <v>55.353107279376701</v>
      </c>
      <c r="H986">
        <f t="shared" si="31"/>
        <v>-836.76348382427318</v>
      </c>
    </row>
    <row r="987" spans="6:8" x14ac:dyDescent="0.35">
      <c r="F987">
        <v>19.680000000000302</v>
      </c>
      <c r="G987">
        <f t="shared" si="30"/>
        <v>55.409417663180754</v>
      </c>
      <c r="H987">
        <f t="shared" si="31"/>
        <v>-839.54827169397026</v>
      </c>
    </row>
    <row r="988" spans="6:8" x14ac:dyDescent="0.35">
      <c r="F988">
        <v>19.700000000000301</v>
      </c>
      <c r="G988">
        <f t="shared" si="30"/>
        <v>55.4657280469848</v>
      </c>
      <c r="H988">
        <f t="shared" si="31"/>
        <v>-842.33698356366699</v>
      </c>
    </row>
    <row r="989" spans="6:8" x14ac:dyDescent="0.35">
      <c r="F989">
        <v>19.720000000000301</v>
      </c>
      <c r="G989">
        <f t="shared" si="30"/>
        <v>55.522038430788839</v>
      </c>
      <c r="H989">
        <f t="shared" si="31"/>
        <v>-845.12961943336359</v>
      </c>
    </row>
    <row r="990" spans="6:8" x14ac:dyDescent="0.35">
      <c r="F990">
        <v>19.7400000000003</v>
      </c>
      <c r="G990">
        <f t="shared" si="30"/>
        <v>55.578348814592886</v>
      </c>
      <c r="H990">
        <f t="shared" si="31"/>
        <v>-847.92617930306005</v>
      </c>
    </row>
    <row r="991" spans="6:8" x14ac:dyDescent="0.35">
      <c r="F991">
        <v>19.7600000000003</v>
      </c>
      <c r="G991">
        <f t="shared" si="30"/>
        <v>55.634659198396932</v>
      </c>
      <c r="H991">
        <f t="shared" si="31"/>
        <v>-850.72666317275662</v>
      </c>
    </row>
    <row r="992" spans="6:8" x14ac:dyDescent="0.35">
      <c r="F992">
        <v>19.7800000000003</v>
      </c>
      <c r="G992">
        <f t="shared" si="30"/>
        <v>55.690969582200971</v>
      </c>
      <c r="H992">
        <f t="shared" si="31"/>
        <v>-853.53107104245328</v>
      </c>
    </row>
    <row r="993" spans="6:8" x14ac:dyDescent="0.35">
      <c r="F993">
        <v>19.800000000000299</v>
      </c>
      <c r="G993">
        <f t="shared" si="30"/>
        <v>55.747279966005017</v>
      </c>
      <c r="H993">
        <f t="shared" si="31"/>
        <v>-856.33940291215004</v>
      </c>
    </row>
    <row r="994" spans="6:8" x14ac:dyDescent="0.35">
      <c r="F994">
        <v>19.820000000000299</v>
      </c>
      <c r="G994">
        <f t="shared" si="30"/>
        <v>55.803590349809056</v>
      </c>
      <c r="H994">
        <f t="shared" si="31"/>
        <v>-859.15165878184621</v>
      </c>
    </row>
    <row r="995" spans="6:8" x14ac:dyDescent="0.35">
      <c r="F995">
        <v>19.840000000000298</v>
      </c>
      <c r="G995">
        <f t="shared" si="30"/>
        <v>55.859900733613102</v>
      </c>
      <c r="H995">
        <f t="shared" si="31"/>
        <v>-861.96783865154293</v>
      </c>
    </row>
    <row r="996" spans="6:8" x14ac:dyDescent="0.35">
      <c r="F996">
        <v>19.860000000000301</v>
      </c>
      <c r="G996">
        <f t="shared" si="30"/>
        <v>55.916211117417156</v>
      </c>
      <c r="H996">
        <f t="shared" si="31"/>
        <v>-864.78794252124021</v>
      </c>
    </row>
    <row r="997" spans="6:8" x14ac:dyDescent="0.35">
      <c r="F997">
        <v>19.880000000000301</v>
      </c>
      <c r="G997">
        <f t="shared" si="30"/>
        <v>55.972521501221202</v>
      </c>
      <c r="H997">
        <f t="shared" si="31"/>
        <v>-867.61197039093668</v>
      </c>
    </row>
    <row r="998" spans="6:8" x14ac:dyDescent="0.35">
      <c r="F998">
        <v>19.900000000000301</v>
      </c>
      <c r="G998">
        <f t="shared" si="30"/>
        <v>56.028831885025241</v>
      </c>
      <c r="H998">
        <f t="shared" si="31"/>
        <v>-870.43992226063347</v>
      </c>
    </row>
    <row r="999" spans="6:8" x14ac:dyDescent="0.35">
      <c r="F999">
        <v>19.9200000000003</v>
      </c>
      <c r="G999">
        <f t="shared" si="30"/>
        <v>56.085142268829287</v>
      </c>
      <c r="H999">
        <f t="shared" si="31"/>
        <v>-873.27179813032967</v>
      </c>
    </row>
    <row r="1000" spans="6:8" x14ac:dyDescent="0.35">
      <c r="F1000">
        <v>19.9400000000003</v>
      </c>
      <c r="G1000">
        <f t="shared" si="30"/>
        <v>56.141452652633326</v>
      </c>
      <c r="H1000">
        <f t="shared" si="31"/>
        <v>-876.10759800002643</v>
      </c>
    </row>
    <row r="1001" spans="6:8" x14ac:dyDescent="0.35">
      <c r="F1001">
        <v>19.960000000000299</v>
      </c>
      <c r="G1001">
        <f t="shared" si="30"/>
        <v>56.197763036437372</v>
      </c>
      <c r="H1001">
        <f t="shared" si="31"/>
        <v>-878.94732186972328</v>
      </c>
    </row>
    <row r="1002" spans="6:8" x14ac:dyDescent="0.35">
      <c r="F1002">
        <v>19.980000000000299</v>
      </c>
      <c r="G1002">
        <f t="shared" si="30"/>
        <v>56.254073420241419</v>
      </c>
      <c r="H1002">
        <f t="shared" si="31"/>
        <v>-881.79096973941978</v>
      </c>
    </row>
    <row r="1003" spans="6:8" x14ac:dyDescent="0.35">
      <c r="F1003">
        <v>20.000000000000298</v>
      </c>
      <c r="G1003">
        <f t="shared" si="30"/>
        <v>56.310383804045458</v>
      </c>
      <c r="H1003">
        <f t="shared" si="31"/>
        <v>-884.63854160911615</v>
      </c>
    </row>
    <row r="1004" spans="6:8" x14ac:dyDescent="0.35">
      <c r="F1004">
        <v>20.020000000000302</v>
      </c>
      <c r="G1004">
        <f t="shared" si="30"/>
        <v>56.366694187849511</v>
      </c>
      <c r="H1004">
        <f t="shared" si="31"/>
        <v>-887.49003747881329</v>
      </c>
    </row>
    <row r="1005" spans="6:8" x14ac:dyDescent="0.35">
      <c r="F1005">
        <v>20.040000000000301</v>
      </c>
      <c r="G1005">
        <f t="shared" si="30"/>
        <v>56.423004571653557</v>
      </c>
      <c r="H1005">
        <f t="shared" si="31"/>
        <v>-890.34545734850985</v>
      </c>
    </row>
    <row r="1006" spans="6:8" x14ac:dyDescent="0.35">
      <c r="F1006">
        <v>20.060000000000301</v>
      </c>
      <c r="G1006">
        <f t="shared" si="30"/>
        <v>56.479314955457596</v>
      </c>
      <c r="H1006">
        <f t="shared" si="31"/>
        <v>-893.20480121820674</v>
      </c>
    </row>
    <row r="1007" spans="6:8" x14ac:dyDescent="0.35">
      <c r="F1007">
        <v>20.0800000000003</v>
      </c>
      <c r="G1007">
        <f t="shared" si="30"/>
        <v>56.535625339261642</v>
      </c>
      <c r="H1007">
        <f t="shared" si="31"/>
        <v>-896.06806908790327</v>
      </c>
    </row>
    <row r="1008" spans="6:8" x14ac:dyDescent="0.35">
      <c r="F1008">
        <v>20.1000000000003</v>
      </c>
      <c r="G1008">
        <f t="shared" si="30"/>
        <v>56.591935723065689</v>
      </c>
      <c r="H1008">
        <f t="shared" si="31"/>
        <v>-898.93526095759944</v>
      </c>
    </row>
    <row r="1009" spans="6:8" x14ac:dyDescent="0.35">
      <c r="F1009">
        <v>20.120000000000299</v>
      </c>
      <c r="G1009">
        <f t="shared" si="30"/>
        <v>56.648246106869728</v>
      </c>
      <c r="H1009">
        <f t="shared" si="31"/>
        <v>-901.80637682729616</v>
      </c>
    </row>
    <row r="1010" spans="6:8" x14ac:dyDescent="0.35">
      <c r="F1010">
        <v>20.140000000000299</v>
      </c>
      <c r="G1010">
        <f t="shared" si="30"/>
        <v>56.704556490673774</v>
      </c>
      <c r="H1010">
        <f t="shared" si="31"/>
        <v>-904.68141669699276</v>
      </c>
    </row>
    <row r="1011" spans="6:8" x14ac:dyDescent="0.35">
      <c r="F1011">
        <v>20.160000000000299</v>
      </c>
      <c r="G1011">
        <f t="shared" si="30"/>
        <v>56.76086687447782</v>
      </c>
      <c r="H1011">
        <f t="shared" si="31"/>
        <v>-907.56038056668945</v>
      </c>
    </row>
    <row r="1012" spans="6:8" x14ac:dyDescent="0.35">
      <c r="F1012">
        <v>20.180000000000302</v>
      </c>
      <c r="G1012">
        <f t="shared" si="30"/>
        <v>56.817177258281873</v>
      </c>
      <c r="H1012">
        <f t="shared" si="31"/>
        <v>-910.44326843638646</v>
      </c>
    </row>
    <row r="1013" spans="6:8" x14ac:dyDescent="0.35">
      <c r="F1013">
        <v>20.200000000000301</v>
      </c>
      <c r="G1013">
        <f t="shared" si="30"/>
        <v>56.873487642085912</v>
      </c>
      <c r="H1013">
        <f t="shared" si="31"/>
        <v>-913.33008030608312</v>
      </c>
    </row>
    <row r="1014" spans="6:8" x14ac:dyDescent="0.35">
      <c r="F1014">
        <v>20.220000000000301</v>
      </c>
      <c r="G1014">
        <f t="shared" si="30"/>
        <v>56.929798025889959</v>
      </c>
      <c r="H1014">
        <f t="shared" si="31"/>
        <v>-916.22081617577987</v>
      </c>
    </row>
    <row r="1015" spans="6:8" x14ac:dyDescent="0.35">
      <c r="F1015">
        <v>20.2400000000003</v>
      </c>
      <c r="G1015">
        <f t="shared" si="30"/>
        <v>56.986108409693998</v>
      </c>
      <c r="H1015">
        <f t="shared" si="31"/>
        <v>-919.11547604547627</v>
      </c>
    </row>
    <row r="1016" spans="6:8" x14ac:dyDescent="0.35">
      <c r="F1016">
        <v>20.2600000000003</v>
      </c>
      <c r="G1016">
        <f t="shared" si="30"/>
        <v>57.042418793498044</v>
      </c>
      <c r="H1016">
        <f t="shared" si="31"/>
        <v>-922.01405991517299</v>
      </c>
    </row>
    <row r="1017" spans="6:8" x14ac:dyDescent="0.35">
      <c r="F1017">
        <v>20.2800000000003</v>
      </c>
      <c r="G1017">
        <f t="shared" si="30"/>
        <v>57.09872917730209</v>
      </c>
      <c r="H1017">
        <f t="shared" si="31"/>
        <v>-924.91656778486936</v>
      </c>
    </row>
    <row r="1018" spans="6:8" x14ac:dyDescent="0.35">
      <c r="F1018">
        <v>20.300000000000299</v>
      </c>
      <c r="G1018">
        <f t="shared" si="30"/>
        <v>57.155039561106129</v>
      </c>
      <c r="H1018">
        <f t="shared" si="31"/>
        <v>-927.82299965456605</v>
      </c>
    </row>
    <row r="1019" spans="6:8" x14ac:dyDescent="0.35">
      <c r="F1019">
        <v>20.320000000000299</v>
      </c>
      <c r="G1019">
        <f t="shared" si="30"/>
        <v>57.211349944910175</v>
      </c>
      <c r="H1019">
        <f t="shared" si="31"/>
        <v>-930.73335552426283</v>
      </c>
    </row>
    <row r="1020" spans="6:8" x14ac:dyDescent="0.35">
      <c r="F1020">
        <v>20.340000000000298</v>
      </c>
      <c r="G1020">
        <f t="shared" si="30"/>
        <v>57.267660328714214</v>
      </c>
      <c r="H1020">
        <f t="shared" si="31"/>
        <v>-933.64763539395949</v>
      </c>
    </row>
    <row r="1021" spans="6:8" x14ac:dyDescent="0.35">
      <c r="F1021">
        <v>20.360000000000301</v>
      </c>
      <c r="G1021">
        <f t="shared" si="30"/>
        <v>57.323970712518268</v>
      </c>
      <c r="H1021">
        <f t="shared" si="31"/>
        <v>-936.56583926365647</v>
      </c>
    </row>
    <row r="1022" spans="6:8" x14ac:dyDescent="0.35">
      <c r="F1022">
        <v>20.380000000000301</v>
      </c>
      <c r="G1022">
        <f t="shared" si="30"/>
        <v>57.380281096322314</v>
      </c>
      <c r="H1022">
        <f t="shared" si="31"/>
        <v>-939.48796713335287</v>
      </c>
    </row>
    <row r="1023" spans="6:8" x14ac:dyDescent="0.35">
      <c r="F1023">
        <v>20.400000000000301</v>
      </c>
      <c r="G1023">
        <f t="shared" si="30"/>
        <v>57.43659148012636</v>
      </c>
      <c r="H1023">
        <f t="shared" si="31"/>
        <v>-942.41401900304936</v>
      </c>
    </row>
    <row r="1024" spans="6:8" x14ac:dyDescent="0.35">
      <c r="F1024">
        <v>20.4200000000003</v>
      </c>
      <c r="G1024">
        <f t="shared" si="30"/>
        <v>57.492901863930399</v>
      </c>
      <c r="H1024">
        <f t="shared" si="31"/>
        <v>-945.34399487274595</v>
      </c>
    </row>
    <row r="1025" spans="6:8" x14ac:dyDescent="0.35">
      <c r="F1025">
        <v>20.4400000000003</v>
      </c>
      <c r="G1025">
        <f t="shared" si="30"/>
        <v>57.549212247734445</v>
      </c>
      <c r="H1025">
        <f t="shared" si="31"/>
        <v>-948.27789474244287</v>
      </c>
    </row>
    <row r="1026" spans="6:8" x14ac:dyDescent="0.35">
      <c r="F1026">
        <v>20.460000000000299</v>
      </c>
      <c r="G1026">
        <f t="shared" si="30"/>
        <v>57.605522631538491</v>
      </c>
      <c r="H1026">
        <f t="shared" si="31"/>
        <v>-951.21571861213897</v>
      </c>
    </row>
    <row r="1027" spans="6:8" x14ac:dyDescent="0.35">
      <c r="F1027">
        <v>20.480000000000299</v>
      </c>
      <c r="G1027">
        <f t="shared" ref="G1027:G1090" si="32">$B$15*F1027</f>
        <v>57.66183301534253</v>
      </c>
      <c r="H1027">
        <f t="shared" ref="H1027:H1053" si="33">$B$13*F1027-($B$8*F1027^2)/2+$B$12</f>
        <v>-954.15746648183585</v>
      </c>
    </row>
    <row r="1028" spans="6:8" x14ac:dyDescent="0.35">
      <c r="F1028">
        <v>20.500000000000298</v>
      </c>
      <c r="G1028">
        <f t="shared" si="32"/>
        <v>57.718143399146577</v>
      </c>
      <c r="H1028">
        <f t="shared" si="33"/>
        <v>-957.10313835153238</v>
      </c>
    </row>
    <row r="1029" spans="6:8" x14ac:dyDescent="0.35">
      <c r="F1029">
        <v>20.520000000000302</v>
      </c>
      <c r="G1029">
        <f t="shared" si="32"/>
        <v>57.77445378295063</v>
      </c>
      <c r="H1029">
        <f t="shared" si="33"/>
        <v>-960.05273422122968</v>
      </c>
    </row>
    <row r="1030" spans="6:8" x14ac:dyDescent="0.35">
      <c r="F1030">
        <v>20.540000000000301</v>
      </c>
      <c r="G1030">
        <f t="shared" si="32"/>
        <v>57.830764166754669</v>
      </c>
      <c r="H1030">
        <f t="shared" si="33"/>
        <v>-963.0062540909264</v>
      </c>
    </row>
    <row r="1031" spans="6:8" x14ac:dyDescent="0.35">
      <c r="F1031">
        <v>20.560000000000301</v>
      </c>
      <c r="G1031">
        <f t="shared" si="32"/>
        <v>57.887074550558715</v>
      </c>
      <c r="H1031">
        <f t="shared" si="33"/>
        <v>-965.96369796062254</v>
      </c>
    </row>
    <row r="1032" spans="6:8" x14ac:dyDescent="0.35">
      <c r="F1032">
        <v>20.5800000000003</v>
      </c>
      <c r="G1032">
        <f t="shared" si="32"/>
        <v>57.943384934362761</v>
      </c>
      <c r="H1032">
        <f t="shared" si="33"/>
        <v>-968.925065830319</v>
      </c>
    </row>
    <row r="1033" spans="6:8" x14ac:dyDescent="0.35">
      <c r="F1033">
        <v>20.6000000000003</v>
      </c>
      <c r="G1033">
        <f t="shared" si="32"/>
        <v>57.9996953181668</v>
      </c>
      <c r="H1033">
        <f t="shared" si="33"/>
        <v>-971.89035770001601</v>
      </c>
    </row>
    <row r="1034" spans="6:8" x14ac:dyDescent="0.35">
      <c r="F1034">
        <v>20.620000000000299</v>
      </c>
      <c r="G1034">
        <f t="shared" si="32"/>
        <v>58.056005701970847</v>
      </c>
      <c r="H1034">
        <f t="shared" si="33"/>
        <v>-974.85957356971267</v>
      </c>
    </row>
    <row r="1035" spans="6:8" x14ac:dyDescent="0.35">
      <c r="F1035">
        <v>20.640000000000299</v>
      </c>
      <c r="G1035">
        <f t="shared" si="32"/>
        <v>58.112316085774886</v>
      </c>
      <c r="H1035">
        <f t="shared" si="33"/>
        <v>-977.83271343940919</v>
      </c>
    </row>
    <row r="1036" spans="6:8" x14ac:dyDescent="0.35">
      <c r="F1036">
        <v>20.660000000000299</v>
      </c>
      <c r="G1036">
        <f t="shared" si="32"/>
        <v>58.168626469578932</v>
      </c>
      <c r="H1036">
        <f t="shared" si="33"/>
        <v>-980.80977730910558</v>
      </c>
    </row>
    <row r="1037" spans="6:8" x14ac:dyDescent="0.35">
      <c r="F1037">
        <v>20.680000000000302</v>
      </c>
      <c r="G1037">
        <f t="shared" si="32"/>
        <v>58.224936853382985</v>
      </c>
      <c r="H1037">
        <f t="shared" si="33"/>
        <v>-983.79076517880276</v>
      </c>
    </row>
    <row r="1038" spans="6:8" x14ac:dyDescent="0.35">
      <c r="F1038">
        <v>20.700000000000301</v>
      </c>
      <c r="G1038">
        <f t="shared" si="32"/>
        <v>58.281247237187031</v>
      </c>
      <c r="H1038">
        <f t="shared" si="33"/>
        <v>-986.77567704849935</v>
      </c>
    </row>
    <row r="1039" spans="6:8" x14ac:dyDescent="0.35">
      <c r="F1039">
        <v>20.720000000000301</v>
      </c>
      <c r="G1039">
        <f t="shared" si="32"/>
        <v>58.33755762099107</v>
      </c>
      <c r="H1039">
        <f t="shared" si="33"/>
        <v>-989.76451291819603</v>
      </c>
    </row>
    <row r="1040" spans="6:8" x14ac:dyDescent="0.35">
      <c r="F1040">
        <v>20.7400000000003</v>
      </c>
      <c r="G1040">
        <f t="shared" si="32"/>
        <v>58.393868004795117</v>
      </c>
      <c r="H1040">
        <f t="shared" si="33"/>
        <v>-992.75727278789213</v>
      </c>
    </row>
    <row r="1041" spans="6:8" x14ac:dyDescent="0.35">
      <c r="F1041">
        <v>20.7600000000003</v>
      </c>
      <c r="G1041">
        <f t="shared" si="32"/>
        <v>58.450178388599163</v>
      </c>
      <c r="H1041">
        <f t="shared" si="33"/>
        <v>-995.75395665758901</v>
      </c>
    </row>
    <row r="1042" spans="6:8" x14ac:dyDescent="0.35">
      <c r="F1042">
        <v>20.7800000000003</v>
      </c>
      <c r="G1042">
        <f t="shared" si="32"/>
        <v>58.506488772403202</v>
      </c>
      <c r="H1042">
        <f t="shared" si="33"/>
        <v>-998.75456452728554</v>
      </c>
    </row>
    <row r="1043" spans="6:8" x14ac:dyDescent="0.35">
      <c r="F1043">
        <v>20.800000000000299</v>
      </c>
      <c r="G1043">
        <f t="shared" si="32"/>
        <v>58.562799156207248</v>
      </c>
      <c r="H1043">
        <f t="shared" si="33"/>
        <v>-1001.7590963969822</v>
      </c>
    </row>
    <row r="1044" spans="6:8" x14ac:dyDescent="0.35">
      <c r="F1044">
        <v>20.820000000000299</v>
      </c>
      <c r="G1044">
        <f t="shared" si="32"/>
        <v>58.619109540011287</v>
      </c>
      <c r="H1044">
        <f t="shared" si="33"/>
        <v>-1004.7675522666786</v>
      </c>
    </row>
    <row r="1045" spans="6:8" x14ac:dyDescent="0.35">
      <c r="F1045">
        <v>20.840000000000298</v>
      </c>
      <c r="G1045">
        <f t="shared" si="32"/>
        <v>58.675419923815333</v>
      </c>
      <c r="H1045">
        <f t="shared" si="33"/>
        <v>-1007.779932136375</v>
      </c>
    </row>
    <row r="1046" spans="6:8" x14ac:dyDescent="0.35">
      <c r="F1046">
        <v>20.860000000000301</v>
      </c>
      <c r="G1046">
        <f t="shared" si="32"/>
        <v>58.731730307619387</v>
      </c>
      <c r="H1046">
        <f t="shared" si="33"/>
        <v>-1010.7962360060726</v>
      </c>
    </row>
    <row r="1047" spans="6:8" x14ac:dyDescent="0.35">
      <c r="F1047">
        <v>20.880000000000301</v>
      </c>
      <c r="G1047">
        <f t="shared" si="32"/>
        <v>58.788040691423433</v>
      </c>
      <c r="H1047">
        <f t="shared" si="33"/>
        <v>-1013.8164638757692</v>
      </c>
    </row>
    <row r="1048" spans="6:8" x14ac:dyDescent="0.35">
      <c r="F1048">
        <v>20.900000000000301</v>
      </c>
      <c r="G1048">
        <f t="shared" si="32"/>
        <v>58.844351075227472</v>
      </c>
      <c r="H1048">
        <f t="shared" si="33"/>
        <v>-1016.8406157454658</v>
      </c>
    </row>
    <row r="1049" spans="6:8" x14ac:dyDescent="0.35">
      <c r="F1049">
        <v>20.9200000000003</v>
      </c>
      <c r="G1049">
        <f t="shared" si="32"/>
        <v>58.900661459031518</v>
      </c>
      <c r="H1049">
        <f t="shared" si="33"/>
        <v>-1019.8686916151619</v>
      </c>
    </row>
    <row r="1050" spans="6:8" x14ac:dyDescent="0.35">
      <c r="F1050">
        <v>20.9400000000003</v>
      </c>
      <c r="G1050">
        <f t="shared" si="32"/>
        <v>58.956971842835557</v>
      </c>
      <c r="H1050">
        <f t="shared" si="33"/>
        <v>-1022.9006914848587</v>
      </c>
    </row>
    <row r="1051" spans="6:8" x14ac:dyDescent="0.35">
      <c r="F1051">
        <v>20.960000000000299</v>
      </c>
      <c r="G1051">
        <f t="shared" si="32"/>
        <v>59.013282226639603</v>
      </c>
      <c r="H1051">
        <f t="shared" si="33"/>
        <v>-1025.9366153545552</v>
      </c>
    </row>
    <row r="1052" spans="6:8" x14ac:dyDescent="0.35">
      <c r="F1052">
        <v>20.980000000000299</v>
      </c>
      <c r="G1052">
        <f t="shared" si="32"/>
        <v>59.06959261044365</v>
      </c>
      <c r="H1052">
        <f t="shared" si="33"/>
        <v>-1028.9764632242523</v>
      </c>
    </row>
    <row r="1053" spans="6:8" x14ac:dyDescent="0.35">
      <c r="F1053">
        <v>21.000000000000298</v>
      </c>
      <c r="G1053">
        <f t="shared" si="32"/>
        <v>59.125902994247689</v>
      </c>
      <c r="H1053">
        <f t="shared" si="33"/>
        <v>-1032.0202350939483</v>
      </c>
    </row>
    <row r="1054" spans="6:8" x14ac:dyDescent="0.35">
      <c r="F1054">
        <v>21.020000000000302</v>
      </c>
      <c r="G1054">
        <f t="shared" si="32"/>
        <v>59.182213378051742</v>
      </c>
      <c r="H1054">
        <f t="shared" ref="H1054:H1062" si="34">$B$13*F1054-($B$8*F1054^2)/2+$B$12</f>
        <v>-1035.0679309636457</v>
      </c>
    </row>
    <row r="1055" spans="6:8" x14ac:dyDescent="0.35">
      <c r="F1055">
        <v>21.040000000000301</v>
      </c>
      <c r="G1055">
        <f t="shared" si="32"/>
        <v>59.238523761855788</v>
      </c>
      <c r="H1055">
        <f t="shared" si="34"/>
        <v>-1038.1195508333421</v>
      </c>
    </row>
    <row r="1056" spans="6:8" x14ac:dyDescent="0.35">
      <c r="F1056">
        <v>21.060000000000301</v>
      </c>
      <c r="G1056">
        <f t="shared" si="32"/>
        <v>59.294834145659827</v>
      </c>
      <c r="H1056">
        <f t="shared" si="34"/>
        <v>-1041.1750947030387</v>
      </c>
    </row>
    <row r="1057" spans="6:8" x14ac:dyDescent="0.35">
      <c r="F1057">
        <v>21.0800000000003</v>
      </c>
      <c r="G1057">
        <f t="shared" si="32"/>
        <v>59.351144529463873</v>
      </c>
      <c r="H1057">
        <f t="shared" si="34"/>
        <v>-1044.2345625727357</v>
      </c>
    </row>
    <row r="1058" spans="6:8" x14ac:dyDescent="0.35">
      <c r="F1058">
        <v>21.1000000000003</v>
      </c>
      <c r="G1058">
        <f t="shared" si="32"/>
        <v>59.407454913267919</v>
      </c>
      <c r="H1058">
        <f t="shared" si="34"/>
        <v>-1047.2979544424318</v>
      </c>
    </row>
    <row r="1059" spans="6:8" x14ac:dyDescent="0.35">
      <c r="F1059">
        <v>21.120000000000299</v>
      </c>
      <c r="G1059">
        <f t="shared" si="32"/>
        <v>59.463765297071959</v>
      </c>
      <c r="H1059">
        <f t="shared" si="34"/>
        <v>-1050.3652703121286</v>
      </c>
    </row>
    <row r="1060" spans="6:8" x14ac:dyDescent="0.35">
      <c r="F1060">
        <v>21.140000000000299</v>
      </c>
      <c r="G1060">
        <f t="shared" si="32"/>
        <v>59.520075680876005</v>
      </c>
      <c r="H1060">
        <f t="shared" si="34"/>
        <v>-1053.436510181825</v>
      </c>
    </row>
    <row r="1061" spans="6:8" x14ac:dyDescent="0.35">
      <c r="F1061">
        <v>21.160000000000299</v>
      </c>
      <c r="G1061">
        <f t="shared" si="32"/>
        <v>59.576386064680051</v>
      </c>
      <c r="H1061">
        <f t="shared" si="34"/>
        <v>-1056.511674051522</v>
      </c>
    </row>
    <row r="1062" spans="6:8" x14ac:dyDescent="0.35">
      <c r="F1062">
        <v>21.180000000000302</v>
      </c>
      <c r="G1062">
        <f t="shared" si="32"/>
        <v>59.632696448484104</v>
      </c>
      <c r="H1062">
        <f t="shared" si="34"/>
        <v>-1059.5907619212189</v>
      </c>
    </row>
    <row r="1063" spans="6:8" x14ac:dyDescent="0.35">
      <c r="F1063">
        <v>21.200000000000301</v>
      </c>
      <c r="G1063">
        <f t="shared" si="32"/>
        <v>59.689006832288143</v>
      </c>
      <c r="H1063">
        <f t="shared" ref="H1063:H1090" si="35">$B$13*F1063-($B$8*F1063^2)/2+$B$12</f>
        <v>-1062.6737737909154</v>
      </c>
    </row>
    <row r="1064" spans="6:8" x14ac:dyDescent="0.35">
      <c r="F1064">
        <v>21.220000000000301</v>
      </c>
      <c r="G1064">
        <f t="shared" si="32"/>
        <v>59.745317216092189</v>
      </c>
      <c r="H1064">
        <f t="shared" si="35"/>
        <v>-1065.7607096606118</v>
      </c>
    </row>
    <row r="1065" spans="6:8" x14ac:dyDescent="0.35">
      <c r="F1065">
        <v>21.2400000000003</v>
      </c>
      <c r="G1065">
        <f t="shared" si="32"/>
        <v>59.801627599896229</v>
      </c>
      <c r="H1065">
        <f t="shared" si="35"/>
        <v>-1068.8515695303088</v>
      </c>
    </row>
    <row r="1066" spans="6:8" x14ac:dyDescent="0.35">
      <c r="F1066">
        <v>21.2600000000003</v>
      </c>
      <c r="G1066">
        <f t="shared" si="32"/>
        <v>59.857937983700275</v>
      </c>
      <c r="H1066">
        <f t="shared" si="35"/>
        <v>-1071.9463534000054</v>
      </c>
    </row>
    <row r="1067" spans="6:8" x14ac:dyDescent="0.35">
      <c r="F1067">
        <v>21.2800000000003</v>
      </c>
      <c r="G1067">
        <f t="shared" si="32"/>
        <v>59.914248367504321</v>
      </c>
      <c r="H1067">
        <f t="shared" si="35"/>
        <v>-1075.0450612697018</v>
      </c>
    </row>
    <row r="1068" spans="6:8" x14ac:dyDescent="0.35">
      <c r="F1068">
        <v>21.300000000000299</v>
      </c>
      <c r="G1068">
        <f t="shared" si="32"/>
        <v>59.97055875130836</v>
      </c>
      <c r="H1068">
        <f t="shared" si="35"/>
        <v>-1078.1476931393981</v>
      </c>
    </row>
    <row r="1069" spans="6:8" x14ac:dyDescent="0.35">
      <c r="F1069">
        <v>21.320000000000299</v>
      </c>
      <c r="G1069">
        <f t="shared" si="32"/>
        <v>60.026869135112406</v>
      </c>
      <c r="H1069">
        <f t="shared" si="35"/>
        <v>-1081.254249009095</v>
      </c>
    </row>
    <row r="1070" spans="6:8" x14ac:dyDescent="0.35">
      <c r="F1070">
        <v>21.340000000000298</v>
      </c>
      <c r="G1070">
        <f t="shared" si="32"/>
        <v>60.083179518916445</v>
      </c>
      <c r="H1070">
        <f t="shared" si="35"/>
        <v>-1084.3647288787915</v>
      </c>
    </row>
    <row r="1071" spans="6:8" x14ac:dyDescent="0.35">
      <c r="F1071">
        <v>21.360000000000301</v>
      </c>
      <c r="G1071">
        <f t="shared" si="32"/>
        <v>60.139489902720499</v>
      </c>
      <c r="H1071">
        <f t="shared" si="35"/>
        <v>-1087.4791327484888</v>
      </c>
    </row>
    <row r="1072" spans="6:8" x14ac:dyDescent="0.35">
      <c r="F1072">
        <v>21.380000000000301</v>
      </c>
      <c r="G1072">
        <f t="shared" si="32"/>
        <v>60.195800286524545</v>
      </c>
      <c r="H1072">
        <f t="shared" si="35"/>
        <v>-1090.5974606181849</v>
      </c>
    </row>
    <row r="1073" spans="6:8" x14ac:dyDescent="0.35">
      <c r="F1073">
        <v>21.400000000000301</v>
      </c>
      <c r="G1073">
        <f t="shared" si="32"/>
        <v>60.252110670328591</v>
      </c>
      <c r="H1073">
        <f t="shared" si="35"/>
        <v>-1093.7197124878817</v>
      </c>
    </row>
    <row r="1074" spans="6:8" x14ac:dyDescent="0.35">
      <c r="F1074">
        <v>21.4200000000003</v>
      </c>
      <c r="G1074">
        <f t="shared" si="32"/>
        <v>60.30842105413263</v>
      </c>
      <c r="H1074">
        <f t="shared" si="35"/>
        <v>-1096.8458883575781</v>
      </c>
    </row>
    <row r="1075" spans="6:8" x14ac:dyDescent="0.35">
      <c r="F1075">
        <v>21.4400000000003</v>
      </c>
      <c r="G1075">
        <f t="shared" si="32"/>
        <v>60.364731437936676</v>
      </c>
      <c r="H1075">
        <f t="shared" si="35"/>
        <v>-1099.9759882272751</v>
      </c>
    </row>
    <row r="1076" spans="6:8" x14ac:dyDescent="0.35">
      <c r="F1076">
        <v>21.460000000000299</v>
      </c>
      <c r="G1076">
        <f t="shared" si="32"/>
        <v>60.421041821740722</v>
      </c>
      <c r="H1076">
        <f t="shared" si="35"/>
        <v>-1103.1100120969716</v>
      </c>
    </row>
    <row r="1077" spans="6:8" x14ac:dyDescent="0.35">
      <c r="F1077">
        <v>21.480000000000299</v>
      </c>
      <c r="G1077">
        <f t="shared" si="32"/>
        <v>60.477352205544761</v>
      </c>
      <c r="H1077">
        <f t="shared" si="35"/>
        <v>-1106.2479599666683</v>
      </c>
    </row>
    <row r="1078" spans="6:8" x14ac:dyDescent="0.35">
      <c r="F1078">
        <v>21.500000000000298</v>
      </c>
      <c r="G1078">
        <f t="shared" si="32"/>
        <v>60.533662589348808</v>
      </c>
      <c r="H1078">
        <f t="shared" si="35"/>
        <v>-1109.3898318363647</v>
      </c>
    </row>
    <row r="1079" spans="6:8" x14ac:dyDescent="0.35">
      <c r="F1079">
        <v>21.520000000000302</v>
      </c>
      <c r="G1079">
        <f t="shared" si="32"/>
        <v>60.589972973152861</v>
      </c>
      <c r="H1079">
        <f t="shared" si="35"/>
        <v>-1112.5356277060619</v>
      </c>
    </row>
    <row r="1080" spans="6:8" x14ac:dyDescent="0.35">
      <c r="F1080">
        <v>21.540000000000301</v>
      </c>
      <c r="G1080">
        <f t="shared" si="32"/>
        <v>60.6462833569569</v>
      </c>
      <c r="H1080">
        <f t="shared" si="35"/>
        <v>-1115.6853475757584</v>
      </c>
    </row>
    <row r="1081" spans="6:8" x14ac:dyDescent="0.35">
      <c r="F1081">
        <v>21.560000000000301</v>
      </c>
      <c r="G1081">
        <f t="shared" si="32"/>
        <v>60.702593740760946</v>
      </c>
      <c r="H1081">
        <f t="shared" si="35"/>
        <v>-1118.8389914454549</v>
      </c>
    </row>
    <row r="1082" spans="6:8" x14ac:dyDescent="0.35">
      <c r="F1082">
        <v>21.5800000000003</v>
      </c>
      <c r="G1082">
        <f t="shared" si="32"/>
        <v>60.758904124564992</v>
      </c>
      <c r="H1082">
        <f t="shared" si="35"/>
        <v>-1121.9965593151517</v>
      </c>
    </row>
    <row r="1083" spans="6:8" x14ac:dyDescent="0.35">
      <c r="F1083">
        <v>21.6000000000003</v>
      </c>
      <c r="G1083">
        <f t="shared" si="32"/>
        <v>60.815214508369031</v>
      </c>
      <c r="H1083">
        <f t="shared" si="35"/>
        <v>-1125.1580511848481</v>
      </c>
    </row>
    <row r="1084" spans="6:8" x14ac:dyDescent="0.35">
      <c r="F1084">
        <v>21.620000000000299</v>
      </c>
      <c r="G1084">
        <f t="shared" si="32"/>
        <v>60.871524892173078</v>
      </c>
      <c r="H1084">
        <f t="shared" si="35"/>
        <v>-1128.3234670545446</v>
      </c>
    </row>
    <row r="1085" spans="6:8" x14ac:dyDescent="0.35">
      <c r="F1085">
        <v>21.640000000000299</v>
      </c>
      <c r="G1085">
        <f t="shared" si="32"/>
        <v>60.927835275977117</v>
      </c>
      <c r="H1085">
        <f t="shared" si="35"/>
        <v>-1131.4928069242417</v>
      </c>
    </row>
    <row r="1086" spans="6:8" x14ac:dyDescent="0.35">
      <c r="F1086">
        <v>21.660000000000299</v>
      </c>
      <c r="G1086">
        <f t="shared" si="32"/>
        <v>60.984145659781163</v>
      </c>
      <c r="H1086">
        <f t="shared" si="35"/>
        <v>-1134.6660707939377</v>
      </c>
    </row>
    <row r="1087" spans="6:8" x14ac:dyDescent="0.35">
      <c r="F1087">
        <v>21.680000000000302</v>
      </c>
      <c r="G1087">
        <f t="shared" si="32"/>
        <v>61.040456043585216</v>
      </c>
      <c r="H1087">
        <f t="shared" si="35"/>
        <v>-1137.8432586636352</v>
      </c>
    </row>
    <row r="1088" spans="6:8" x14ac:dyDescent="0.35">
      <c r="F1088">
        <v>21.700000000000301</v>
      </c>
      <c r="G1088">
        <f t="shared" si="32"/>
        <v>61.096766427389262</v>
      </c>
      <c r="H1088">
        <f t="shared" si="35"/>
        <v>-1141.0243705333316</v>
      </c>
    </row>
    <row r="1089" spans="6:8" x14ac:dyDescent="0.35">
      <c r="F1089">
        <v>21.720000000000301</v>
      </c>
      <c r="G1089">
        <f t="shared" si="32"/>
        <v>61.153076811193301</v>
      </c>
      <c r="H1089">
        <f t="shared" si="35"/>
        <v>-1144.2094064030282</v>
      </c>
    </row>
    <row r="1090" spans="6:8" x14ac:dyDescent="0.35">
      <c r="F1090">
        <v>21.7400000000003</v>
      </c>
      <c r="G1090">
        <f t="shared" si="32"/>
        <v>61.209387194997348</v>
      </c>
      <c r="H1090">
        <f t="shared" si="35"/>
        <v>-1147.3983662727246</v>
      </c>
    </row>
    <row r="1091" spans="6:8" x14ac:dyDescent="0.35">
      <c r="F1091">
        <v>21.7600000000003</v>
      </c>
      <c r="G1091">
        <f t="shared" ref="G1091:G1154" si="36">$B$15*F1091</f>
        <v>61.265697578801394</v>
      </c>
      <c r="H1091">
        <f t="shared" ref="H1091:H1154" si="37">$B$13*F1091-($B$8*F1091^2)/2+$B$12</f>
        <v>-1150.5912501424214</v>
      </c>
    </row>
    <row r="1092" spans="6:8" x14ac:dyDescent="0.35">
      <c r="F1092">
        <v>21.7800000000003</v>
      </c>
      <c r="G1092">
        <f t="shared" si="36"/>
        <v>61.322007962605433</v>
      </c>
      <c r="H1092">
        <f t="shared" si="37"/>
        <v>-1153.7880580121177</v>
      </c>
    </row>
    <row r="1093" spans="6:8" x14ac:dyDescent="0.35">
      <c r="F1093">
        <v>21.800000000000299</v>
      </c>
      <c r="G1093">
        <f t="shared" si="36"/>
        <v>61.378318346409479</v>
      </c>
      <c r="H1093">
        <f t="shared" si="37"/>
        <v>-1156.9887898818147</v>
      </c>
    </row>
    <row r="1094" spans="6:8" x14ac:dyDescent="0.35">
      <c r="F1094">
        <v>21.820000000000299</v>
      </c>
      <c r="G1094">
        <f t="shared" si="36"/>
        <v>61.434628730213518</v>
      </c>
      <c r="H1094">
        <f t="shared" si="37"/>
        <v>-1160.1934457515113</v>
      </c>
    </row>
    <row r="1095" spans="6:8" x14ac:dyDescent="0.35">
      <c r="F1095">
        <v>21.840000000000298</v>
      </c>
      <c r="G1095">
        <f t="shared" si="36"/>
        <v>61.490939114017564</v>
      </c>
      <c r="H1095">
        <f t="shared" si="37"/>
        <v>-1163.4020256212077</v>
      </c>
    </row>
    <row r="1096" spans="6:8" x14ac:dyDescent="0.35">
      <c r="F1096">
        <v>21.860000000000301</v>
      </c>
      <c r="G1096">
        <f t="shared" si="36"/>
        <v>61.547249497821618</v>
      </c>
      <c r="H1096">
        <f t="shared" si="37"/>
        <v>-1166.6145294909047</v>
      </c>
    </row>
    <row r="1097" spans="6:8" x14ac:dyDescent="0.35">
      <c r="F1097">
        <v>21.880000000000301</v>
      </c>
      <c r="G1097">
        <f t="shared" si="36"/>
        <v>61.603559881625664</v>
      </c>
      <c r="H1097">
        <f t="shared" si="37"/>
        <v>-1169.8309573606016</v>
      </c>
    </row>
    <row r="1098" spans="6:8" x14ac:dyDescent="0.35">
      <c r="F1098">
        <v>21.900000000000301</v>
      </c>
      <c r="G1098">
        <f t="shared" si="36"/>
        <v>61.659870265429703</v>
      </c>
      <c r="H1098">
        <f t="shared" si="37"/>
        <v>-1173.0513092302981</v>
      </c>
    </row>
    <row r="1099" spans="6:8" x14ac:dyDescent="0.35">
      <c r="F1099">
        <v>21.9200000000003</v>
      </c>
      <c r="G1099">
        <f t="shared" si="36"/>
        <v>61.716180649233749</v>
      </c>
      <c r="H1099">
        <f t="shared" si="37"/>
        <v>-1176.2755850999945</v>
      </c>
    </row>
    <row r="1100" spans="6:8" x14ac:dyDescent="0.35">
      <c r="F1100">
        <v>21.9400000000003</v>
      </c>
      <c r="G1100">
        <f t="shared" si="36"/>
        <v>61.772491033037788</v>
      </c>
      <c r="H1100">
        <f t="shared" si="37"/>
        <v>-1179.5037849696912</v>
      </c>
    </row>
    <row r="1101" spans="6:8" x14ac:dyDescent="0.35">
      <c r="F1101">
        <v>21.960000000000299</v>
      </c>
      <c r="G1101">
        <f t="shared" si="36"/>
        <v>61.828801416841834</v>
      </c>
      <c r="H1101">
        <f t="shared" si="37"/>
        <v>-1182.7359088393875</v>
      </c>
    </row>
    <row r="1102" spans="6:8" x14ac:dyDescent="0.35">
      <c r="F1102">
        <v>21.980000000000299</v>
      </c>
      <c r="G1102">
        <f t="shared" si="36"/>
        <v>61.88511180064588</v>
      </c>
      <c r="H1102">
        <f t="shared" si="37"/>
        <v>-1185.9719567090845</v>
      </c>
    </row>
    <row r="1103" spans="6:8" x14ac:dyDescent="0.35">
      <c r="F1103">
        <v>22.000000000000298</v>
      </c>
      <c r="G1103">
        <f t="shared" si="36"/>
        <v>61.94142218444992</v>
      </c>
      <c r="H1103">
        <f t="shared" si="37"/>
        <v>-1189.211928578781</v>
      </c>
    </row>
    <row r="1104" spans="6:8" x14ac:dyDescent="0.35">
      <c r="F1104">
        <v>22.020000000000302</v>
      </c>
      <c r="G1104">
        <f t="shared" si="36"/>
        <v>61.997732568253973</v>
      </c>
      <c r="H1104">
        <f t="shared" si="37"/>
        <v>-1192.4558244484776</v>
      </c>
    </row>
    <row r="1105" spans="6:8" x14ac:dyDescent="0.35">
      <c r="F1105">
        <v>22.040000000000301</v>
      </c>
      <c r="G1105">
        <f t="shared" si="36"/>
        <v>62.054042952058019</v>
      </c>
      <c r="H1105">
        <f t="shared" si="37"/>
        <v>-1195.7036443181748</v>
      </c>
    </row>
    <row r="1106" spans="6:8" x14ac:dyDescent="0.35">
      <c r="F1106">
        <v>22.060000000000301</v>
      </c>
      <c r="G1106">
        <f t="shared" si="36"/>
        <v>62.110353335862058</v>
      </c>
      <c r="H1106">
        <f t="shared" si="37"/>
        <v>-1198.9553881878712</v>
      </c>
    </row>
    <row r="1107" spans="6:8" x14ac:dyDescent="0.35">
      <c r="F1107">
        <v>22.0800000000003</v>
      </c>
      <c r="G1107">
        <f t="shared" si="36"/>
        <v>62.166663719666104</v>
      </c>
      <c r="H1107">
        <f t="shared" si="37"/>
        <v>-1202.2110560575677</v>
      </c>
    </row>
    <row r="1108" spans="6:8" x14ac:dyDescent="0.35">
      <c r="F1108">
        <v>22.1000000000003</v>
      </c>
      <c r="G1108">
        <f t="shared" si="36"/>
        <v>62.22297410347015</v>
      </c>
      <c r="H1108">
        <f t="shared" si="37"/>
        <v>-1205.4706479272647</v>
      </c>
    </row>
    <row r="1109" spans="6:8" x14ac:dyDescent="0.35">
      <c r="F1109">
        <v>22.120000000000299</v>
      </c>
      <c r="G1109">
        <f t="shared" si="36"/>
        <v>62.27928448727419</v>
      </c>
      <c r="H1109">
        <f t="shared" si="37"/>
        <v>-1208.7341637969607</v>
      </c>
    </row>
    <row r="1110" spans="6:8" x14ac:dyDescent="0.35">
      <c r="F1110">
        <v>22.140000000000299</v>
      </c>
      <c r="G1110">
        <f t="shared" si="36"/>
        <v>62.335594871078236</v>
      </c>
      <c r="H1110">
        <f t="shared" si="37"/>
        <v>-1212.0016036666575</v>
      </c>
    </row>
    <row r="1111" spans="6:8" x14ac:dyDescent="0.35">
      <c r="F1111">
        <v>22.160000000000299</v>
      </c>
      <c r="G1111">
        <f t="shared" si="36"/>
        <v>62.391905254882282</v>
      </c>
      <c r="H1111">
        <f t="shared" si="37"/>
        <v>-1215.2729675363539</v>
      </c>
    </row>
    <row r="1112" spans="6:8" x14ac:dyDescent="0.35">
      <c r="F1112">
        <v>22.180000000000302</v>
      </c>
      <c r="G1112">
        <f t="shared" si="36"/>
        <v>62.448215638686335</v>
      </c>
      <c r="H1112">
        <f t="shared" si="37"/>
        <v>-1218.5482554060511</v>
      </c>
    </row>
    <row r="1113" spans="6:8" x14ac:dyDescent="0.35">
      <c r="F1113">
        <v>22.200000000000301</v>
      </c>
      <c r="G1113">
        <f t="shared" si="36"/>
        <v>62.504526022490374</v>
      </c>
      <c r="H1113">
        <f t="shared" si="37"/>
        <v>-1221.8274672757479</v>
      </c>
    </row>
    <row r="1114" spans="6:8" x14ac:dyDescent="0.35">
      <c r="F1114">
        <v>22.220000000000301</v>
      </c>
      <c r="G1114">
        <f t="shared" si="36"/>
        <v>62.56083640629442</v>
      </c>
      <c r="H1114">
        <f t="shared" si="37"/>
        <v>-1225.1106031454442</v>
      </c>
    </row>
    <row r="1115" spans="6:8" x14ac:dyDescent="0.35">
      <c r="F1115">
        <v>22.2400000000003</v>
      </c>
      <c r="G1115">
        <f t="shared" si="36"/>
        <v>62.61714679009846</v>
      </c>
      <c r="H1115">
        <f t="shared" si="37"/>
        <v>-1228.397663015141</v>
      </c>
    </row>
    <row r="1116" spans="6:8" x14ac:dyDescent="0.35">
      <c r="F1116">
        <v>22.2600000000003</v>
      </c>
      <c r="G1116">
        <f t="shared" si="36"/>
        <v>62.673457173902506</v>
      </c>
      <c r="H1116">
        <f t="shared" si="37"/>
        <v>-1231.6886468848379</v>
      </c>
    </row>
    <row r="1117" spans="6:8" x14ac:dyDescent="0.35">
      <c r="F1117">
        <v>22.2800000000003</v>
      </c>
      <c r="G1117">
        <f t="shared" si="36"/>
        <v>62.729767557706552</v>
      </c>
      <c r="H1117">
        <f t="shared" si="37"/>
        <v>-1234.983554754534</v>
      </c>
    </row>
    <row r="1118" spans="6:8" x14ac:dyDescent="0.35">
      <c r="F1118">
        <v>22.300000000000299</v>
      </c>
      <c r="G1118">
        <f t="shared" si="36"/>
        <v>62.786077941510591</v>
      </c>
      <c r="H1118">
        <f t="shared" si="37"/>
        <v>-1238.2823866242304</v>
      </c>
    </row>
    <row r="1119" spans="6:8" x14ac:dyDescent="0.35">
      <c r="F1119">
        <v>22.320000000000299</v>
      </c>
      <c r="G1119">
        <f t="shared" si="36"/>
        <v>62.842388325314637</v>
      </c>
      <c r="H1119">
        <f t="shared" si="37"/>
        <v>-1241.5851424939272</v>
      </c>
    </row>
    <row r="1120" spans="6:8" x14ac:dyDescent="0.35">
      <c r="F1120">
        <v>22.340000000000298</v>
      </c>
      <c r="G1120">
        <f t="shared" si="36"/>
        <v>62.898698709118676</v>
      </c>
      <c r="H1120">
        <f t="shared" si="37"/>
        <v>-1244.891822363624</v>
      </c>
    </row>
    <row r="1121" spans="6:8" x14ac:dyDescent="0.35">
      <c r="F1121">
        <v>22.360000000000301</v>
      </c>
      <c r="G1121">
        <f t="shared" si="36"/>
        <v>62.95500909292273</v>
      </c>
      <c r="H1121">
        <f t="shared" si="37"/>
        <v>-1248.2024262333211</v>
      </c>
    </row>
    <row r="1122" spans="6:8" x14ac:dyDescent="0.35">
      <c r="F1122">
        <v>22.380000000000301</v>
      </c>
      <c r="G1122">
        <f t="shared" si="36"/>
        <v>63.011319476726776</v>
      </c>
      <c r="H1122">
        <f t="shared" si="37"/>
        <v>-1251.5169541030177</v>
      </c>
    </row>
    <row r="1123" spans="6:8" x14ac:dyDescent="0.35">
      <c r="F1123">
        <v>22.400000000000301</v>
      </c>
      <c r="G1123">
        <f t="shared" si="36"/>
        <v>63.067629860530822</v>
      </c>
      <c r="H1123">
        <f t="shared" si="37"/>
        <v>-1254.8354059727142</v>
      </c>
    </row>
    <row r="1124" spans="6:8" x14ac:dyDescent="0.35">
      <c r="F1124">
        <v>22.4200000000003</v>
      </c>
      <c r="G1124">
        <f t="shared" si="36"/>
        <v>63.123940244334861</v>
      </c>
      <c r="H1124">
        <f t="shared" si="37"/>
        <v>-1258.1577818424105</v>
      </c>
    </row>
    <row r="1125" spans="6:8" x14ac:dyDescent="0.35">
      <c r="F1125">
        <v>22.4400000000003</v>
      </c>
      <c r="G1125">
        <f t="shared" si="36"/>
        <v>63.180250628138907</v>
      </c>
      <c r="H1125">
        <f t="shared" si="37"/>
        <v>-1261.4840817121074</v>
      </c>
    </row>
    <row r="1126" spans="6:8" x14ac:dyDescent="0.35">
      <c r="F1126">
        <v>22.460000000000299</v>
      </c>
      <c r="G1126">
        <f t="shared" si="36"/>
        <v>63.236561011942953</v>
      </c>
      <c r="H1126">
        <f t="shared" si="37"/>
        <v>-1264.8143055818039</v>
      </c>
    </row>
    <row r="1127" spans="6:8" x14ac:dyDescent="0.35">
      <c r="F1127">
        <v>22.480000000000299</v>
      </c>
      <c r="G1127">
        <f t="shared" si="36"/>
        <v>63.292871395746992</v>
      </c>
      <c r="H1127">
        <f t="shared" si="37"/>
        <v>-1268.1484534515002</v>
      </c>
    </row>
    <row r="1128" spans="6:8" x14ac:dyDescent="0.35">
      <c r="F1128">
        <v>22.500000000000298</v>
      </c>
      <c r="G1128">
        <f t="shared" si="36"/>
        <v>63.349181779551039</v>
      </c>
      <c r="H1128">
        <f t="shared" si="37"/>
        <v>-1271.486525321197</v>
      </c>
    </row>
    <row r="1129" spans="6:8" x14ac:dyDescent="0.35">
      <c r="F1129">
        <v>22.520000000000302</v>
      </c>
      <c r="G1129">
        <f t="shared" si="36"/>
        <v>63.405492163355092</v>
      </c>
      <c r="H1129">
        <f t="shared" si="37"/>
        <v>-1274.828521190894</v>
      </c>
    </row>
    <row r="1130" spans="6:8" x14ac:dyDescent="0.35">
      <c r="F1130">
        <v>22.540000000000301</v>
      </c>
      <c r="G1130">
        <f t="shared" si="36"/>
        <v>63.461802547159131</v>
      </c>
      <c r="H1130">
        <f t="shared" si="37"/>
        <v>-1278.1744410605909</v>
      </c>
    </row>
    <row r="1131" spans="6:8" x14ac:dyDescent="0.35">
      <c r="F1131">
        <v>22.560000000000301</v>
      </c>
      <c r="G1131">
        <f t="shared" si="36"/>
        <v>63.518112930963177</v>
      </c>
      <c r="H1131">
        <f t="shared" si="37"/>
        <v>-1281.5242849302874</v>
      </c>
    </row>
    <row r="1132" spans="6:8" x14ac:dyDescent="0.35">
      <c r="F1132">
        <v>22.5800000000003</v>
      </c>
      <c r="G1132">
        <f t="shared" si="36"/>
        <v>63.574423314767223</v>
      </c>
      <c r="H1132">
        <f t="shared" si="37"/>
        <v>-1284.8780527999838</v>
      </c>
    </row>
    <row r="1133" spans="6:8" x14ac:dyDescent="0.35">
      <c r="F1133">
        <v>22.6000000000003</v>
      </c>
      <c r="G1133">
        <f t="shared" si="36"/>
        <v>63.630733698571262</v>
      </c>
      <c r="H1133">
        <f t="shared" si="37"/>
        <v>-1288.2357446696806</v>
      </c>
    </row>
    <row r="1134" spans="6:8" x14ac:dyDescent="0.35">
      <c r="F1134">
        <v>22.620000000000299</v>
      </c>
      <c r="G1134">
        <f t="shared" si="36"/>
        <v>63.687044082375309</v>
      </c>
      <c r="H1134">
        <f t="shared" si="37"/>
        <v>-1291.597360539377</v>
      </c>
    </row>
    <row r="1135" spans="6:8" x14ac:dyDescent="0.35">
      <c r="F1135">
        <v>22.640000000000299</v>
      </c>
      <c r="G1135">
        <f t="shared" si="36"/>
        <v>63.743354466179348</v>
      </c>
      <c r="H1135">
        <f t="shared" si="37"/>
        <v>-1294.9629004090739</v>
      </c>
    </row>
    <row r="1136" spans="6:8" x14ac:dyDescent="0.35">
      <c r="F1136">
        <v>22.660000000000299</v>
      </c>
      <c r="G1136">
        <f t="shared" si="36"/>
        <v>63.799664849983394</v>
      </c>
      <c r="H1136">
        <f t="shared" si="37"/>
        <v>-1298.3323642787702</v>
      </c>
    </row>
    <row r="1137" spans="6:8" x14ac:dyDescent="0.35">
      <c r="F1137">
        <v>22.680000000000302</v>
      </c>
      <c r="G1137">
        <f t="shared" si="36"/>
        <v>63.855975233787447</v>
      </c>
      <c r="H1137">
        <f t="shared" si="37"/>
        <v>-1301.7057521484676</v>
      </c>
    </row>
    <row r="1138" spans="6:8" x14ac:dyDescent="0.35">
      <c r="F1138">
        <v>22.700000000000301</v>
      </c>
      <c r="G1138">
        <f t="shared" si="36"/>
        <v>63.912285617591493</v>
      </c>
      <c r="H1138">
        <f t="shared" si="37"/>
        <v>-1305.0830640181644</v>
      </c>
    </row>
    <row r="1139" spans="6:8" x14ac:dyDescent="0.35">
      <c r="F1139">
        <v>22.720000000000301</v>
      </c>
      <c r="G1139">
        <f t="shared" si="36"/>
        <v>63.968596001395532</v>
      </c>
      <c r="H1139">
        <f t="shared" si="37"/>
        <v>-1308.4642998878603</v>
      </c>
    </row>
    <row r="1140" spans="6:8" x14ac:dyDescent="0.35">
      <c r="F1140">
        <v>22.7400000000003</v>
      </c>
      <c r="G1140">
        <f t="shared" si="36"/>
        <v>64.024906385199571</v>
      </c>
      <c r="H1140">
        <f t="shared" si="37"/>
        <v>-1311.8494597575573</v>
      </c>
    </row>
    <row r="1141" spans="6:8" x14ac:dyDescent="0.35">
      <c r="F1141">
        <v>22.7600000000003</v>
      </c>
      <c r="G1141">
        <f t="shared" si="36"/>
        <v>64.081216769003618</v>
      </c>
      <c r="H1141">
        <f t="shared" si="37"/>
        <v>-1315.2385436272536</v>
      </c>
    </row>
    <row r="1142" spans="6:8" x14ac:dyDescent="0.35">
      <c r="F1142">
        <v>22.7800000000003</v>
      </c>
      <c r="G1142">
        <f t="shared" si="36"/>
        <v>64.137527152807664</v>
      </c>
      <c r="H1142">
        <f t="shared" si="37"/>
        <v>-1318.6315514969504</v>
      </c>
    </row>
    <row r="1143" spans="6:8" x14ac:dyDescent="0.35">
      <c r="F1143">
        <v>22.800000000000299</v>
      </c>
      <c r="G1143">
        <f t="shared" si="36"/>
        <v>64.19383753661171</v>
      </c>
      <c r="H1143">
        <f t="shared" si="37"/>
        <v>-1322.0284833666472</v>
      </c>
    </row>
    <row r="1144" spans="6:8" x14ac:dyDescent="0.35">
      <c r="F1144">
        <v>22.820000000000299</v>
      </c>
      <c r="G1144">
        <f t="shared" si="36"/>
        <v>64.250147920415756</v>
      </c>
      <c r="H1144">
        <f t="shared" si="37"/>
        <v>-1325.4293392363436</v>
      </c>
    </row>
    <row r="1145" spans="6:8" x14ac:dyDescent="0.35">
      <c r="F1145">
        <v>22.840000000000298</v>
      </c>
      <c r="G1145">
        <f t="shared" si="36"/>
        <v>64.306458304219788</v>
      </c>
      <c r="H1145">
        <f t="shared" si="37"/>
        <v>-1328.8341191060395</v>
      </c>
    </row>
    <row r="1146" spans="6:8" x14ac:dyDescent="0.35">
      <c r="F1146">
        <v>22.860000000000301</v>
      </c>
      <c r="G1146">
        <f t="shared" si="36"/>
        <v>64.362768688023849</v>
      </c>
      <c r="H1146">
        <f t="shared" si="37"/>
        <v>-1332.2428229757372</v>
      </c>
    </row>
    <row r="1147" spans="6:8" x14ac:dyDescent="0.35">
      <c r="F1147">
        <v>22.880000000000301</v>
      </c>
      <c r="G1147">
        <f t="shared" si="36"/>
        <v>64.419079071827895</v>
      </c>
      <c r="H1147">
        <f t="shared" si="37"/>
        <v>-1335.655450845434</v>
      </c>
    </row>
    <row r="1148" spans="6:8" x14ac:dyDescent="0.35">
      <c r="F1148">
        <v>22.900000000000301</v>
      </c>
      <c r="G1148">
        <f t="shared" si="36"/>
        <v>64.475389455631941</v>
      </c>
      <c r="H1148">
        <f t="shared" si="37"/>
        <v>-1339.0720027151303</v>
      </c>
    </row>
    <row r="1149" spans="6:8" x14ac:dyDescent="0.35">
      <c r="F1149">
        <v>22.9200000000003</v>
      </c>
      <c r="G1149">
        <f t="shared" si="36"/>
        <v>64.531699839435973</v>
      </c>
      <c r="H1149">
        <f t="shared" si="37"/>
        <v>-1342.4924785848273</v>
      </c>
    </row>
    <row r="1150" spans="6:8" x14ac:dyDescent="0.35">
      <c r="F1150">
        <v>22.9400000000003</v>
      </c>
      <c r="G1150">
        <f t="shared" si="36"/>
        <v>64.588010223240019</v>
      </c>
      <c r="H1150">
        <f t="shared" si="37"/>
        <v>-1345.9168784545236</v>
      </c>
    </row>
    <row r="1151" spans="6:8" x14ac:dyDescent="0.35">
      <c r="F1151">
        <v>22.960000000000299</v>
      </c>
      <c r="G1151">
        <f t="shared" si="36"/>
        <v>64.644320607044065</v>
      </c>
      <c r="H1151">
        <f t="shared" si="37"/>
        <v>-1349.3452023242203</v>
      </c>
    </row>
    <row r="1152" spans="6:8" x14ac:dyDescent="0.35">
      <c r="F1152">
        <v>22.980000000000299</v>
      </c>
      <c r="G1152">
        <f t="shared" si="36"/>
        <v>64.700630990848111</v>
      </c>
      <c r="H1152">
        <f t="shared" si="37"/>
        <v>-1352.7774501939166</v>
      </c>
    </row>
    <row r="1153" spans="6:8" x14ac:dyDescent="0.35">
      <c r="F1153">
        <v>23.000000000000298</v>
      </c>
      <c r="G1153">
        <f t="shared" si="36"/>
        <v>64.756941374652158</v>
      </c>
      <c r="H1153">
        <f t="shared" si="37"/>
        <v>-1356.2136220636135</v>
      </c>
    </row>
    <row r="1154" spans="6:8" x14ac:dyDescent="0.35">
      <c r="F1154">
        <v>23.020000000000302</v>
      </c>
      <c r="G1154">
        <f t="shared" si="36"/>
        <v>64.813251758456204</v>
      </c>
      <c r="H1154">
        <f t="shared" si="37"/>
        <v>-1359.6537179333102</v>
      </c>
    </row>
    <row r="1155" spans="6:8" x14ac:dyDescent="0.35">
      <c r="F1155">
        <v>23.040000000000301</v>
      </c>
      <c r="G1155">
        <f t="shared" ref="G1155:G1218" si="38">$B$15*F1155</f>
        <v>64.86956214226025</v>
      </c>
      <c r="H1155">
        <f t="shared" ref="H1155:H1218" si="39">$B$13*F1155-($B$8*F1155^2)/2+$B$12</f>
        <v>-1363.0977378030066</v>
      </c>
    </row>
    <row r="1156" spans="6:8" x14ac:dyDescent="0.35">
      <c r="F1156">
        <v>23.060000000000301</v>
      </c>
      <c r="G1156">
        <f t="shared" si="38"/>
        <v>64.925872526064296</v>
      </c>
      <c r="H1156">
        <f t="shared" si="39"/>
        <v>-1366.5456816727037</v>
      </c>
    </row>
    <row r="1157" spans="6:8" x14ac:dyDescent="0.35">
      <c r="F1157">
        <v>23.0800000000003</v>
      </c>
      <c r="G1157">
        <f t="shared" si="38"/>
        <v>64.982182909868342</v>
      </c>
      <c r="H1157">
        <f t="shared" si="39"/>
        <v>-1369.9975495424001</v>
      </c>
    </row>
    <row r="1158" spans="6:8" x14ac:dyDescent="0.35">
      <c r="F1158">
        <v>23.1000000000003</v>
      </c>
      <c r="G1158">
        <f t="shared" si="38"/>
        <v>65.038493293672374</v>
      </c>
      <c r="H1158">
        <f t="shared" si="39"/>
        <v>-1373.453341412097</v>
      </c>
    </row>
    <row r="1159" spans="6:8" x14ac:dyDescent="0.35">
      <c r="F1159">
        <v>23.1200000000002</v>
      </c>
      <c r="G1159">
        <f t="shared" si="38"/>
        <v>65.094803677476136</v>
      </c>
      <c r="H1159">
        <f t="shared" si="39"/>
        <v>-1376.913057281776</v>
      </c>
    </row>
    <row r="1160" spans="6:8" x14ac:dyDescent="0.35">
      <c r="F1160">
        <v>23.1400000000002</v>
      </c>
      <c r="G1160">
        <f t="shared" si="38"/>
        <v>65.151114061280182</v>
      </c>
      <c r="H1160">
        <f t="shared" si="39"/>
        <v>-1380.3766971514726</v>
      </c>
    </row>
    <row r="1161" spans="6:8" x14ac:dyDescent="0.35">
      <c r="F1161">
        <v>23.160000000000199</v>
      </c>
      <c r="G1161">
        <f t="shared" si="38"/>
        <v>65.207424445084229</v>
      </c>
      <c r="H1161">
        <f t="shared" si="39"/>
        <v>-1383.8442610211691</v>
      </c>
    </row>
    <row r="1162" spans="6:8" x14ac:dyDescent="0.35">
      <c r="F1162">
        <v>23.180000000000199</v>
      </c>
      <c r="G1162">
        <f t="shared" si="38"/>
        <v>65.263734828888275</v>
      </c>
      <c r="H1162">
        <f t="shared" si="39"/>
        <v>-1387.315748890866</v>
      </c>
    </row>
    <row r="1163" spans="6:8" x14ac:dyDescent="0.35">
      <c r="F1163">
        <v>23.200000000000198</v>
      </c>
      <c r="G1163">
        <f t="shared" si="38"/>
        <v>65.320045212692321</v>
      </c>
      <c r="H1163">
        <f t="shared" si="39"/>
        <v>-1390.7911607605624</v>
      </c>
    </row>
    <row r="1164" spans="6:8" x14ac:dyDescent="0.35">
      <c r="F1164">
        <v>23.220000000000201</v>
      </c>
      <c r="G1164">
        <f t="shared" si="38"/>
        <v>65.376355596496367</v>
      </c>
      <c r="H1164">
        <f t="shared" si="39"/>
        <v>-1394.2704966302592</v>
      </c>
    </row>
    <row r="1165" spans="6:8" x14ac:dyDescent="0.35">
      <c r="F1165">
        <v>23.2400000000003</v>
      </c>
      <c r="G1165">
        <f t="shared" si="38"/>
        <v>65.432665980300698</v>
      </c>
      <c r="H1165">
        <f t="shared" si="39"/>
        <v>-1397.7537564999732</v>
      </c>
    </row>
    <row r="1166" spans="6:8" x14ac:dyDescent="0.35">
      <c r="F1166">
        <v>23.2600000000003</v>
      </c>
      <c r="G1166">
        <f t="shared" si="38"/>
        <v>65.488976364104744</v>
      </c>
      <c r="H1166">
        <f t="shared" si="39"/>
        <v>-1401.2409403696699</v>
      </c>
    </row>
    <row r="1167" spans="6:8" x14ac:dyDescent="0.35">
      <c r="F1167">
        <v>23.2800000000002</v>
      </c>
      <c r="G1167">
        <f t="shared" si="38"/>
        <v>65.545286747908506</v>
      </c>
      <c r="H1167">
        <f t="shared" si="39"/>
        <v>-1404.7320482393488</v>
      </c>
    </row>
    <row r="1168" spans="6:8" x14ac:dyDescent="0.35">
      <c r="F1168">
        <v>23.3000000000002</v>
      </c>
      <c r="G1168">
        <f t="shared" si="38"/>
        <v>65.601597131712538</v>
      </c>
      <c r="H1168">
        <f t="shared" si="39"/>
        <v>-1408.2270801090458</v>
      </c>
    </row>
    <row r="1169" spans="6:8" x14ac:dyDescent="0.35">
      <c r="F1169">
        <v>23.320000000000199</v>
      </c>
      <c r="G1169">
        <f t="shared" si="38"/>
        <v>65.657907515516584</v>
      </c>
      <c r="H1169">
        <f t="shared" si="39"/>
        <v>-1411.7260359787424</v>
      </c>
    </row>
    <row r="1170" spans="6:8" x14ac:dyDescent="0.35">
      <c r="F1170">
        <v>23.340000000000199</v>
      </c>
      <c r="G1170">
        <f t="shared" si="38"/>
        <v>65.71421789932063</v>
      </c>
      <c r="H1170">
        <f t="shared" si="39"/>
        <v>-1415.2289158484384</v>
      </c>
    </row>
    <row r="1171" spans="6:8" x14ac:dyDescent="0.35">
      <c r="F1171">
        <v>23.360000000000198</v>
      </c>
      <c r="G1171">
        <f t="shared" si="38"/>
        <v>65.770528283124676</v>
      </c>
      <c r="H1171">
        <f t="shared" si="39"/>
        <v>-1418.7357197181352</v>
      </c>
    </row>
    <row r="1172" spans="6:8" x14ac:dyDescent="0.35">
      <c r="F1172">
        <v>23.380000000000202</v>
      </c>
      <c r="G1172">
        <f t="shared" si="38"/>
        <v>65.826838666928722</v>
      </c>
      <c r="H1172">
        <f t="shared" si="39"/>
        <v>-1422.2464475878328</v>
      </c>
    </row>
    <row r="1173" spans="6:8" x14ac:dyDescent="0.35">
      <c r="F1173">
        <v>23.400000000000201</v>
      </c>
      <c r="G1173">
        <f t="shared" si="38"/>
        <v>65.883149050732769</v>
      </c>
      <c r="H1173">
        <f t="shared" si="39"/>
        <v>-1425.7610994575289</v>
      </c>
    </row>
    <row r="1174" spans="6:8" x14ac:dyDescent="0.35">
      <c r="F1174">
        <v>23.4200000000003</v>
      </c>
      <c r="G1174">
        <f t="shared" si="38"/>
        <v>65.939459434537099</v>
      </c>
      <c r="H1174">
        <f t="shared" si="39"/>
        <v>-1429.2796753272432</v>
      </c>
    </row>
    <row r="1175" spans="6:8" x14ac:dyDescent="0.35">
      <c r="F1175">
        <v>23.4400000000002</v>
      </c>
      <c r="G1175">
        <f t="shared" si="38"/>
        <v>65.995769818340861</v>
      </c>
      <c r="H1175">
        <f t="shared" si="39"/>
        <v>-1432.802175196922</v>
      </c>
    </row>
    <row r="1176" spans="6:8" x14ac:dyDescent="0.35">
      <c r="F1176">
        <v>23.4600000000002</v>
      </c>
      <c r="G1176">
        <f t="shared" si="38"/>
        <v>66.052080202144907</v>
      </c>
      <c r="H1176">
        <f t="shared" si="39"/>
        <v>-1436.3285990666188</v>
      </c>
    </row>
    <row r="1177" spans="6:8" x14ac:dyDescent="0.35">
      <c r="F1177">
        <v>23.480000000000199</v>
      </c>
      <c r="G1177">
        <f t="shared" si="38"/>
        <v>66.108390585948939</v>
      </c>
      <c r="H1177">
        <f t="shared" si="39"/>
        <v>-1439.8589469363153</v>
      </c>
    </row>
    <row r="1178" spans="6:8" x14ac:dyDescent="0.35">
      <c r="F1178">
        <v>23.500000000000199</v>
      </c>
      <c r="G1178">
        <f t="shared" si="38"/>
        <v>66.164700969752985</v>
      </c>
      <c r="H1178">
        <f t="shared" si="39"/>
        <v>-1443.3932188060119</v>
      </c>
    </row>
    <row r="1179" spans="6:8" x14ac:dyDescent="0.35">
      <c r="F1179">
        <v>23.520000000000199</v>
      </c>
      <c r="G1179">
        <f t="shared" si="38"/>
        <v>66.221011353557031</v>
      </c>
      <c r="H1179">
        <f t="shared" si="39"/>
        <v>-1446.9314146757083</v>
      </c>
    </row>
    <row r="1180" spans="6:8" x14ac:dyDescent="0.35">
      <c r="F1180">
        <v>23.540000000000202</v>
      </c>
      <c r="G1180">
        <f t="shared" si="38"/>
        <v>66.277321737361078</v>
      </c>
      <c r="H1180">
        <f t="shared" si="39"/>
        <v>-1450.4735345454053</v>
      </c>
    </row>
    <row r="1181" spans="6:8" x14ac:dyDescent="0.35">
      <c r="F1181">
        <v>23.560000000000201</v>
      </c>
      <c r="G1181">
        <f t="shared" si="38"/>
        <v>66.333632121165124</v>
      </c>
      <c r="H1181">
        <f t="shared" si="39"/>
        <v>-1454.0195784151022</v>
      </c>
    </row>
    <row r="1182" spans="6:8" x14ac:dyDescent="0.35">
      <c r="F1182">
        <v>23.580000000000201</v>
      </c>
      <c r="G1182">
        <f t="shared" si="38"/>
        <v>66.38994250496917</v>
      </c>
      <c r="H1182">
        <f t="shared" si="39"/>
        <v>-1457.5695462847991</v>
      </c>
    </row>
    <row r="1183" spans="6:8" x14ac:dyDescent="0.35">
      <c r="F1183">
        <v>23.6000000000002</v>
      </c>
      <c r="G1183">
        <f t="shared" si="38"/>
        <v>66.446252888773216</v>
      </c>
      <c r="H1183">
        <f t="shared" si="39"/>
        <v>-1461.1234381544953</v>
      </c>
    </row>
    <row r="1184" spans="6:8" x14ac:dyDescent="0.35">
      <c r="F1184">
        <v>23.6200000000002</v>
      </c>
      <c r="G1184">
        <f t="shared" si="38"/>
        <v>66.502563272577262</v>
      </c>
      <c r="H1184">
        <f t="shared" si="39"/>
        <v>-1464.6812540241917</v>
      </c>
    </row>
    <row r="1185" spans="6:8" x14ac:dyDescent="0.35">
      <c r="F1185">
        <v>23.6400000000002</v>
      </c>
      <c r="G1185">
        <f t="shared" si="38"/>
        <v>66.558873656381309</v>
      </c>
      <c r="H1185">
        <f t="shared" si="39"/>
        <v>-1468.2429938938881</v>
      </c>
    </row>
    <row r="1186" spans="6:8" x14ac:dyDescent="0.35">
      <c r="F1186">
        <v>23.660000000000199</v>
      </c>
      <c r="G1186">
        <f t="shared" si="38"/>
        <v>66.615184040185341</v>
      </c>
      <c r="H1186">
        <f t="shared" si="39"/>
        <v>-1471.808657763585</v>
      </c>
    </row>
    <row r="1187" spans="6:8" x14ac:dyDescent="0.35">
      <c r="F1187">
        <v>23.680000000000199</v>
      </c>
      <c r="G1187">
        <f t="shared" si="38"/>
        <v>66.671494423989387</v>
      </c>
      <c r="H1187">
        <f t="shared" si="39"/>
        <v>-1475.3782456332815</v>
      </c>
    </row>
    <row r="1188" spans="6:8" x14ac:dyDescent="0.35">
      <c r="F1188">
        <v>23.700000000000198</v>
      </c>
      <c r="G1188">
        <f t="shared" si="38"/>
        <v>66.727804807793433</v>
      </c>
      <c r="H1188">
        <f t="shared" si="39"/>
        <v>-1478.9517575029779</v>
      </c>
    </row>
    <row r="1189" spans="6:8" x14ac:dyDescent="0.35">
      <c r="F1189">
        <v>23.720000000000201</v>
      </c>
      <c r="G1189">
        <f t="shared" si="38"/>
        <v>66.784115191597479</v>
      </c>
      <c r="H1189">
        <f t="shared" si="39"/>
        <v>-1482.5291933726753</v>
      </c>
    </row>
    <row r="1190" spans="6:8" x14ac:dyDescent="0.35">
      <c r="F1190">
        <v>23.740000000000201</v>
      </c>
      <c r="G1190">
        <f t="shared" si="38"/>
        <v>66.840425575401525</v>
      </c>
      <c r="H1190">
        <f t="shared" si="39"/>
        <v>-1486.1105532423712</v>
      </c>
    </row>
    <row r="1191" spans="6:8" x14ac:dyDescent="0.35">
      <c r="F1191">
        <v>23.760000000000201</v>
      </c>
      <c r="G1191">
        <f t="shared" si="38"/>
        <v>66.896735959205571</v>
      </c>
      <c r="H1191">
        <f t="shared" si="39"/>
        <v>-1489.6958371120681</v>
      </c>
    </row>
    <row r="1192" spans="6:8" x14ac:dyDescent="0.35">
      <c r="F1192">
        <v>23.7800000000002</v>
      </c>
      <c r="G1192">
        <f t="shared" si="38"/>
        <v>66.953046343009618</v>
      </c>
      <c r="H1192">
        <f t="shared" si="39"/>
        <v>-1493.2850449817647</v>
      </c>
    </row>
    <row r="1193" spans="6:8" x14ac:dyDescent="0.35">
      <c r="F1193">
        <v>23.8000000000002</v>
      </c>
      <c r="G1193">
        <f t="shared" si="38"/>
        <v>67.009356726813664</v>
      </c>
      <c r="H1193">
        <f t="shared" si="39"/>
        <v>-1496.8781768514611</v>
      </c>
    </row>
    <row r="1194" spans="6:8" x14ac:dyDescent="0.35">
      <c r="F1194">
        <v>23.820000000000199</v>
      </c>
      <c r="G1194">
        <f t="shared" si="38"/>
        <v>67.065667110617696</v>
      </c>
      <c r="H1194">
        <f t="shared" si="39"/>
        <v>-1500.4752327211579</v>
      </c>
    </row>
    <row r="1195" spans="6:8" x14ac:dyDescent="0.35">
      <c r="F1195">
        <v>23.840000000000199</v>
      </c>
      <c r="G1195">
        <f t="shared" si="38"/>
        <v>67.121977494421742</v>
      </c>
      <c r="H1195">
        <f t="shared" si="39"/>
        <v>-1504.0762125908543</v>
      </c>
    </row>
    <row r="1196" spans="6:8" x14ac:dyDescent="0.35">
      <c r="F1196">
        <v>23.860000000000198</v>
      </c>
      <c r="G1196">
        <f t="shared" si="38"/>
        <v>67.178287878225788</v>
      </c>
      <c r="H1196">
        <f t="shared" si="39"/>
        <v>-1507.6811164605513</v>
      </c>
    </row>
    <row r="1197" spans="6:8" x14ac:dyDescent="0.35">
      <c r="F1197">
        <v>23.880000000000202</v>
      </c>
      <c r="G1197">
        <f t="shared" si="38"/>
        <v>67.234598262029849</v>
      </c>
      <c r="H1197">
        <f t="shared" si="39"/>
        <v>-1511.2899443302481</v>
      </c>
    </row>
    <row r="1198" spans="6:8" x14ac:dyDescent="0.35">
      <c r="F1198">
        <v>23.900000000000201</v>
      </c>
      <c r="G1198">
        <f t="shared" si="38"/>
        <v>67.290908645833881</v>
      </c>
      <c r="H1198">
        <f t="shared" si="39"/>
        <v>-1514.9026961999446</v>
      </c>
    </row>
    <row r="1199" spans="6:8" x14ac:dyDescent="0.35">
      <c r="F1199">
        <v>23.920000000000201</v>
      </c>
      <c r="G1199">
        <f t="shared" si="38"/>
        <v>67.347219029637927</v>
      </c>
      <c r="H1199">
        <f t="shared" si="39"/>
        <v>-1518.5193720696413</v>
      </c>
    </row>
    <row r="1200" spans="6:8" x14ac:dyDescent="0.35">
      <c r="F1200">
        <v>23.9400000000002</v>
      </c>
      <c r="G1200">
        <f t="shared" si="38"/>
        <v>67.403529413441973</v>
      </c>
      <c r="H1200">
        <f t="shared" si="39"/>
        <v>-1522.1399719393378</v>
      </c>
    </row>
    <row r="1201" spans="6:8" x14ac:dyDescent="0.35">
      <c r="F1201">
        <v>23.9600000000002</v>
      </c>
      <c r="G1201">
        <f t="shared" si="38"/>
        <v>67.459839797246019</v>
      </c>
      <c r="H1201">
        <f t="shared" si="39"/>
        <v>-1525.7644958090343</v>
      </c>
    </row>
    <row r="1202" spans="6:8" x14ac:dyDescent="0.35">
      <c r="F1202">
        <v>23.980000000000199</v>
      </c>
      <c r="G1202">
        <f t="shared" si="38"/>
        <v>67.516150181050065</v>
      </c>
      <c r="H1202">
        <f t="shared" si="39"/>
        <v>-1529.3929436787307</v>
      </c>
    </row>
    <row r="1203" spans="6:8" x14ac:dyDescent="0.35">
      <c r="F1203">
        <v>24.000000000000199</v>
      </c>
      <c r="G1203">
        <f t="shared" si="38"/>
        <v>67.572460564854097</v>
      </c>
      <c r="H1203">
        <f t="shared" si="39"/>
        <v>-1533.0253155484274</v>
      </c>
    </row>
    <row r="1204" spans="6:8" x14ac:dyDescent="0.35">
      <c r="F1204">
        <v>24.020000000000199</v>
      </c>
      <c r="G1204">
        <f t="shared" si="38"/>
        <v>67.628770948658143</v>
      </c>
      <c r="H1204">
        <f t="shared" si="39"/>
        <v>-1536.6616114181238</v>
      </c>
    </row>
    <row r="1205" spans="6:8" x14ac:dyDescent="0.35">
      <c r="F1205">
        <v>24.040000000000202</v>
      </c>
      <c r="G1205">
        <f t="shared" si="38"/>
        <v>67.685081332462204</v>
      </c>
      <c r="H1205">
        <f t="shared" si="39"/>
        <v>-1540.301831287821</v>
      </c>
    </row>
    <row r="1206" spans="6:8" x14ac:dyDescent="0.35">
      <c r="F1206">
        <v>24.060000000000201</v>
      </c>
      <c r="G1206">
        <f t="shared" si="38"/>
        <v>67.74139171626625</v>
      </c>
      <c r="H1206">
        <f t="shared" si="39"/>
        <v>-1543.9459751575175</v>
      </c>
    </row>
    <row r="1207" spans="6:8" x14ac:dyDescent="0.35">
      <c r="F1207">
        <v>24.080000000000201</v>
      </c>
      <c r="G1207">
        <f t="shared" si="38"/>
        <v>67.797702100070282</v>
      </c>
      <c r="H1207">
        <f t="shared" si="39"/>
        <v>-1547.5940430272144</v>
      </c>
    </row>
    <row r="1208" spans="6:8" x14ac:dyDescent="0.35">
      <c r="F1208">
        <v>24.1000000000002</v>
      </c>
      <c r="G1208">
        <f t="shared" si="38"/>
        <v>67.854012483874328</v>
      </c>
      <c r="H1208">
        <f t="shared" si="39"/>
        <v>-1551.2460348969107</v>
      </c>
    </row>
    <row r="1209" spans="6:8" x14ac:dyDescent="0.35">
      <c r="F1209">
        <v>24.1200000000002</v>
      </c>
      <c r="G1209">
        <f t="shared" si="38"/>
        <v>67.910322867678374</v>
      </c>
      <c r="H1209">
        <f t="shared" si="39"/>
        <v>-1554.9019507666076</v>
      </c>
    </row>
    <row r="1210" spans="6:8" x14ac:dyDescent="0.35">
      <c r="F1210">
        <v>24.1400000000002</v>
      </c>
      <c r="G1210">
        <f t="shared" si="38"/>
        <v>67.966633251482421</v>
      </c>
      <c r="H1210">
        <f t="shared" si="39"/>
        <v>-1558.5617906363041</v>
      </c>
    </row>
    <row r="1211" spans="6:8" x14ac:dyDescent="0.35">
      <c r="F1211">
        <v>24.160000000000199</v>
      </c>
      <c r="G1211">
        <f t="shared" si="38"/>
        <v>68.022943635286467</v>
      </c>
      <c r="H1211">
        <f t="shared" si="39"/>
        <v>-1562.2255545060007</v>
      </c>
    </row>
    <row r="1212" spans="6:8" x14ac:dyDescent="0.35">
      <c r="F1212">
        <v>24.180000000000199</v>
      </c>
      <c r="G1212">
        <f t="shared" si="38"/>
        <v>68.079254019090499</v>
      </c>
      <c r="H1212">
        <f t="shared" si="39"/>
        <v>-1565.8932423756967</v>
      </c>
    </row>
    <row r="1213" spans="6:8" x14ac:dyDescent="0.35">
      <c r="F1213">
        <v>24.200000000000198</v>
      </c>
      <c r="G1213">
        <f t="shared" si="38"/>
        <v>68.135564402894545</v>
      </c>
      <c r="H1213">
        <f t="shared" si="39"/>
        <v>-1569.5648542453939</v>
      </c>
    </row>
    <row r="1214" spans="6:8" x14ac:dyDescent="0.35">
      <c r="F1214">
        <v>24.220000000000201</v>
      </c>
      <c r="G1214">
        <f t="shared" si="38"/>
        <v>68.191874786698605</v>
      </c>
      <c r="H1214">
        <f t="shared" si="39"/>
        <v>-1573.2403901150906</v>
      </c>
    </row>
    <row r="1215" spans="6:8" x14ac:dyDescent="0.35">
      <c r="F1215">
        <v>24.240000000000201</v>
      </c>
      <c r="G1215">
        <f t="shared" si="38"/>
        <v>68.248185170502637</v>
      </c>
      <c r="H1215">
        <f t="shared" si="39"/>
        <v>-1576.9198499847876</v>
      </c>
    </row>
    <row r="1216" spans="6:8" x14ac:dyDescent="0.35">
      <c r="F1216">
        <v>24.260000000000201</v>
      </c>
      <c r="G1216">
        <f t="shared" si="38"/>
        <v>68.304495554306683</v>
      </c>
      <c r="H1216">
        <f t="shared" si="39"/>
        <v>-1580.603233854484</v>
      </c>
    </row>
    <row r="1217" spans="6:8" x14ac:dyDescent="0.35">
      <c r="F1217">
        <v>24.2800000000002</v>
      </c>
      <c r="G1217">
        <f t="shared" si="38"/>
        <v>68.36080593811073</v>
      </c>
      <c r="H1217">
        <f t="shared" si="39"/>
        <v>-1584.2905417241802</v>
      </c>
    </row>
    <row r="1218" spans="6:8" x14ac:dyDescent="0.35">
      <c r="F1218">
        <v>24.3000000000002</v>
      </c>
      <c r="G1218">
        <f t="shared" si="38"/>
        <v>68.417116321914776</v>
      </c>
      <c r="H1218">
        <f t="shared" si="39"/>
        <v>-1587.9817735938771</v>
      </c>
    </row>
    <row r="1219" spans="6:8" x14ac:dyDescent="0.35">
      <c r="F1219">
        <v>24.320000000000199</v>
      </c>
      <c r="G1219">
        <f t="shared" ref="G1219:G1282" si="40">$B$15*F1219</f>
        <v>68.473426705718822</v>
      </c>
      <c r="H1219">
        <f t="shared" ref="H1219:H1282" si="41">$B$13*F1219-($B$8*F1219^2)/2+$B$12</f>
        <v>-1591.6769294635735</v>
      </c>
    </row>
    <row r="1220" spans="6:8" x14ac:dyDescent="0.35">
      <c r="F1220">
        <v>24.340000000000199</v>
      </c>
      <c r="G1220">
        <f t="shared" si="40"/>
        <v>68.529737089522868</v>
      </c>
      <c r="H1220">
        <f t="shared" si="41"/>
        <v>-1595.3760093332701</v>
      </c>
    </row>
    <row r="1221" spans="6:8" x14ac:dyDescent="0.35">
      <c r="F1221">
        <v>24.360000000000198</v>
      </c>
      <c r="G1221">
        <f t="shared" si="40"/>
        <v>68.5860474733269</v>
      </c>
      <c r="H1221">
        <f t="shared" si="41"/>
        <v>-1599.0790132029665</v>
      </c>
    </row>
    <row r="1222" spans="6:8" x14ac:dyDescent="0.35">
      <c r="F1222">
        <v>24.380000000000202</v>
      </c>
      <c r="G1222">
        <f t="shared" si="40"/>
        <v>68.64235785713096</v>
      </c>
      <c r="H1222">
        <f t="shared" si="41"/>
        <v>-1602.7859410726635</v>
      </c>
    </row>
    <row r="1223" spans="6:8" x14ac:dyDescent="0.35">
      <c r="F1223">
        <v>24.400000000000201</v>
      </c>
      <c r="G1223">
        <f t="shared" si="40"/>
        <v>68.698668240935007</v>
      </c>
      <c r="H1223">
        <f t="shared" si="41"/>
        <v>-1606.4967929423603</v>
      </c>
    </row>
    <row r="1224" spans="6:8" x14ac:dyDescent="0.35">
      <c r="F1224">
        <v>24.420000000000201</v>
      </c>
      <c r="G1224">
        <f t="shared" si="40"/>
        <v>68.754978624739039</v>
      </c>
      <c r="H1224">
        <f t="shared" si="41"/>
        <v>-1610.2115688120568</v>
      </c>
    </row>
    <row r="1225" spans="6:8" x14ac:dyDescent="0.35">
      <c r="F1225">
        <v>24.4400000000002</v>
      </c>
      <c r="G1225">
        <f t="shared" si="40"/>
        <v>68.811289008543085</v>
      </c>
      <c r="H1225">
        <f t="shared" si="41"/>
        <v>-1613.9302686817539</v>
      </c>
    </row>
    <row r="1226" spans="6:8" x14ac:dyDescent="0.35">
      <c r="F1226">
        <v>24.4600000000002</v>
      </c>
      <c r="G1226">
        <f t="shared" si="40"/>
        <v>68.867599392347131</v>
      </c>
      <c r="H1226">
        <f t="shared" si="41"/>
        <v>-1617.6528925514499</v>
      </c>
    </row>
    <row r="1227" spans="6:8" x14ac:dyDescent="0.35">
      <c r="F1227">
        <v>24.480000000000199</v>
      </c>
      <c r="G1227">
        <f t="shared" si="40"/>
        <v>68.923909776151177</v>
      </c>
      <c r="H1227">
        <f t="shared" si="41"/>
        <v>-1621.3794404211467</v>
      </c>
    </row>
    <row r="1228" spans="6:8" x14ac:dyDescent="0.35">
      <c r="F1228">
        <v>24.500000000000199</v>
      </c>
      <c r="G1228">
        <f t="shared" si="40"/>
        <v>68.980220159955223</v>
      </c>
      <c r="H1228">
        <f t="shared" si="41"/>
        <v>-1625.1099122908431</v>
      </c>
    </row>
    <row r="1229" spans="6:8" x14ac:dyDescent="0.35">
      <c r="F1229">
        <v>24.520000000000199</v>
      </c>
      <c r="G1229">
        <f t="shared" si="40"/>
        <v>69.036530543759255</v>
      </c>
      <c r="H1229">
        <f t="shared" si="41"/>
        <v>-1628.8443081605396</v>
      </c>
    </row>
    <row r="1230" spans="6:8" x14ac:dyDescent="0.35">
      <c r="F1230">
        <v>24.540000000000202</v>
      </c>
      <c r="G1230">
        <f t="shared" si="40"/>
        <v>69.092840927563316</v>
      </c>
      <c r="H1230">
        <f t="shared" si="41"/>
        <v>-1632.5826280302367</v>
      </c>
    </row>
    <row r="1231" spans="6:8" x14ac:dyDescent="0.35">
      <c r="F1231">
        <v>24.560000000000201</v>
      </c>
      <c r="G1231">
        <f t="shared" si="40"/>
        <v>69.149151311367362</v>
      </c>
      <c r="H1231">
        <f t="shared" si="41"/>
        <v>-1636.324871899933</v>
      </c>
    </row>
    <row r="1232" spans="6:8" x14ac:dyDescent="0.35">
      <c r="F1232">
        <v>24.580000000000201</v>
      </c>
      <c r="G1232">
        <f t="shared" si="40"/>
        <v>69.205461695171408</v>
      </c>
      <c r="H1232">
        <f t="shared" si="41"/>
        <v>-1640.0710397696298</v>
      </c>
    </row>
    <row r="1233" spans="6:8" x14ac:dyDescent="0.35">
      <c r="F1233">
        <v>24.6000000000002</v>
      </c>
      <c r="G1233">
        <f t="shared" si="40"/>
        <v>69.26177207897544</v>
      </c>
      <c r="H1233">
        <f t="shared" si="41"/>
        <v>-1643.8211316393267</v>
      </c>
    </row>
    <row r="1234" spans="6:8" x14ac:dyDescent="0.35">
      <c r="F1234">
        <v>24.6200000000002</v>
      </c>
      <c r="G1234">
        <f t="shared" si="40"/>
        <v>69.318082462779486</v>
      </c>
      <c r="H1234">
        <f t="shared" si="41"/>
        <v>-1647.5751475090228</v>
      </c>
    </row>
    <row r="1235" spans="6:8" x14ac:dyDescent="0.35">
      <c r="F1235">
        <v>24.6400000000002</v>
      </c>
      <c r="G1235">
        <f t="shared" si="40"/>
        <v>69.374392846583532</v>
      </c>
      <c r="H1235">
        <f t="shared" si="41"/>
        <v>-1651.3330873787197</v>
      </c>
    </row>
    <row r="1236" spans="6:8" x14ac:dyDescent="0.35">
      <c r="F1236">
        <v>24.660000000000199</v>
      </c>
      <c r="G1236">
        <f t="shared" si="40"/>
        <v>69.430703230387579</v>
      </c>
      <c r="H1236">
        <f t="shared" si="41"/>
        <v>-1655.0949512484165</v>
      </c>
    </row>
    <row r="1237" spans="6:8" x14ac:dyDescent="0.35">
      <c r="F1237">
        <v>24.680000000000199</v>
      </c>
      <c r="G1237">
        <f t="shared" si="40"/>
        <v>69.487013614191625</v>
      </c>
      <c r="H1237">
        <f t="shared" si="41"/>
        <v>-1658.8607391181124</v>
      </c>
    </row>
    <row r="1238" spans="6:8" x14ac:dyDescent="0.35">
      <c r="F1238">
        <v>24.700000000000198</v>
      </c>
      <c r="G1238">
        <f t="shared" si="40"/>
        <v>69.543323997995657</v>
      </c>
      <c r="H1238">
        <f t="shared" si="41"/>
        <v>-1662.6304509878094</v>
      </c>
    </row>
    <row r="1239" spans="6:8" x14ac:dyDescent="0.35">
      <c r="F1239">
        <v>24.720000000000201</v>
      </c>
      <c r="G1239">
        <f t="shared" si="40"/>
        <v>69.599634381799717</v>
      </c>
      <c r="H1239">
        <f t="shared" si="41"/>
        <v>-1666.4040868575064</v>
      </c>
    </row>
    <row r="1240" spans="6:8" x14ac:dyDescent="0.35">
      <c r="F1240">
        <v>24.740000000000201</v>
      </c>
      <c r="G1240">
        <f t="shared" si="40"/>
        <v>69.655944765603763</v>
      </c>
      <c r="H1240">
        <f t="shared" si="41"/>
        <v>-1670.1816467272031</v>
      </c>
    </row>
    <row r="1241" spans="6:8" x14ac:dyDescent="0.35">
      <c r="F1241">
        <v>24.760000000000201</v>
      </c>
      <c r="G1241">
        <f t="shared" si="40"/>
        <v>69.71225514940781</v>
      </c>
      <c r="H1241">
        <f t="shared" si="41"/>
        <v>-1673.9631305968999</v>
      </c>
    </row>
    <row r="1242" spans="6:8" x14ac:dyDescent="0.35">
      <c r="F1242">
        <v>24.7800000000002</v>
      </c>
      <c r="G1242">
        <f t="shared" si="40"/>
        <v>69.768565533211842</v>
      </c>
      <c r="H1242">
        <f t="shared" si="41"/>
        <v>-1677.7485384665963</v>
      </c>
    </row>
    <row r="1243" spans="6:8" x14ac:dyDescent="0.35">
      <c r="F1243">
        <v>24.8000000000002</v>
      </c>
      <c r="G1243">
        <f t="shared" si="40"/>
        <v>69.824875917015888</v>
      </c>
      <c r="H1243">
        <f t="shared" si="41"/>
        <v>-1681.5378703362924</v>
      </c>
    </row>
    <row r="1244" spans="6:8" x14ac:dyDescent="0.35">
      <c r="F1244">
        <v>24.820000000000199</v>
      </c>
      <c r="G1244">
        <f t="shared" si="40"/>
        <v>69.881186300819934</v>
      </c>
      <c r="H1244">
        <f t="shared" si="41"/>
        <v>-1685.3311262059892</v>
      </c>
    </row>
    <row r="1245" spans="6:8" x14ac:dyDescent="0.35">
      <c r="F1245">
        <v>24.840000000000199</v>
      </c>
      <c r="G1245">
        <f t="shared" si="40"/>
        <v>69.93749668462398</v>
      </c>
      <c r="H1245">
        <f t="shared" si="41"/>
        <v>-1689.1283060756855</v>
      </c>
    </row>
    <row r="1246" spans="6:8" x14ac:dyDescent="0.35">
      <c r="F1246">
        <v>24.860000000000198</v>
      </c>
      <c r="G1246">
        <f t="shared" si="40"/>
        <v>69.993807068428026</v>
      </c>
      <c r="H1246">
        <f t="shared" si="41"/>
        <v>-1692.9294099453823</v>
      </c>
    </row>
    <row r="1247" spans="6:8" x14ac:dyDescent="0.35">
      <c r="F1247">
        <v>24.880000000000202</v>
      </c>
      <c r="G1247">
        <f t="shared" si="40"/>
        <v>70.050117452232072</v>
      </c>
      <c r="H1247">
        <f t="shared" si="41"/>
        <v>-1696.7344378150794</v>
      </c>
    </row>
    <row r="1248" spans="6:8" x14ac:dyDescent="0.35">
      <c r="F1248">
        <v>24.900000000000201</v>
      </c>
      <c r="G1248">
        <f t="shared" si="40"/>
        <v>70.106427836036119</v>
      </c>
      <c r="H1248">
        <f t="shared" si="41"/>
        <v>-1700.543389684776</v>
      </c>
    </row>
    <row r="1249" spans="6:8" x14ac:dyDescent="0.35">
      <c r="F1249">
        <v>24.920000000000201</v>
      </c>
      <c r="G1249">
        <f t="shared" si="40"/>
        <v>70.162738219840165</v>
      </c>
      <c r="H1249">
        <f t="shared" si="41"/>
        <v>-1704.3562655544724</v>
      </c>
    </row>
    <row r="1250" spans="6:8" x14ac:dyDescent="0.35">
      <c r="F1250">
        <v>24.9400000000002</v>
      </c>
      <c r="G1250">
        <f t="shared" si="40"/>
        <v>70.219048603644211</v>
      </c>
      <c r="H1250">
        <f t="shared" si="41"/>
        <v>-1708.1730654241692</v>
      </c>
    </row>
    <row r="1251" spans="6:8" x14ac:dyDescent="0.35">
      <c r="F1251">
        <v>24.9600000000002</v>
      </c>
      <c r="G1251">
        <f t="shared" si="40"/>
        <v>70.275358987448243</v>
      </c>
      <c r="H1251">
        <f t="shared" si="41"/>
        <v>-1711.9937892938656</v>
      </c>
    </row>
    <row r="1252" spans="6:8" x14ac:dyDescent="0.35">
      <c r="F1252">
        <v>24.980000000000199</v>
      </c>
      <c r="G1252">
        <f t="shared" si="40"/>
        <v>70.331669371252289</v>
      </c>
      <c r="H1252">
        <f t="shared" si="41"/>
        <v>-1715.8184371635625</v>
      </c>
    </row>
    <row r="1253" spans="6:8" x14ac:dyDescent="0.35">
      <c r="F1253">
        <v>25.000000000000199</v>
      </c>
      <c r="G1253">
        <f t="shared" si="40"/>
        <v>70.387979755056335</v>
      </c>
      <c r="H1253">
        <f t="shared" si="41"/>
        <v>-1719.6470090332589</v>
      </c>
    </row>
    <row r="1254" spans="6:8" x14ac:dyDescent="0.35">
      <c r="F1254">
        <v>25.020000000000199</v>
      </c>
      <c r="G1254">
        <f t="shared" si="40"/>
        <v>70.444290138860381</v>
      </c>
      <c r="H1254">
        <f t="shared" si="41"/>
        <v>-1723.4795049029551</v>
      </c>
    </row>
    <row r="1255" spans="6:8" x14ac:dyDescent="0.35">
      <c r="F1255">
        <v>25.040000000000202</v>
      </c>
      <c r="G1255">
        <f t="shared" si="40"/>
        <v>70.500600522664428</v>
      </c>
      <c r="H1255">
        <f t="shared" si="41"/>
        <v>-1727.3159247726526</v>
      </c>
    </row>
    <row r="1256" spans="6:8" x14ac:dyDescent="0.35">
      <c r="F1256">
        <v>25.060000000000201</v>
      </c>
      <c r="G1256">
        <f t="shared" si="40"/>
        <v>70.556910906468474</v>
      </c>
      <c r="H1256">
        <f t="shared" si="41"/>
        <v>-1731.1562686423495</v>
      </c>
    </row>
    <row r="1257" spans="6:8" x14ac:dyDescent="0.35">
      <c r="F1257">
        <v>25.080000000000201</v>
      </c>
      <c r="G1257">
        <f t="shared" si="40"/>
        <v>70.61322129027252</v>
      </c>
      <c r="H1257">
        <f t="shared" si="41"/>
        <v>-1735.000536512046</v>
      </c>
    </row>
    <row r="1258" spans="6:8" x14ac:dyDescent="0.35">
      <c r="F1258">
        <v>25.1000000000002</v>
      </c>
      <c r="G1258">
        <f t="shared" si="40"/>
        <v>70.669531674076566</v>
      </c>
      <c r="H1258">
        <f t="shared" si="41"/>
        <v>-1738.8487283817424</v>
      </c>
    </row>
    <row r="1259" spans="6:8" x14ac:dyDescent="0.35">
      <c r="F1259">
        <v>25.1200000000002</v>
      </c>
      <c r="G1259">
        <f t="shared" si="40"/>
        <v>70.725842057880598</v>
      </c>
      <c r="H1259">
        <f t="shared" si="41"/>
        <v>-1742.7008442514386</v>
      </c>
    </row>
    <row r="1260" spans="6:8" x14ac:dyDescent="0.35">
      <c r="F1260">
        <v>25.1400000000002</v>
      </c>
      <c r="G1260">
        <f t="shared" si="40"/>
        <v>70.782152441684644</v>
      </c>
      <c r="H1260">
        <f t="shared" si="41"/>
        <v>-1746.5568841211355</v>
      </c>
    </row>
    <row r="1261" spans="6:8" x14ac:dyDescent="0.35">
      <c r="F1261">
        <v>25.160000000000199</v>
      </c>
      <c r="G1261">
        <f t="shared" si="40"/>
        <v>70.838462825488691</v>
      </c>
      <c r="H1261">
        <f t="shared" si="41"/>
        <v>-1750.4168479908319</v>
      </c>
    </row>
    <row r="1262" spans="6:8" x14ac:dyDescent="0.35">
      <c r="F1262">
        <v>25.180000000000199</v>
      </c>
      <c r="G1262">
        <f t="shared" si="40"/>
        <v>70.894773209292737</v>
      </c>
      <c r="H1262">
        <f t="shared" si="41"/>
        <v>-1754.2807358605287</v>
      </c>
    </row>
    <row r="1263" spans="6:8" x14ac:dyDescent="0.35">
      <c r="F1263">
        <v>25.200000000000198</v>
      </c>
      <c r="G1263">
        <f t="shared" si="40"/>
        <v>70.951083593096783</v>
      </c>
      <c r="H1263">
        <f t="shared" si="41"/>
        <v>-1758.1485477302249</v>
      </c>
    </row>
    <row r="1264" spans="6:8" x14ac:dyDescent="0.35">
      <c r="F1264">
        <v>25.220000000000201</v>
      </c>
      <c r="G1264">
        <f t="shared" si="40"/>
        <v>71.007393976900829</v>
      </c>
      <c r="H1264">
        <f t="shared" si="41"/>
        <v>-1762.0202835999219</v>
      </c>
    </row>
    <row r="1265" spans="6:8" x14ac:dyDescent="0.35">
      <c r="F1265">
        <v>25.240000000000201</v>
      </c>
      <c r="G1265">
        <f t="shared" si="40"/>
        <v>71.063704360704875</v>
      </c>
      <c r="H1265">
        <f t="shared" si="41"/>
        <v>-1765.8959434696187</v>
      </c>
    </row>
    <row r="1266" spans="6:8" x14ac:dyDescent="0.35">
      <c r="F1266">
        <v>25.260000000000201</v>
      </c>
      <c r="G1266">
        <f t="shared" si="40"/>
        <v>71.120014744508921</v>
      </c>
      <c r="H1266">
        <f t="shared" si="41"/>
        <v>-1769.7755273393152</v>
      </c>
    </row>
    <row r="1267" spans="6:8" x14ac:dyDescent="0.35">
      <c r="F1267">
        <v>25.2800000000002</v>
      </c>
      <c r="G1267">
        <f t="shared" si="40"/>
        <v>71.176325128312968</v>
      </c>
      <c r="H1267">
        <f t="shared" si="41"/>
        <v>-1773.6590352090116</v>
      </c>
    </row>
    <row r="1268" spans="6:8" x14ac:dyDescent="0.35">
      <c r="F1268">
        <v>25.3000000000002</v>
      </c>
      <c r="G1268">
        <f t="shared" si="40"/>
        <v>71.232635512117</v>
      </c>
      <c r="H1268">
        <f t="shared" si="41"/>
        <v>-1777.5464670787087</v>
      </c>
    </row>
    <row r="1269" spans="6:8" x14ac:dyDescent="0.35">
      <c r="F1269">
        <v>25.320000000000199</v>
      </c>
      <c r="G1269">
        <f t="shared" si="40"/>
        <v>71.288945895921046</v>
      </c>
      <c r="H1269">
        <f t="shared" si="41"/>
        <v>-1781.437822948405</v>
      </c>
    </row>
    <row r="1270" spans="6:8" x14ac:dyDescent="0.35">
      <c r="F1270">
        <v>25.340000000000199</v>
      </c>
      <c r="G1270">
        <f t="shared" si="40"/>
        <v>71.345256279725092</v>
      </c>
      <c r="H1270">
        <f t="shared" si="41"/>
        <v>-1785.3331028181015</v>
      </c>
    </row>
    <row r="1271" spans="6:8" x14ac:dyDescent="0.35">
      <c r="F1271">
        <v>25.360000000000198</v>
      </c>
      <c r="G1271">
        <f t="shared" si="40"/>
        <v>71.401566663529138</v>
      </c>
      <c r="H1271">
        <f t="shared" si="41"/>
        <v>-1789.2323066877982</v>
      </c>
    </row>
    <row r="1272" spans="6:8" x14ac:dyDescent="0.35">
      <c r="F1272">
        <v>25.380000000000202</v>
      </c>
      <c r="G1272">
        <f t="shared" si="40"/>
        <v>71.457877047333184</v>
      </c>
      <c r="H1272">
        <f t="shared" si="41"/>
        <v>-1793.135434557495</v>
      </c>
    </row>
    <row r="1273" spans="6:8" x14ac:dyDescent="0.35">
      <c r="F1273">
        <v>25.400000000000201</v>
      </c>
      <c r="G1273">
        <f t="shared" si="40"/>
        <v>71.514187431137231</v>
      </c>
      <c r="H1273">
        <f t="shared" si="41"/>
        <v>-1797.0424864271918</v>
      </c>
    </row>
    <row r="1274" spans="6:8" x14ac:dyDescent="0.35">
      <c r="F1274">
        <v>25.420000000000201</v>
      </c>
      <c r="G1274">
        <f t="shared" si="40"/>
        <v>71.570497814941277</v>
      </c>
      <c r="H1274">
        <f t="shared" si="41"/>
        <v>-1800.9534622968881</v>
      </c>
    </row>
    <row r="1275" spans="6:8" x14ac:dyDescent="0.35">
      <c r="F1275">
        <v>25.4400000000002</v>
      </c>
      <c r="G1275">
        <f t="shared" si="40"/>
        <v>71.626808198745323</v>
      </c>
      <c r="H1275">
        <f t="shared" si="41"/>
        <v>-1804.868362166585</v>
      </c>
    </row>
    <row r="1276" spans="6:8" x14ac:dyDescent="0.35">
      <c r="F1276">
        <v>25.4600000000002</v>
      </c>
      <c r="G1276">
        <f t="shared" si="40"/>
        <v>71.683118582549369</v>
      </c>
      <c r="H1276">
        <f t="shared" si="41"/>
        <v>-1808.7871860362814</v>
      </c>
    </row>
    <row r="1277" spans="6:8" x14ac:dyDescent="0.35">
      <c r="F1277">
        <v>25.480000000000199</v>
      </c>
      <c r="G1277">
        <f t="shared" si="40"/>
        <v>71.739428966353401</v>
      </c>
      <c r="H1277">
        <f t="shared" si="41"/>
        <v>-1812.709933905978</v>
      </c>
    </row>
    <row r="1278" spans="6:8" x14ac:dyDescent="0.35">
      <c r="F1278">
        <v>25.500000000000199</v>
      </c>
      <c r="G1278">
        <f t="shared" si="40"/>
        <v>71.795739350157447</v>
      </c>
      <c r="H1278">
        <f t="shared" si="41"/>
        <v>-1816.6366057756743</v>
      </c>
    </row>
    <row r="1279" spans="6:8" x14ac:dyDescent="0.35">
      <c r="F1279">
        <v>25.520000000000199</v>
      </c>
      <c r="G1279">
        <f t="shared" si="40"/>
        <v>71.852049733961493</v>
      </c>
      <c r="H1279">
        <f t="shared" si="41"/>
        <v>-1820.5672016453711</v>
      </c>
    </row>
    <row r="1280" spans="6:8" x14ac:dyDescent="0.35">
      <c r="F1280">
        <v>25.540000000000202</v>
      </c>
      <c r="G1280">
        <f t="shared" si="40"/>
        <v>71.90836011776554</v>
      </c>
      <c r="H1280">
        <f t="shared" si="41"/>
        <v>-1824.5017215150683</v>
      </c>
    </row>
    <row r="1281" spans="6:8" x14ac:dyDescent="0.35">
      <c r="F1281">
        <v>25.560000000000201</v>
      </c>
      <c r="G1281">
        <f t="shared" si="40"/>
        <v>71.964670501569586</v>
      </c>
      <c r="H1281">
        <f t="shared" si="41"/>
        <v>-1828.4401653847647</v>
      </c>
    </row>
    <row r="1282" spans="6:8" x14ac:dyDescent="0.35">
      <c r="F1282">
        <v>25.580000000000201</v>
      </c>
      <c r="G1282">
        <f t="shared" si="40"/>
        <v>72.020980885373632</v>
      </c>
      <c r="H1282">
        <f t="shared" si="41"/>
        <v>-1832.3825332544614</v>
      </c>
    </row>
    <row r="1283" spans="6:8" x14ac:dyDescent="0.35">
      <c r="F1283">
        <v>25.6000000000002</v>
      </c>
      <c r="G1283">
        <f t="shared" ref="G1283:G1346" si="42">$B$15*F1283</f>
        <v>72.077291269177678</v>
      </c>
      <c r="H1283">
        <f t="shared" ref="H1283:H1346" si="43">$B$13*F1283-($B$8*F1283^2)/2+$B$12</f>
        <v>-1836.3288251241577</v>
      </c>
    </row>
    <row r="1284" spans="6:8" x14ac:dyDescent="0.35">
      <c r="F1284">
        <v>25.6200000000002</v>
      </c>
      <c r="G1284">
        <f t="shared" si="42"/>
        <v>72.133601652981724</v>
      </c>
      <c r="H1284">
        <f t="shared" si="43"/>
        <v>-1840.2790409938546</v>
      </c>
    </row>
    <row r="1285" spans="6:8" x14ac:dyDescent="0.35">
      <c r="F1285">
        <v>25.6400000000002</v>
      </c>
      <c r="G1285">
        <f t="shared" si="42"/>
        <v>72.189912036785771</v>
      </c>
      <c r="H1285">
        <f t="shared" si="43"/>
        <v>-1844.2331808635508</v>
      </c>
    </row>
    <row r="1286" spans="6:8" x14ac:dyDescent="0.35">
      <c r="F1286">
        <v>25.660000000000199</v>
      </c>
      <c r="G1286">
        <f t="shared" si="42"/>
        <v>72.246222420589802</v>
      </c>
      <c r="H1286">
        <f t="shared" si="43"/>
        <v>-1848.1912447332475</v>
      </c>
    </row>
    <row r="1287" spans="6:8" x14ac:dyDescent="0.35">
      <c r="F1287">
        <v>25.680000000000199</v>
      </c>
      <c r="G1287">
        <f t="shared" si="42"/>
        <v>72.302532804393849</v>
      </c>
      <c r="H1287">
        <f t="shared" si="43"/>
        <v>-1852.1532326029442</v>
      </c>
    </row>
    <row r="1288" spans="6:8" x14ac:dyDescent="0.35">
      <c r="F1288">
        <v>25.700000000000198</v>
      </c>
      <c r="G1288">
        <f t="shared" si="42"/>
        <v>72.358843188197895</v>
      </c>
      <c r="H1288">
        <f t="shared" si="43"/>
        <v>-1856.119144472641</v>
      </c>
    </row>
    <row r="1289" spans="6:8" x14ac:dyDescent="0.35">
      <c r="F1289">
        <v>25.720000000000201</v>
      </c>
      <c r="G1289">
        <f t="shared" si="42"/>
        <v>72.415153572001941</v>
      </c>
      <c r="H1289">
        <f t="shared" si="43"/>
        <v>-1860.0889803423381</v>
      </c>
    </row>
    <row r="1290" spans="6:8" x14ac:dyDescent="0.35">
      <c r="F1290">
        <v>25.740000000000201</v>
      </c>
      <c r="G1290">
        <f t="shared" si="42"/>
        <v>72.471463955805987</v>
      </c>
      <c r="H1290">
        <f t="shared" si="43"/>
        <v>-1864.0627402120344</v>
      </c>
    </row>
    <row r="1291" spans="6:8" x14ac:dyDescent="0.35">
      <c r="F1291">
        <v>25.760000000000201</v>
      </c>
      <c r="G1291">
        <f t="shared" si="42"/>
        <v>72.527774339610033</v>
      </c>
      <c r="H1291">
        <f t="shared" si="43"/>
        <v>-1868.0404240817306</v>
      </c>
    </row>
    <row r="1292" spans="6:8" x14ac:dyDescent="0.35">
      <c r="F1292">
        <v>25.7800000000002</v>
      </c>
      <c r="G1292">
        <f t="shared" si="42"/>
        <v>72.58408472341408</v>
      </c>
      <c r="H1292">
        <f t="shared" si="43"/>
        <v>-1872.0220319514274</v>
      </c>
    </row>
    <row r="1293" spans="6:8" x14ac:dyDescent="0.35">
      <c r="F1293">
        <v>25.8000000000002</v>
      </c>
      <c r="G1293">
        <f t="shared" si="42"/>
        <v>72.640395107218126</v>
      </c>
      <c r="H1293">
        <f t="shared" si="43"/>
        <v>-1876.0075638211242</v>
      </c>
    </row>
    <row r="1294" spans="6:8" x14ac:dyDescent="0.35">
      <c r="F1294">
        <v>25.820000000000199</v>
      </c>
      <c r="G1294">
        <f t="shared" si="42"/>
        <v>72.696705491022158</v>
      </c>
      <c r="H1294">
        <f t="shared" si="43"/>
        <v>-1879.9970196908205</v>
      </c>
    </row>
    <row r="1295" spans="6:8" x14ac:dyDescent="0.35">
      <c r="F1295">
        <v>25.840000000000199</v>
      </c>
      <c r="G1295">
        <f t="shared" si="42"/>
        <v>72.753015874826204</v>
      </c>
      <c r="H1295">
        <f t="shared" si="43"/>
        <v>-1883.9903995605171</v>
      </c>
    </row>
    <row r="1296" spans="6:8" x14ac:dyDescent="0.35">
      <c r="F1296">
        <v>25.860000000000198</v>
      </c>
      <c r="G1296">
        <f t="shared" si="42"/>
        <v>72.80932625863025</v>
      </c>
      <c r="H1296">
        <f t="shared" si="43"/>
        <v>-1887.9877034302133</v>
      </c>
    </row>
    <row r="1297" spans="6:8" x14ac:dyDescent="0.35">
      <c r="F1297">
        <v>25.880000000000202</v>
      </c>
      <c r="G1297">
        <f t="shared" si="42"/>
        <v>72.86563664243431</v>
      </c>
      <c r="H1297">
        <f t="shared" si="43"/>
        <v>-1891.9889312999112</v>
      </c>
    </row>
    <row r="1298" spans="6:8" x14ac:dyDescent="0.35">
      <c r="F1298">
        <v>25.900000000000201</v>
      </c>
      <c r="G1298">
        <f t="shared" si="42"/>
        <v>72.921947026238342</v>
      </c>
      <c r="H1298">
        <f t="shared" si="43"/>
        <v>-1895.9940831696076</v>
      </c>
    </row>
    <row r="1299" spans="6:8" x14ac:dyDescent="0.35">
      <c r="F1299">
        <v>25.920000000000201</v>
      </c>
      <c r="G1299">
        <f t="shared" si="42"/>
        <v>72.978257410042389</v>
      </c>
      <c r="H1299">
        <f t="shared" si="43"/>
        <v>-1900.0031590393039</v>
      </c>
    </row>
    <row r="1300" spans="6:8" x14ac:dyDescent="0.35">
      <c r="F1300">
        <v>25.9400000000002</v>
      </c>
      <c r="G1300">
        <f t="shared" si="42"/>
        <v>73.034567793846435</v>
      </c>
      <c r="H1300">
        <f t="shared" si="43"/>
        <v>-1904.0161589090001</v>
      </c>
    </row>
    <row r="1301" spans="6:8" x14ac:dyDescent="0.35">
      <c r="F1301">
        <v>25.9600000000002</v>
      </c>
      <c r="G1301">
        <f t="shared" si="42"/>
        <v>73.090878177650481</v>
      </c>
      <c r="H1301">
        <f t="shared" si="43"/>
        <v>-1908.0330827786968</v>
      </c>
    </row>
    <row r="1302" spans="6:8" x14ac:dyDescent="0.35">
      <c r="F1302">
        <v>25.980000000000199</v>
      </c>
      <c r="G1302">
        <f t="shared" si="42"/>
        <v>73.147188561454527</v>
      </c>
      <c r="H1302">
        <f t="shared" si="43"/>
        <v>-1912.053930648394</v>
      </c>
    </row>
    <row r="1303" spans="6:8" x14ac:dyDescent="0.35">
      <c r="F1303">
        <v>26.000000000000199</v>
      </c>
      <c r="G1303">
        <f t="shared" si="42"/>
        <v>73.203498945258559</v>
      </c>
      <c r="H1303">
        <f t="shared" si="43"/>
        <v>-1916.0787025180903</v>
      </c>
    </row>
    <row r="1304" spans="6:8" x14ac:dyDescent="0.35">
      <c r="F1304">
        <v>26.020000000000199</v>
      </c>
      <c r="G1304">
        <f t="shared" si="42"/>
        <v>73.259809329062605</v>
      </c>
      <c r="H1304">
        <f t="shared" si="43"/>
        <v>-1920.1073983877868</v>
      </c>
    </row>
    <row r="1305" spans="6:8" x14ac:dyDescent="0.35">
      <c r="F1305">
        <v>26.040000000000202</v>
      </c>
      <c r="G1305">
        <f t="shared" si="42"/>
        <v>73.316119712866666</v>
      </c>
      <c r="H1305">
        <f t="shared" si="43"/>
        <v>-1924.1400182574841</v>
      </c>
    </row>
    <row r="1306" spans="6:8" x14ac:dyDescent="0.35">
      <c r="F1306">
        <v>26.060000000000201</v>
      </c>
      <c r="G1306">
        <f t="shared" si="42"/>
        <v>73.372430096670712</v>
      </c>
      <c r="H1306">
        <f t="shared" si="43"/>
        <v>-1928.1765621271804</v>
      </c>
    </row>
    <row r="1307" spans="6:8" x14ac:dyDescent="0.35">
      <c r="F1307">
        <v>26.080000000000201</v>
      </c>
      <c r="G1307">
        <f t="shared" si="42"/>
        <v>73.428740480474744</v>
      </c>
      <c r="H1307">
        <f t="shared" si="43"/>
        <v>-1932.2170299968773</v>
      </c>
    </row>
    <row r="1308" spans="6:8" x14ac:dyDescent="0.35">
      <c r="F1308">
        <v>26.1000000000002</v>
      </c>
      <c r="G1308">
        <f t="shared" si="42"/>
        <v>73.48505086427879</v>
      </c>
      <c r="H1308">
        <f t="shared" si="43"/>
        <v>-1936.2614218665735</v>
      </c>
    </row>
    <row r="1309" spans="6:8" x14ac:dyDescent="0.35">
      <c r="F1309">
        <v>26.1200000000002</v>
      </c>
      <c r="G1309">
        <f t="shared" si="42"/>
        <v>73.541361248082836</v>
      </c>
      <c r="H1309">
        <f t="shared" si="43"/>
        <v>-1940.3097377362701</v>
      </c>
    </row>
    <row r="1310" spans="6:8" x14ac:dyDescent="0.35">
      <c r="F1310">
        <v>26.1400000000002</v>
      </c>
      <c r="G1310">
        <f t="shared" si="42"/>
        <v>73.597671631886882</v>
      </c>
      <c r="H1310">
        <f t="shared" si="43"/>
        <v>-1944.3619776059663</v>
      </c>
    </row>
    <row r="1311" spans="6:8" x14ac:dyDescent="0.35">
      <c r="F1311">
        <v>26.160000000000199</v>
      </c>
      <c r="G1311">
        <f t="shared" si="42"/>
        <v>73.653982015690929</v>
      </c>
      <c r="H1311">
        <f t="shared" si="43"/>
        <v>-1948.4181414756636</v>
      </c>
    </row>
    <row r="1312" spans="6:8" x14ac:dyDescent="0.35">
      <c r="F1312">
        <v>26.180000000000199</v>
      </c>
      <c r="G1312">
        <f t="shared" si="42"/>
        <v>73.710292399494961</v>
      </c>
      <c r="H1312">
        <f t="shared" si="43"/>
        <v>-1952.4782293453598</v>
      </c>
    </row>
    <row r="1313" spans="6:8" x14ac:dyDescent="0.35">
      <c r="F1313">
        <v>26.200000000000198</v>
      </c>
      <c r="G1313">
        <f t="shared" si="42"/>
        <v>73.766602783299007</v>
      </c>
      <c r="H1313">
        <f t="shared" si="43"/>
        <v>-1956.5422412150563</v>
      </c>
    </row>
    <row r="1314" spans="6:8" x14ac:dyDescent="0.35">
      <c r="F1314">
        <v>26.220000000000201</v>
      </c>
      <c r="G1314">
        <f t="shared" si="42"/>
        <v>73.822913167103067</v>
      </c>
      <c r="H1314">
        <f t="shared" si="43"/>
        <v>-1960.6101770847536</v>
      </c>
    </row>
    <row r="1315" spans="6:8" x14ac:dyDescent="0.35">
      <c r="F1315">
        <v>26.240000000000201</v>
      </c>
      <c r="G1315">
        <f t="shared" si="42"/>
        <v>73.879223550907099</v>
      </c>
      <c r="H1315">
        <f t="shared" si="43"/>
        <v>-1964.6820369544503</v>
      </c>
    </row>
    <row r="1316" spans="6:8" x14ac:dyDescent="0.35">
      <c r="F1316">
        <v>26.260000000000201</v>
      </c>
      <c r="G1316">
        <f t="shared" si="42"/>
        <v>73.935533934711145</v>
      </c>
      <c r="H1316">
        <f t="shared" si="43"/>
        <v>-1968.7578208241466</v>
      </c>
    </row>
    <row r="1317" spans="6:8" x14ac:dyDescent="0.35">
      <c r="F1317">
        <v>26.2800000000002</v>
      </c>
      <c r="G1317">
        <f t="shared" si="42"/>
        <v>73.991844318515192</v>
      </c>
      <c r="H1317">
        <f t="shared" si="43"/>
        <v>-1972.8375286938428</v>
      </c>
    </row>
    <row r="1318" spans="6:8" x14ac:dyDescent="0.35">
      <c r="F1318">
        <v>26.3000000000002</v>
      </c>
      <c r="G1318">
        <f t="shared" si="42"/>
        <v>74.048154702319238</v>
      </c>
      <c r="H1318">
        <f t="shared" si="43"/>
        <v>-1976.9211605635398</v>
      </c>
    </row>
    <row r="1319" spans="6:8" x14ac:dyDescent="0.35">
      <c r="F1319">
        <v>26.320000000000199</v>
      </c>
      <c r="G1319">
        <f t="shared" si="42"/>
        <v>74.104465086123284</v>
      </c>
      <c r="H1319">
        <f t="shared" si="43"/>
        <v>-1981.008716433236</v>
      </c>
    </row>
    <row r="1320" spans="6:8" x14ac:dyDescent="0.35">
      <c r="F1320">
        <v>26.340000000000199</v>
      </c>
      <c r="G1320">
        <f t="shared" si="42"/>
        <v>74.16077546992733</v>
      </c>
      <c r="H1320">
        <f t="shared" si="43"/>
        <v>-1985.1001963029328</v>
      </c>
    </row>
    <row r="1321" spans="6:8" x14ac:dyDescent="0.35">
      <c r="F1321">
        <v>26.360000000000198</v>
      </c>
      <c r="G1321">
        <f t="shared" si="42"/>
        <v>74.217085853731362</v>
      </c>
      <c r="H1321">
        <f t="shared" si="43"/>
        <v>-1989.1956001726294</v>
      </c>
    </row>
    <row r="1322" spans="6:8" x14ac:dyDescent="0.35">
      <c r="F1322">
        <v>26.380000000000202</v>
      </c>
      <c r="G1322">
        <f t="shared" si="42"/>
        <v>74.273396237535422</v>
      </c>
      <c r="H1322">
        <f t="shared" si="43"/>
        <v>-1993.2949280423261</v>
      </c>
    </row>
    <row r="1323" spans="6:8" x14ac:dyDescent="0.35">
      <c r="F1323">
        <v>26.400000000000201</v>
      </c>
      <c r="G1323">
        <f t="shared" si="42"/>
        <v>74.329706621339469</v>
      </c>
      <c r="H1323">
        <f t="shared" si="43"/>
        <v>-1997.3981799120231</v>
      </c>
    </row>
    <row r="1324" spans="6:8" x14ac:dyDescent="0.35">
      <c r="F1324">
        <v>26.420000000000201</v>
      </c>
      <c r="G1324">
        <f t="shared" si="42"/>
        <v>74.386017005143501</v>
      </c>
      <c r="H1324">
        <f t="shared" si="43"/>
        <v>-2001.5053557817193</v>
      </c>
    </row>
    <row r="1325" spans="6:8" x14ac:dyDescent="0.35">
      <c r="F1325">
        <v>26.4400000000002</v>
      </c>
      <c r="G1325">
        <f t="shared" si="42"/>
        <v>74.442327388947547</v>
      </c>
      <c r="H1325">
        <f t="shared" si="43"/>
        <v>-2005.6164556514166</v>
      </c>
    </row>
    <row r="1326" spans="6:8" x14ac:dyDescent="0.35">
      <c r="F1326">
        <v>26.4600000000002</v>
      </c>
      <c r="G1326">
        <f t="shared" si="42"/>
        <v>74.498637772751593</v>
      </c>
      <c r="H1326">
        <f t="shared" si="43"/>
        <v>-2009.7314795211128</v>
      </c>
    </row>
    <row r="1327" spans="6:8" x14ac:dyDescent="0.35">
      <c r="F1327">
        <v>26.480000000000199</v>
      </c>
      <c r="G1327">
        <f t="shared" si="42"/>
        <v>74.554948156555639</v>
      </c>
      <c r="H1327">
        <f t="shared" si="43"/>
        <v>-2013.8504273908093</v>
      </c>
    </row>
    <row r="1328" spans="6:8" x14ac:dyDescent="0.35">
      <c r="F1328">
        <v>26.500000000000199</v>
      </c>
      <c r="G1328">
        <f t="shared" si="42"/>
        <v>74.611258540359685</v>
      </c>
      <c r="H1328">
        <f t="shared" si="43"/>
        <v>-2017.9732992605059</v>
      </c>
    </row>
    <row r="1329" spans="6:8" x14ac:dyDescent="0.35">
      <c r="F1329">
        <v>26.520000000000199</v>
      </c>
      <c r="G1329">
        <f t="shared" si="42"/>
        <v>74.667568924163717</v>
      </c>
      <c r="H1329">
        <f t="shared" si="43"/>
        <v>-2022.1000951302026</v>
      </c>
    </row>
    <row r="1330" spans="6:8" x14ac:dyDescent="0.35">
      <c r="F1330">
        <v>26.540000000000202</v>
      </c>
      <c r="G1330">
        <f t="shared" si="42"/>
        <v>74.723879307967778</v>
      </c>
      <c r="H1330">
        <f t="shared" si="43"/>
        <v>-2026.2308149999001</v>
      </c>
    </row>
    <row r="1331" spans="6:8" x14ac:dyDescent="0.35">
      <c r="F1331">
        <v>26.560000000000201</v>
      </c>
      <c r="G1331">
        <f t="shared" si="42"/>
        <v>74.780189691771824</v>
      </c>
      <c r="H1331">
        <f t="shared" si="43"/>
        <v>-2030.3654588695958</v>
      </c>
    </row>
    <row r="1332" spans="6:8" x14ac:dyDescent="0.35">
      <c r="F1332">
        <v>26.580000000000201</v>
      </c>
      <c r="G1332">
        <f t="shared" si="42"/>
        <v>74.83650007557587</v>
      </c>
      <c r="H1332">
        <f t="shared" si="43"/>
        <v>-2034.5040267392928</v>
      </c>
    </row>
    <row r="1333" spans="6:8" x14ac:dyDescent="0.35">
      <c r="F1333">
        <v>26.6000000000002</v>
      </c>
      <c r="G1333">
        <f t="shared" si="42"/>
        <v>74.892810459379902</v>
      </c>
      <c r="H1333">
        <f t="shared" si="43"/>
        <v>-2038.646518608989</v>
      </c>
    </row>
    <row r="1334" spans="6:8" x14ac:dyDescent="0.35">
      <c r="F1334">
        <v>26.6200000000002</v>
      </c>
      <c r="G1334">
        <f t="shared" si="42"/>
        <v>74.949120843183948</v>
      </c>
      <c r="H1334">
        <f t="shared" si="43"/>
        <v>-2042.7929344786858</v>
      </c>
    </row>
    <row r="1335" spans="6:8" x14ac:dyDescent="0.35">
      <c r="F1335">
        <v>26.6400000000002</v>
      </c>
      <c r="G1335">
        <f t="shared" si="42"/>
        <v>75.005431226987994</v>
      </c>
      <c r="H1335">
        <f t="shared" si="43"/>
        <v>-2046.9432743483819</v>
      </c>
    </row>
    <row r="1336" spans="6:8" x14ac:dyDescent="0.35">
      <c r="F1336">
        <v>26.660000000000199</v>
      </c>
      <c r="G1336">
        <f t="shared" si="42"/>
        <v>75.061741610792041</v>
      </c>
      <c r="H1336">
        <f t="shared" si="43"/>
        <v>-2051.0975382180791</v>
      </c>
    </row>
    <row r="1337" spans="6:8" x14ac:dyDescent="0.35">
      <c r="F1337">
        <v>26.680000000000199</v>
      </c>
      <c r="G1337">
        <f t="shared" si="42"/>
        <v>75.118051994596087</v>
      </c>
      <c r="H1337">
        <f t="shared" si="43"/>
        <v>-2055.2557260877757</v>
      </c>
    </row>
    <row r="1338" spans="6:8" x14ac:dyDescent="0.35">
      <c r="F1338">
        <v>26.700000000000198</v>
      </c>
      <c r="G1338">
        <f t="shared" si="42"/>
        <v>75.174362378400119</v>
      </c>
      <c r="H1338">
        <f t="shared" si="43"/>
        <v>-2059.4178379574719</v>
      </c>
    </row>
    <row r="1339" spans="6:8" x14ac:dyDescent="0.35">
      <c r="F1339">
        <v>26.720000000000201</v>
      </c>
      <c r="G1339">
        <f t="shared" si="42"/>
        <v>75.230672762204179</v>
      </c>
      <c r="H1339">
        <f t="shared" si="43"/>
        <v>-2063.5838738271696</v>
      </c>
    </row>
    <row r="1340" spans="6:8" x14ac:dyDescent="0.35">
      <c r="F1340">
        <v>26.740000000000201</v>
      </c>
      <c r="G1340">
        <f t="shared" si="42"/>
        <v>75.286983146008225</v>
      </c>
      <c r="H1340">
        <f t="shared" si="43"/>
        <v>-2067.7538336968655</v>
      </c>
    </row>
    <row r="1341" spans="6:8" x14ac:dyDescent="0.35">
      <c r="F1341">
        <v>26.760000000000201</v>
      </c>
      <c r="G1341">
        <f t="shared" si="42"/>
        <v>75.343293529812271</v>
      </c>
      <c r="H1341">
        <f t="shared" si="43"/>
        <v>-2071.9277175665625</v>
      </c>
    </row>
    <row r="1342" spans="6:8" x14ac:dyDescent="0.35">
      <c r="F1342">
        <v>26.7800000000002</v>
      </c>
      <c r="G1342">
        <f t="shared" si="42"/>
        <v>75.399603913616303</v>
      </c>
      <c r="H1342">
        <f t="shared" si="43"/>
        <v>-2076.1055254362591</v>
      </c>
    </row>
    <row r="1343" spans="6:8" x14ac:dyDescent="0.35">
      <c r="F1343">
        <v>26.8000000000002</v>
      </c>
      <c r="G1343">
        <f t="shared" si="42"/>
        <v>75.45591429742035</v>
      </c>
      <c r="H1343">
        <f t="shared" si="43"/>
        <v>-2080.2872573059558</v>
      </c>
    </row>
    <row r="1344" spans="6:8" x14ac:dyDescent="0.35">
      <c r="F1344">
        <v>26.820000000000199</v>
      </c>
      <c r="G1344">
        <f t="shared" si="42"/>
        <v>75.512224681224396</v>
      </c>
      <c r="H1344">
        <f t="shared" si="43"/>
        <v>-2084.4729131756521</v>
      </c>
    </row>
    <row r="1345" spans="6:8" x14ac:dyDescent="0.35">
      <c r="F1345">
        <v>26.840000000000199</v>
      </c>
      <c r="G1345">
        <f t="shared" si="42"/>
        <v>75.568535065028442</v>
      </c>
      <c r="H1345">
        <f t="shared" si="43"/>
        <v>-2088.6624930453481</v>
      </c>
    </row>
    <row r="1346" spans="6:8" x14ac:dyDescent="0.35">
      <c r="F1346">
        <v>26.860000000000198</v>
      </c>
      <c r="G1346">
        <f t="shared" si="42"/>
        <v>75.624845448832488</v>
      </c>
      <c r="H1346">
        <f t="shared" si="43"/>
        <v>-2092.8559969150456</v>
      </c>
    </row>
    <row r="1347" spans="6:8" x14ac:dyDescent="0.35">
      <c r="F1347">
        <v>26.880000000000202</v>
      </c>
      <c r="G1347">
        <f t="shared" ref="G1347:G1410" si="44">$B$15*F1347</f>
        <v>75.681155832636534</v>
      </c>
      <c r="H1347">
        <f t="shared" ref="H1347:H1410" si="45">$B$13*F1347-($B$8*F1347^2)/2+$B$12</f>
        <v>-2097.0534247847422</v>
      </c>
    </row>
    <row r="1348" spans="6:8" x14ac:dyDescent="0.35">
      <c r="F1348">
        <v>26.900000000000201</v>
      </c>
      <c r="G1348">
        <f t="shared" si="44"/>
        <v>75.737466216440581</v>
      </c>
      <c r="H1348">
        <f t="shared" si="45"/>
        <v>-2101.254776654439</v>
      </c>
    </row>
    <row r="1349" spans="6:8" x14ac:dyDescent="0.35">
      <c r="F1349">
        <v>26.920000000000201</v>
      </c>
      <c r="G1349">
        <f t="shared" si="44"/>
        <v>75.793776600244627</v>
      </c>
      <c r="H1349">
        <f t="shared" si="45"/>
        <v>-2105.4600525241358</v>
      </c>
    </row>
    <row r="1350" spans="6:8" x14ac:dyDescent="0.35">
      <c r="F1350">
        <v>26.9400000000002</v>
      </c>
      <c r="G1350">
        <f t="shared" si="44"/>
        <v>75.850086984048673</v>
      </c>
      <c r="H1350">
        <f t="shared" si="45"/>
        <v>-2109.6692523938318</v>
      </c>
    </row>
    <row r="1351" spans="6:8" x14ac:dyDescent="0.35">
      <c r="F1351">
        <v>26.9600000000002</v>
      </c>
      <c r="G1351">
        <f t="shared" si="44"/>
        <v>75.906397367852705</v>
      </c>
      <c r="H1351">
        <f t="shared" si="45"/>
        <v>-2113.8823762635284</v>
      </c>
    </row>
    <row r="1352" spans="6:8" x14ac:dyDescent="0.35">
      <c r="F1352">
        <v>26.980000000000199</v>
      </c>
      <c r="G1352">
        <f t="shared" si="44"/>
        <v>75.962707751656751</v>
      </c>
      <c r="H1352">
        <f t="shared" si="45"/>
        <v>-2118.0994241332255</v>
      </c>
    </row>
    <row r="1353" spans="6:8" x14ac:dyDescent="0.35">
      <c r="F1353">
        <v>27.000000000000199</v>
      </c>
      <c r="G1353">
        <f t="shared" si="44"/>
        <v>76.019018135460797</v>
      </c>
      <c r="H1353">
        <f t="shared" si="45"/>
        <v>-2122.3203960029214</v>
      </c>
    </row>
    <row r="1354" spans="6:8" x14ac:dyDescent="0.35">
      <c r="F1354">
        <v>27.020000000000199</v>
      </c>
      <c r="G1354">
        <f t="shared" si="44"/>
        <v>76.075328519264843</v>
      </c>
      <c r="H1354">
        <f t="shared" si="45"/>
        <v>-2126.5452918726182</v>
      </c>
    </row>
    <row r="1355" spans="6:8" x14ac:dyDescent="0.35">
      <c r="F1355">
        <v>27.040000000000202</v>
      </c>
      <c r="G1355">
        <f t="shared" si="44"/>
        <v>76.13163890306889</v>
      </c>
      <c r="H1355">
        <f t="shared" si="45"/>
        <v>-2130.7741117423157</v>
      </c>
    </row>
    <row r="1356" spans="6:8" x14ac:dyDescent="0.35">
      <c r="F1356">
        <v>27.060000000000201</v>
      </c>
      <c r="G1356">
        <f t="shared" si="44"/>
        <v>76.187949286872936</v>
      </c>
      <c r="H1356">
        <f t="shared" si="45"/>
        <v>-2135.0068556120123</v>
      </c>
    </row>
    <row r="1357" spans="6:8" x14ac:dyDescent="0.35">
      <c r="F1357">
        <v>27.080000000000201</v>
      </c>
      <c r="G1357">
        <f t="shared" si="44"/>
        <v>76.244259670676982</v>
      </c>
      <c r="H1357">
        <f t="shared" si="45"/>
        <v>-2139.2435234817085</v>
      </c>
    </row>
    <row r="1358" spans="6:8" x14ac:dyDescent="0.35">
      <c r="F1358">
        <v>27.1000000000002</v>
      </c>
      <c r="G1358">
        <f t="shared" si="44"/>
        <v>76.300570054481028</v>
      </c>
      <c r="H1358">
        <f t="shared" si="45"/>
        <v>-2143.4841153514053</v>
      </c>
    </row>
    <row r="1359" spans="6:8" x14ac:dyDescent="0.35">
      <c r="F1359">
        <v>27.1200000000002</v>
      </c>
      <c r="G1359">
        <f t="shared" si="44"/>
        <v>76.35688043828506</v>
      </c>
      <c r="H1359">
        <f t="shared" si="45"/>
        <v>-2147.7286312211018</v>
      </c>
    </row>
    <row r="1360" spans="6:8" x14ac:dyDescent="0.35">
      <c r="F1360">
        <v>27.1400000000002</v>
      </c>
      <c r="G1360">
        <f t="shared" si="44"/>
        <v>76.413190822089106</v>
      </c>
      <c r="H1360">
        <f t="shared" si="45"/>
        <v>-2151.9770710907983</v>
      </c>
    </row>
    <row r="1361" spans="6:8" x14ac:dyDescent="0.35">
      <c r="F1361">
        <v>27.160000000000199</v>
      </c>
      <c r="G1361">
        <f t="shared" si="44"/>
        <v>76.469501205893152</v>
      </c>
      <c r="H1361">
        <f t="shared" si="45"/>
        <v>-2156.2294349604949</v>
      </c>
    </row>
    <row r="1362" spans="6:8" x14ac:dyDescent="0.35">
      <c r="F1362">
        <v>27.180000000000199</v>
      </c>
      <c r="G1362">
        <f t="shared" si="44"/>
        <v>76.525811589697199</v>
      </c>
      <c r="H1362">
        <f t="shared" si="45"/>
        <v>-2160.4857228301912</v>
      </c>
    </row>
    <row r="1363" spans="6:8" x14ac:dyDescent="0.35">
      <c r="F1363">
        <v>27.200000000000198</v>
      </c>
      <c r="G1363">
        <f t="shared" si="44"/>
        <v>76.582121973501245</v>
      </c>
      <c r="H1363">
        <f t="shared" si="45"/>
        <v>-2164.7459346998876</v>
      </c>
    </row>
    <row r="1364" spans="6:8" x14ac:dyDescent="0.35">
      <c r="F1364">
        <v>27.220000000000201</v>
      </c>
      <c r="G1364">
        <f t="shared" si="44"/>
        <v>76.638432357305291</v>
      </c>
      <c r="H1364">
        <f t="shared" si="45"/>
        <v>-2169.010070569585</v>
      </c>
    </row>
    <row r="1365" spans="6:8" x14ac:dyDescent="0.35">
      <c r="F1365">
        <v>27.240000000000201</v>
      </c>
      <c r="G1365">
        <f t="shared" si="44"/>
        <v>76.694742741109337</v>
      </c>
      <c r="H1365">
        <f t="shared" si="45"/>
        <v>-2173.2781304392815</v>
      </c>
    </row>
    <row r="1366" spans="6:8" x14ac:dyDescent="0.35">
      <c r="F1366">
        <v>27.260000000000201</v>
      </c>
      <c r="G1366">
        <f t="shared" si="44"/>
        <v>76.751053124913383</v>
      </c>
      <c r="H1366">
        <f t="shared" si="45"/>
        <v>-2177.5501143089782</v>
      </c>
    </row>
    <row r="1367" spans="6:8" x14ac:dyDescent="0.35">
      <c r="F1367">
        <v>27.2800000000002</v>
      </c>
      <c r="G1367">
        <f t="shared" si="44"/>
        <v>76.80736350871743</v>
      </c>
      <c r="H1367">
        <f t="shared" si="45"/>
        <v>-2181.826022178675</v>
      </c>
    </row>
    <row r="1368" spans="6:8" x14ac:dyDescent="0.35">
      <c r="F1368">
        <v>27.3000000000002</v>
      </c>
      <c r="G1368">
        <f t="shared" si="44"/>
        <v>76.863673892521462</v>
      </c>
      <c r="H1368">
        <f t="shared" si="45"/>
        <v>-2186.1058540483709</v>
      </c>
    </row>
    <row r="1369" spans="6:8" x14ac:dyDescent="0.35">
      <c r="F1369">
        <v>27.320000000000199</v>
      </c>
      <c r="G1369">
        <f t="shared" si="44"/>
        <v>76.919984276325508</v>
      </c>
      <c r="H1369">
        <f t="shared" si="45"/>
        <v>-2190.3896099180674</v>
      </c>
    </row>
    <row r="1370" spans="6:8" x14ac:dyDescent="0.35">
      <c r="F1370">
        <v>27.340000000000199</v>
      </c>
      <c r="G1370">
        <f t="shared" si="44"/>
        <v>76.976294660129554</v>
      </c>
      <c r="H1370">
        <f t="shared" si="45"/>
        <v>-2194.6772897877645</v>
      </c>
    </row>
    <row r="1371" spans="6:8" x14ac:dyDescent="0.35">
      <c r="F1371">
        <v>27.360000000000198</v>
      </c>
      <c r="G1371">
        <f t="shared" si="44"/>
        <v>77.0326050439336</v>
      </c>
      <c r="H1371">
        <f t="shared" si="45"/>
        <v>-2198.9688936574612</v>
      </c>
    </row>
    <row r="1372" spans="6:8" x14ac:dyDescent="0.35">
      <c r="F1372">
        <v>27.380000000000202</v>
      </c>
      <c r="G1372">
        <f t="shared" si="44"/>
        <v>77.088915427737646</v>
      </c>
      <c r="H1372">
        <f t="shared" si="45"/>
        <v>-2203.2644215271584</v>
      </c>
    </row>
    <row r="1373" spans="6:8" x14ac:dyDescent="0.35">
      <c r="F1373">
        <v>27.400000000000201</v>
      </c>
      <c r="G1373">
        <f t="shared" si="44"/>
        <v>77.145225811541692</v>
      </c>
      <c r="H1373">
        <f t="shared" si="45"/>
        <v>-2207.5638733968544</v>
      </c>
    </row>
    <row r="1374" spans="6:8" x14ac:dyDescent="0.35">
      <c r="F1374">
        <v>27.420000000000201</v>
      </c>
      <c r="G1374">
        <f t="shared" si="44"/>
        <v>77.201536195345739</v>
      </c>
      <c r="H1374">
        <f t="shared" si="45"/>
        <v>-2211.867249266551</v>
      </c>
    </row>
    <row r="1375" spans="6:8" x14ac:dyDescent="0.35">
      <c r="F1375">
        <v>27.4400000000002</v>
      </c>
      <c r="G1375">
        <f t="shared" si="44"/>
        <v>77.257846579149785</v>
      </c>
      <c r="H1375">
        <f t="shared" si="45"/>
        <v>-2216.1745491362481</v>
      </c>
    </row>
    <row r="1376" spans="6:8" x14ac:dyDescent="0.35">
      <c r="F1376">
        <v>27.4600000000002</v>
      </c>
      <c r="G1376">
        <f t="shared" si="44"/>
        <v>77.314156962953831</v>
      </c>
      <c r="H1376">
        <f t="shared" si="45"/>
        <v>-2220.4857730059439</v>
      </c>
    </row>
    <row r="1377" spans="6:8" x14ac:dyDescent="0.35">
      <c r="F1377">
        <v>27.480000000000199</v>
      </c>
      <c r="G1377">
        <f t="shared" si="44"/>
        <v>77.370467346757863</v>
      </c>
      <c r="H1377">
        <f t="shared" si="45"/>
        <v>-2224.8009208756407</v>
      </c>
    </row>
    <row r="1378" spans="6:8" x14ac:dyDescent="0.35">
      <c r="F1378">
        <v>27.500000000000199</v>
      </c>
      <c r="G1378">
        <f t="shared" si="44"/>
        <v>77.426777730561909</v>
      </c>
      <c r="H1378">
        <f t="shared" si="45"/>
        <v>-2229.1199927453372</v>
      </c>
    </row>
    <row r="1379" spans="6:8" x14ac:dyDescent="0.35">
      <c r="F1379">
        <v>27.520000000000199</v>
      </c>
      <c r="G1379">
        <f t="shared" si="44"/>
        <v>77.483088114365955</v>
      </c>
      <c r="H1379">
        <f t="shared" si="45"/>
        <v>-2233.4429886150342</v>
      </c>
    </row>
    <row r="1380" spans="6:8" x14ac:dyDescent="0.35">
      <c r="F1380">
        <v>27.540000000000202</v>
      </c>
      <c r="G1380">
        <f t="shared" si="44"/>
        <v>77.539398498170002</v>
      </c>
      <c r="H1380">
        <f t="shared" si="45"/>
        <v>-2237.7699084847318</v>
      </c>
    </row>
    <row r="1381" spans="6:8" x14ac:dyDescent="0.35">
      <c r="F1381">
        <v>27.560000000000201</v>
      </c>
      <c r="G1381">
        <f t="shared" si="44"/>
        <v>77.595708881974048</v>
      </c>
      <c r="H1381">
        <f t="shared" si="45"/>
        <v>-2242.1007523544276</v>
      </c>
    </row>
    <row r="1382" spans="6:8" x14ac:dyDescent="0.35">
      <c r="F1382">
        <v>27.580000000000201</v>
      </c>
      <c r="G1382">
        <f t="shared" si="44"/>
        <v>77.652019265778094</v>
      </c>
      <c r="H1382">
        <f t="shared" si="45"/>
        <v>-2246.4355202241245</v>
      </c>
    </row>
    <row r="1383" spans="6:8" x14ac:dyDescent="0.35">
      <c r="F1383">
        <v>27.6000000000002</v>
      </c>
      <c r="G1383">
        <f t="shared" si="44"/>
        <v>77.70832964958214</v>
      </c>
      <c r="H1383">
        <f t="shared" si="45"/>
        <v>-2250.7742120938206</v>
      </c>
    </row>
    <row r="1384" spans="6:8" x14ac:dyDescent="0.35">
      <c r="F1384">
        <v>27.6200000000002</v>
      </c>
      <c r="G1384">
        <f t="shared" si="44"/>
        <v>77.764640033386186</v>
      </c>
      <c r="H1384">
        <f t="shared" si="45"/>
        <v>-2255.1168279635176</v>
      </c>
    </row>
    <row r="1385" spans="6:8" x14ac:dyDescent="0.35">
      <c r="F1385">
        <v>27.6400000000002</v>
      </c>
      <c r="G1385">
        <f t="shared" si="44"/>
        <v>77.820950417190232</v>
      </c>
      <c r="H1385">
        <f t="shared" si="45"/>
        <v>-2259.4633678332139</v>
      </c>
    </row>
    <row r="1386" spans="6:8" x14ac:dyDescent="0.35">
      <c r="F1386">
        <v>27.660000000000199</v>
      </c>
      <c r="G1386">
        <f t="shared" si="44"/>
        <v>77.877260800994264</v>
      </c>
      <c r="H1386">
        <f t="shared" si="45"/>
        <v>-2263.8138317029106</v>
      </c>
    </row>
    <row r="1387" spans="6:8" x14ac:dyDescent="0.35">
      <c r="F1387">
        <v>27.680000000000199</v>
      </c>
      <c r="G1387">
        <f t="shared" si="44"/>
        <v>77.933571184798311</v>
      </c>
      <c r="H1387">
        <f t="shared" si="45"/>
        <v>-2268.1682195726071</v>
      </c>
    </row>
    <row r="1388" spans="6:8" x14ac:dyDescent="0.35">
      <c r="F1388">
        <v>27.700000000000198</v>
      </c>
      <c r="G1388">
        <f t="shared" si="44"/>
        <v>77.989881568602357</v>
      </c>
      <c r="H1388">
        <f t="shared" si="45"/>
        <v>-2272.5265314423032</v>
      </c>
    </row>
    <row r="1389" spans="6:8" x14ac:dyDescent="0.35">
      <c r="F1389">
        <v>27.720000000000201</v>
      </c>
      <c r="G1389">
        <f t="shared" si="44"/>
        <v>78.046191952406403</v>
      </c>
      <c r="H1389">
        <f t="shared" si="45"/>
        <v>-2276.8887673120012</v>
      </c>
    </row>
    <row r="1390" spans="6:8" x14ac:dyDescent="0.35">
      <c r="F1390">
        <v>27.740000000000201</v>
      </c>
      <c r="G1390">
        <f t="shared" si="44"/>
        <v>78.102502336210449</v>
      </c>
      <c r="H1390">
        <f t="shared" si="45"/>
        <v>-2281.2549271816974</v>
      </c>
    </row>
    <row r="1391" spans="6:8" x14ac:dyDescent="0.35">
      <c r="F1391">
        <v>27.760000000000201</v>
      </c>
      <c r="G1391">
        <f t="shared" si="44"/>
        <v>78.158812720014495</v>
      </c>
      <c r="H1391">
        <f t="shared" si="45"/>
        <v>-2285.6250110513938</v>
      </c>
    </row>
    <row r="1392" spans="6:8" x14ac:dyDescent="0.35">
      <c r="F1392">
        <v>27.7800000000002</v>
      </c>
      <c r="G1392">
        <f t="shared" si="44"/>
        <v>78.215123103818541</v>
      </c>
      <c r="H1392">
        <f t="shared" si="45"/>
        <v>-2289.9990189210903</v>
      </c>
    </row>
    <row r="1393" spans="6:8" x14ac:dyDescent="0.35">
      <c r="F1393">
        <v>27.8000000000001</v>
      </c>
      <c r="G1393">
        <f t="shared" si="44"/>
        <v>78.271433487622303</v>
      </c>
      <c r="H1393">
        <f t="shared" si="45"/>
        <v>-2294.3769507907655</v>
      </c>
    </row>
    <row r="1394" spans="6:8" x14ac:dyDescent="0.35">
      <c r="F1394">
        <v>27.8200000000001</v>
      </c>
      <c r="G1394">
        <f t="shared" si="44"/>
        <v>78.32774387142635</v>
      </c>
      <c r="H1394">
        <f t="shared" si="45"/>
        <v>-2298.7588066604617</v>
      </c>
    </row>
    <row r="1395" spans="6:8" x14ac:dyDescent="0.35">
      <c r="F1395">
        <v>27.840000000000099</v>
      </c>
      <c r="G1395">
        <f t="shared" si="44"/>
        <v>78.384054255230396</v>
      </c>
      <c r="H1395">
        <f t="shared" si="45"/>
        <v>-2303.144586530158</v>
      </c>
    </row>
    <row r="1396" spans="6:8" x14ac:dyDescent="0.35">
      <c r="F1396">
        <v>27.860000000000099</v>
      </c>
      <c r="G1396">
        <f t="shared" si="44"/>
        <v>78.440364639034428</v>
      </c>
      <c r="H1396">
        <f t="shared" si="45"/>
        <v>-2307.5342903998549</v>
      </c>
    </row>
    <row r="1397" spans="6:8" x14ac:dyDescent="0.35">
      <c r="F1397">
        <v>27.880000000000098</v>
      </c>
      <c r="G1397">
        <f t="shared" si="44"/>
        <v>78.496675022838474</v>
      </c>
      <c r="H1397">
        <f t="shared" si="45"/>
        <v>-2311.9279182695509</v>
      </c>
    </row>
    <row r="1398" spans="6:8" x14ac:dyDescent="0.35">
      <c r="F1398">
        <v>27.900000000000102</v>
      </c>
      <c r="G1398">
        <f t="shared" si="44"/>
        <v>78.552985406642534</v>
      </c>
      <c r="H1398">
        <f t="shared" si="45"/>
        <v>-2316.3254701392484</v>
      </c>
    </row>
    <row r="1399" spans="6:8" x14ac:dyDescent="0.35">
      <c r="F1399">
        <v>27.920000000000201</v>
      </c>
      <c r="G1399">
        <f t="shared" si="44"/>
        <v>78.609295790446851</v>
      </c>
      <c r="H1399">
        <f t="shared" si="45"/>
        <v>-2320.7269460089674</v>
      </c>
    </row>
    <row r="1400" spans="6:8" x14ac:dyDescent="0.35">
      <c r="F1400">
        <v>27.940000000000101</v>
      </c>
      <c r="G1400">
        <f t="shared" si="44"/>
        <v>78.665606174250613</v>
      </c>
      <c r="H1400">
        <f t="shared" si="45"/>
        <v>-2325.1323458786419</v>
      </c>
    </row>
    <row r="1401" spans="6:8" x14ac:dyDescent="0.35">
      <c r="F1401">
        <v>27.9600000000002</v>
      </c>
      <c r="G1401">
        <f t="shared" si="44"/>
        <v>78.721916558054943</v>
      </c>
      <c r="H1401">
        <f t="shared" si="45"/>
        <v>-2329.5416697483602</v>
      </c>
    </row>
    <row r="1402" spans="6:8" x14ac:dyDescent="0.35">
      <c r="F1402">
        <v>27.9800000000001</v>
      </c>
      <c r="G1402">
        <f t="shared" si="44"/>
        <v>78.778226941858705</v>
      </c>
      <c r="H1402">
        <f t="shared" si="45"/>
        <v>-2333.9549176180344</v>
      </c>
    </row>
    <row r="1403" spans="6:8" x14ac:dyDescent="0.35">
      <c r="F1403">
        <v>28.000000000000099</v>
      </c>
      <c r="G1403">
        <f t="shared" si="44"/>
        <v>78.834537325662751</v>
      </c>
      <c r="H1403">
        <f t="shared" si="45"/>
        <v>-2338.3720894877315</v>
      </c>
    </row>
    <row r="1404" spans="6:8" x14ac:dyDescent="0.35">
      <c r="F1404">
        <v>28.020000000000099</v>
      </c>
      <c r="G1404">
        <f t="shared" si="44"/>
        <v>78.890847709466797</v>
      </c>
      <c r="H1404">
        <f t="shared" si="45"/>
        <v>-2342.7931853574282</v>
      </c>
    </row>
    <row r="1405" spans="6:8" x14ac:dyDescent="0.35">
      <c r="F1405">
        <v>28.040000000000099</v>
      </c>
      <c r="G1405">
        <f t="shared" si="44"/>
        <v>78.947158093270829</v>
      </c>
      <c r="H1405">
        <f t="shared" si="45"/>
        <v>-2347.2182052271246</v>
      </c>
    </row>
    <row r="1406" spans="6:8" x14ac:dyDescent="0.35">
      <c r="F1406">
        <v>28.060000000000102</v>
      </c>
      <c r="G1406">
        <f t="shared" si="44"/>
        <v>79.00346847707489</v>
      </c>
      <c r="H1406">
        <f t="shared" si="45"/>
        <v>-2351.6471490968215</v>
      </c>
    </row>
    <row r="1407" spans="6:8" x14ac:dyDescent="0.35">
      <c r="F1407">
        <v>28.080000000000101</v>
      </c>
      <c r="G1407">
        <f t="shared" si="44"/>
        <v>79.059778860878936</v>
      </c>
      <c r="H1407">
        <f t="shared" si="45"/>
        <v>-2356.0800169665181</v>
      </c>
    </row>
    <row r="1408" spans="6:8" x14ac:dyDescent="0.35">
      <c r="F1408">
        <v>28.1000000000002</v>
      </c>
      <c r="G1408">
        <f t="shared" si="44"/>
        <v>79.116089244683252</v>
      </c>
      <c r="H1408">
        <f t="shared" si="45"/>
        <v>-2360.5168088362366</v>
      </c>
    </row>
    <row r="1409" spans="6:8" x14ac:dyDescent="0.35">
      <c r="F1409">
        <v>28.1200000000001</v>
      </c>
      <c r="G1409">
        <f t="shared" si="44"/>
        <v>79.172399628487014</v>
      </c>
      <c r="H1409">
        <f t="shared" si="45"/>
        <v>-2364.9575247059111</v>
      </c>
    </row>
    <row r="1410" spans="6:8" x14ac:dyDescent="0.35">
      <c r="F1410">
        <v>28.1400000000001</v>
      </c>
      <c r="G1410">
        <f t="shared" si="44"/>
        <v>79.22871001229106</v>
      </c>
      <c r="H1410">
        <f t="shared" si="45"/>
        <v>-2369.4021645756075</v>
      </c>
    </row>
    <row r="1411" spans="6:8" x14ac:dyDescent="0.35">
      <c r="F1411">
        <v>28.1600000000001</v>
      </c>
      <c r="G1411">
        <f t="shared" ref="G1411:G1474" si="46">$B$15*F1411</f>
        <v>79.285020396095106</v>
      </c>
      <c r="H1411">
        <f t="shared" ref="H1411:H1474" si="47">$B$13*F1411-($B$8*F1411^2)/2+$B$12</f>
        <v>-2373.850728445304</v>
      </c>
    </row>
    <row r="1412" spans="6:8" x14ac:dyDescent="0.35">
      <c r="F1412">
        <v>28.180000000000099</v>
      </c>
      <c r="G1412">
        <f t="shared" si="46"/>
        <v>79.341330779899153</v>
      </c>
      <c r="H1412">
        <f t="shared" si="47"/>
        <v>-2378.3032163150001</v>
      </c>
    </row>
    <row r="1413" spans="6:8" x14ac:dyDescent="0.35">
      <c r="F1413">
        <v>28.200000000000099</v>
      </c>
      <c r="G1413">
        <f t="shared" si="46"/>
        <v>79.397641163703184</v>
      </c>
      <c r="H1413">
        <f t="shared" si="47"/>
        <v>-2382.7596281846972</v>
      </c>
    </row>
    <row r="1414" spans="6:8" x14ac:dyDescent="0.35">
      <c r="F1414">
        <v>28.220000000000098</v>
      </c>
      <c r="G1414">
        <f t="shared" si="46"/>
        <v>79.453951547507231</v>
      </c>
      <c r="H1414">
        <f t="shared" si="47"/>
        <v>-2387.2199640543936</v>
      </c>
    </row>
    <row r="1415" spans="6:8" x14ac:dyDescent="0.35">
      <c r="F1415">
        <v>28.240000000000101</v>
      </c>
      <c r="G1415">
        <f t="shared" si="46"/>
        <v>79.510261931311291</v>
      </c>
      <c r="H1415">
        <f t="shared" si="47"/>
        <v>-2391.6842239240905</v>
      </c>
    </row>
    <row r="1416" spans="6:8" x14ac:dyDescent="0.35">
      <c r="F1416">
        <v>28.260000000000101</v>
      </c>
      <c r="G1416">
        <f t="shared" si="46"/>
        <v>79.566572315115337</v>
      </c>
      <c r="H1416">
        <f t="shared" si="47"/>
        <v>-2396.1524077937875</v>
      </c>
    </row>
    <row r="1417" spans="6:8" x14ac:dyDescent="0.35">
      <c r="F1417">
        <v>28.280000000000101</v>
      </c>
      <c r="G1417">
        <f t="shared" si="46"/>
        <v>79.622882698919369</v>
      </c>
      <c r="H1417">
        <f t="shared" si="47"/>
        <v>-2400.6245156634841</v>
      </c>
    </row>
    <row r="1418" spans="6:8" x14ac:dyDescent="0.35">
      <c r="F1418">
        <v>28.3000000000001</v>
      </c>
      <c r="G1418">
        <f t="shared" si="46"/>
        <v>79.679193082723415</v>
      </c>
      <c r="H1418">
        <f t="shared" si="47"/>
        <v>-2405.1005475331804</v>
      </c>
    </row>
    <row r="1419" spans="6:8" x14ac:dyDescent="0.35">
      <c r="F1419">
        <v>28.3200000000001</v>
      </c>
      <c r="G1419">
        <f t="shared" si="46"/>
        <v>79.735503466527462</v>
      </c>
      <c r="H1419">
        <f t="shared" si="47"/>
        <v>-2409.5805034028767</v>
      </c>
    </row>
    <row r="1420" spans="6:8" x14ac:dyDescent="0.35">
      <c r="F1420">
        <v>28.340000000000099</v>
      </c>
      <c r="G1420">
        <f t="shared" si="46"/>
        <v>79.791813850331508</v>
      </c>
      <c r="H1420">
        <f t="shared" si="47"/>
        <v>-2414.0643832725737</v>
      </c>
    </row>
    <row r="1421" spans="6:8" x14ac:dyDescent="0.35">
      <c r="F1421">
        <v>28.360000000000099</v>
      </c>
      <c r="G1421">
        <f t="shared" si="46"/>
        <v>79.848124234135554</v>
      </c>
      <c r="H1421">
        <f t="shared" si="47"/>
        <v>-2418.5521871422698</v>
      </c>
    </row>
    <row r="1422" spans="6:8" x14ac:dyDescent="0.35">
      <c r="F1422">
        <v>28.380000000000098</v>
      </c>
      <c r="G1422">
        <f t="shared" si="46"/>
        <v>79.904434617939586</v>
      </c>
      <c r="H1422">
        <f t="shared" si="47"/>
        <v>-2423.0439150119664</v>
      </c>
    </row>
    <row r="1423" spans="6:8" x14ac:dyDescent="0.35">
      <c r="F1423">
        <v>28.400000000000102</v>
      </c>
      <c r="G1423">
        <f t="shared" si="46"/>
        <v>79.960745001743646</v>
      </c>
      <c r="H1423">
        <f t="shared" si="47"/>
        <v>-2427.5395668816636</v>
      </c>
    </row>
    <row r="1424" spans="6:8" x14ac:dyDescent="0.35">
      <c r="F1424">
        <v>28.420000000000101</v>
      </c>
      <c r="G1424">
        <f t="shared" si="46"/>
        <v>80.017055385547692</v>
      </c>
      <c r="H1424">
        <f t="shared" si="47"/>
        <v>-2432.03914275136</v>
      </c>
    </row>
    <row r="1425" spans="6:8" x14ac:dyDescent="0.35">
      <c r="F1425">
        <v>28.440000000000101</v>
      </c>
      <c r="G1425">
        <f t="shared" si="46"/>
        <v>80.073365769351739</v>
      </c>
      <c r="H1425">
        <f t="shared" si="47"/>
        <v>-2436.542642621057</v>
      </c>
    </row>
    <row r="1426" spans="6:8" x14ac:dyDescent="0.35">
      <c r="F1426">
        <v>28.4600000000001</v>
      </c>
      <c r="G1426">
        <f t="shared" si="46"/>
        <v>80.129676153155771</v>
      </c>
      <c r="H1426">
        <f t="shared" si="47"/>
        <v>-2441.0500664907531</v>
      </c>
    </row>
    <row r="1427" spans="6:8" x14ac:dyDescent="0.35">
      <c r="F1427">
        <v>28.4800000000001</v>
      </c>
      <c r="G1427">
        <f t="shared" si="46"/>
        <v>80.185986536959817</v>
      </c>
      <c r="H1427">
        <f t="shared" si="47"/>
        <v>-2445.5614143604498</v>
      </c>
    </row>
    <row r="1428" spans="6:8" x14ac:dyDescent="0.35">
      <c r="F1428">
        <v>28.500000000000099</v>
      </c>
      <c r="G1428">
        <f t="shared" si="46"/>
        <v>80.242296920763863</v>
      </c>
      <c r="H1428">
        <f t="shared" si="47"/>
        <v>-2450.0766862301462</v>
      </c>
    </row>
    <row r="1429" spans="6:8" x14ac:dyDescent="0.35">
      <c r="F1429">
        <v>28.520000000000099</v>
      </c>
      <c r="G1429">
        <f t="shared" si="46"/>
        <v>80.298607304567909</v>
      </c>
      <c r="H1429">
        <f t="shared" si="47"/>
        <v>-2454.595882099843</v>
      </c>
    </row>
    <row r="1430" spans="6:8" x14ac:dyDescent="0.35">
      <c r="F1430">
        <v>28.540000000000099</v>
      </c>
      <c r="G1430">
        <f t="shared" si="46"/>
        <v>80.354917688371955</v>
      </c>
      <c r="H1430">
        <f t="shared" si="47"/>
        <v>-2459.1190019695391</v>
      </c>
    </row>
    <row r="1431" spans="6:8" x14ac:dyDescent="0.35">
      <c r="F1431">
        <v>28.560000000000102</v>
      </c>
      <c r="G1431">
        <f t="shared" si="46"/>
        <v>80.411228072176002</v>
      </c>
      <c r="H1431">
        <f t="shared" si="47"/>
        <v>-2463.6460458392366</v>
      </c>
    </row>
    <row r="1432" spans="6:8" x14ac:dyDescent="0.35">
      <c r="F1432">
        <v>28.580000000000101</v>
      </c>
      <c r="G1432">
        <f t="shared" si="46"/>
        <v>80.467538455980048</v>
      </c>
      <c r="H1432">
        <f t="shared" si="47"/>
        <v>-2468.1770137089334</v>
      </c>
    </row>
    <row r="1433" spans="6:8" x14ac:dyDescent="0.35">
      <c r="F1433">
        <v>28.600000000000101</v>
      </c>
      <c r="G1433">
        <f t="shared" si="46"/>
        <v>80.523848839784094</v>
      </c>
      <c r="H1433">
        <f t="shared" si="47"/>
        <v>-2472.7119055786297</v>
      </c>
    </row>
    <row r="1434" spans="6:8" x14ac:dyDescent="0.35">
      <c r="F1434">
        <v>28.6200000000001</v>
      </c>
      <c r="G1434">
        <f t="shared" si="46"/>
        <v>80.580159223588126</v>
      </c>
      <c r="H1434">
        <f t="shared" si="47"/>
        <v>-2477.2507214483262</v>
      </c>
    </row>
    <row r="1435" spans="6:8" x14ac:dyDescent="0.35">
      <c r="F1435">
        <v>28.6400000000001</v>
      </c>
      <c r="G1435">
        <f t="shared" si="46"/>
        <v>80.636469607392172</v>
      </c>
      <c r="H1435">
        <f t="shared" si="47"/>
        <v>-2481.7934613180228</v>
      </c>
    </row>
    <row r="1436" spans="6:8" x14ac:dyDescent="0.35">
      <c r="F1436">
        <v>28.6600000000001</v>
      </c>
      <c r="G1436">
        <f t="shared" si="46"/>
        <v>80.692779991196218</v>
      </c>
      <c r="H1436">
        <f t="shared" si="47"/>
        <v>-2486.3401251877194</v>
      </c>
    </row>
    <row r="1437" spans="6:8" x14ac:dyDescent="0.35">
      <c r="F1437">
        <v>28.680000000000099</v>
      </c>
      <c r="G1437">
        <f t="shared" si="46"/>
        <v>80.749090375000264</v>
      </c>
      <c r="H1437">
        <f t="shared" si="47"/>
        <v>-2490.8907130574157</v>
      </c>
    </row>
    <row r="1438" spans="6:8" x14ac:dyDescent="0.35">
      <c r="F1438">
        <v>28.700000000000099</v>
      </c>
      <c r="G1438">
        <f t="shared" si="46"/>
        <v>80.805400758804311</v>
      </c>
      <c r="H1438">
        <f t="shared" si="47"/>
        <v>-2495.4452249271117</v>
      </c>
    </row>
    <row r="1439" spans="6:8" x14ac:dyDescent="0.35">
      <c r="F1439">
        <v>28.720000000000098</v>
      </c>
      <c r="G1439">
        <f t="shared" si="46"/>
        <v>80.861711142608357</v>
      </c>
      <c r="H1439">
        <f t="shared" si="47"/>
        <v>-2500.0036607968086</v>
      </c>
    </row>
    <row r="1440" spans="6:8" x14ac:dyDescent="0.35">
      <c r="F1440">
        <v>28.740000000000101</v>
      </c>
      <c r="G1440">
        <f t="shared" si="46"/>
        <v>80.918021526412403</v>
      </c>
      <c r="H1440">
        <f t="shared" si="47"/>
        <v>-2504.5660206665061</v>
      </c>
    </row>
    <row r="1441" spans="6:8" x14ac:dyDescent="0.35">
      <c r="F1441">
        <v>28.760000000000101</v>
      </c>
      <c r="G1441">
        <f t="shared" si="46"/>
        <v>80.974331910216449</v>
      </c>
      <c r="H1441">
        <f t="shared" si="47"/>
        <v>-2509.1323045362028</v>
      </c>
    </row>
    <row r="1442" spans="6:8" x14ac:dyDescent="0.35">
      <c r="F1442">
        <v>28.780000000000101</v>
      </c>
      <c r="G1442">
        <f t="shared" si="46"/>
        <v>81.030642294020495</v>
      </c>
      <c r="H1442">
        <f t="shared" si="47"/>
        <v>-2513.7025124058991</v>
      </c>
    </row>
    <row r="1443" spans="6:8" x14ac:dyDescent="0.35">
      <c r="F1443">
        <v>28.8000000000001</v>
      </c>
      <c r="G1443">
        <f t="shared" si="46"/>
        <v>81.086952677824527</v>
      </c>
      <c r="H1443">
        <f t="shared" si="47"/>
        <v>-2518.2766442755956</v>
      </c>
    </row>
    <row r="1444" spans="6:8" x14ac:dyDescent="0.35">
      <c r="F1444">
        <v>28.8200000000001</v>
      </c>
      <c r="G1444">
        <f t="shared" si="46"/>
        <v>81.143263061628573</v>
      </c>
      <c r="H1444">
        <f t="shared" si="47"/>
        <v>-2522.8547001452926</v>
      </c>
    </row>
    <row r="1445" spans="6:8" x14ac:dyDescent="0.35">
      <c r="F1445">
        <v>28.840000000000099</v>
      </c>
      <c r="G1445">
        <f t="shared" si="46"/>
        <v>81.19957344543262</v>
      </c>
      <c r="H1445">
        <f t="shared" si="47"/>
        <v>-2527.4366800149892</v>
      </c>
    </row>
    <row r="1446" spans="6:8" x14ac:dyDescent="0.35">
      <c r="F1446">
        <v>28.860000000000099</v>
      </c>
      <c r="G1446">
        <f t="shared" si="46"/>
        <v>81.255883829236666</v>
      </c>
      <c r="H1446">
        <f t="shared" si="47"/>
        <v>-2532.0225838846854</v>
      </c>
    </row>
    <row r="1447" spans="6:8" x14ac:dyDescent="0.35">
      <c r="F1447">
        <v>28.880000000000098</v>
      </c>
      <c r="G1447">
        <f t="shared" si="46"/>
        <v>81.312194213040712</v>
      </c>
      <c r="H1447">
        <f t="shared" si="47"/>
        <v>-2536.6124117543814</v>
      </c>
    </row>
    <row r="1448" spans="6:8" x14ac:dyDescent="0.35">
      <c r="F1448">
        <v>28.900000000000102</v>
      </c>
      <c r="G1448">
        <f t="shared" si="46"/>
        <v>81.368504596844758</v>
      </c>
      <c r="H1448">
        <f t="shared" si="47"/>
        <v>-2541.2061636240787</v>
      </c>
    </row>
    <row r="1449" spans="6:8" x14ac:dyDescent="0.35">
      <c r="F1449">
        <v>28.920000000000101</v>
      </c>
      <c r="G1449">
        <f t="shared" si="46"/>
        <v>81.424814980648804</v>
      </c>
      <c r="H1449">
        <f t="shared" si="47"/>
        <v>-2545.8038394937757</v>
      </c>
    </row>
    <row r="1450" spans="6:8" x14ac:dyDescent="0.35">
      <c r="F1450">
        <v>28.940000000000101</v>
      </c>
      <c r="G1450">
        <f t="shared" si="46"/>
        <v>81.481125364452851</v>
      </c>
      <c r="H1450">
        <f t="shared" si="47"/>
        <v>-2550.4054393634724</v>
      </c>
    </row>
    <row r="1451" spans="6:8" x14ac:dyDescent="0.35">
      <c r="F1451">
        <v>28.9600000000001</v>
      </c>
      <c r="G1451">
        <f t="shared" si="46"/>
        <v>81.537435748256897</v>
      </c>
      <c r="H1451">
        <f t="shared" si="47"/>
        <v>-2555.0109632331687</v>
      </c>
    </row>
    <row r="1452" spans="6:8" x14ac:dyDescent="0.35">
      <c r="F1452">
        <v>28.9800000000001</v>
      </c>
      <c r="G1452">
        <f t="shared" si="46"/>
        <v>81.593746132060929</v>
      </c>
      <c r="H1452">
        <f t="shared" si="47"/>
        <v>-2559.6204111028651</v>
      </c>
    </row>
    <row r="1453" spans="6:8" x14ac:dyDescent="0.35">
      <c r="F1453">
        <v>29.000000000000099</v>
      </c>
      <c r="G1453">
        <f t="shared" si="46"/>
        <v>81.650056515864975</v>
      </c>
      <c r="H1453">
        <f t="shared" si="47"/>
        <v>-2564.2337829725616</v>
      </c>
    </row>
    <row r="1454" spans="6:8" x14ac:dyDescent="0.35">
      <c r="F1454">
        <v>29.020000000000099</v>
      </c>
      <c r="G1454">
        <f t="shared" si="46"/>
        <v>81.706366899669021</v>
      </c>
      <c r="H1454">
        <f t="shared" si="47"/>
        <v>-2568.8510788422577</v>
      </c>
    </row>
    <row r="1455" spans="6:8" x14ac:dyDescent="0.35">
      <c r="F1455">
        <v>29.040000000000099</v>
      </c>
      <c r="G1455">
        <f t="shared" si="46"/>
        <v>81.762677283473067</v>
      </c>
      <c r="H1455">
        <f t="shared" si="47"/>
        <v>-2573.4722987119544</v>
      </c>
    </row>
    <row r="1456" spans="6:8" x14ac:dyDescent="0.35">
      <c r="F1456">
        <v>29.060000000000102</v>
      </c>
      <c r="G1456">
        <f t="shared" si="46"/>
        <v>81.818987667277113</v>
      </c>
      <c r="H1456">
        <f t="shared" si="47"/>
        <v>-2578.0974425816521</v>
      </c>
    </row>
    <row r="1457" spans="6:8" x14ac:dyDescent="0.35">
      <c r="F1457">
        <v>29.080000000000101</v>
      </c>
      <c r="G1457">
        <f t="shared" si="46"/>
        <v>81.87529805108116</v>
      </c>
      <c r="H1457">
        <f t="shared" si="47"/>
        <v>-2582.7265104513481</v>
      </c>
    </row>
    <row r="1458" spans="6:8" x14ac:dyDescent="0.35">
      <c r="F1458">
        <v>29.100000000000101</v>
      </c>
      <c r="G1458">
        <f t="shared" si="46"/>
        <v>81.931608434885206</v>
      </c>
      <c r="H1458">
        <f t="shared" si="47"/>
        <v>-2587.3595023210446</v>
      </c>
    </row>
    <row r="1459" spans="6:8" x14ac:dyDescent="0.35">
      <c r="F1459">
        <v>29.1200000000001</v>
      </c>
      <c r="G1459">
        <f t="shared" si="46"/>
        <v>81.987918818689252</v>
      </c>
      <c r="H1459">
        <f t="shared" si="47"/>
        <v>-2591.9964181907417</v>
      </c>
    </row>
    <row r="1460" spans="6:8" x14ac:dyDescent="0.35">
      <c r="F1460">
        <v>29.1400000000001</v>
      </c>
      <c r="G1460">
        <f t="shared" si="46"/>
        <v>82.044229202493298</v>
      </c>
      <c r="H1460">
        <f t="shared" si="47"/>
        <v>-2596.6372580604384</v>
      </c>
    </row>
    <row r="1461" spans="6:8" x14ac:dyDescent="0.35">
      <c r="F1461">
        <v>29.1600000000001</v>
      </c>
      <c r="G1461">
        <f t="shared" si="46"/>
        <v>82.10053958629733</v>
      </c>
      <c r="H1461">
        <f t="shared" si="47"/>
        <v>-2601.2820219301348</v>
      </c>
    </row>
    <row r="1462" spans="6:8" x14ac:dyDescent="0.35">
      <c r="F1462">
        <v>29.180000000000099</v>
      </c>
      <c r="G1462">
        <f t="shared" si="46"/>
        <v>82.156849970101376</v>
      </c>
      <c r="H1462">
        <f t="shared" si="47"/>
        <v>-2605.9307097998308</v>
      </c>
    </row>
    <row r="1463" spans="6:8" x14ac:dyDescent="0.35">
      <c r="F1463">
        <v>29.200000000000099</v>
      </c>
      <c r="G1463">
        <f t="shared" si="46"/>
        <v>82.213160353905423</v>
      </c>
      <c r="H1463">
        <f t="shared" si="47"/>
        <v>-2610.5833216695273</v>
      </c>
    </row>
    <row r="1464" spans="6:8" x14ac:dyDescent="0.35">
      <c r="F1464">
        <v>29.220000000000098</v>
      </c>
      <c r="G1464">
        <f t="shared" si="46"/>
        <v>82.269470737709469</v>
      </c>
      <c r="H1464">
        <f t="shared" si="47"/>
        <v>-2615.2398575392235</v>
      </c>
    </row>
    <row r="1465" spans="6:8" x14ac:dyDescent="0.35">
      <c r="F1465">
        <v>29.240000000000101</v>
      </c>
      <c r="G1465">
        <f t="shared" si="46"/>
        <v>82.325781121513515</v>
      </c>
      <c r="H1465">
        <f t="shared" si="47"/>
        <v>-2619.9003174089216</v>
      </c>
    </row>
    <row r="1466" spans="6:8" x14ac:dyDescent="0.35">
      <c r="F1466">
        <v>29.260000000000101</v>
      </c>
      <c r="G1466">
        <f t="shared" si="46"/>
        <v>82.382091505317561</v>
      </c>
      <c r="H1466">
        <f t="shared" si="47"/>
        <v>-2624.5647012786176</v>
      </c>
    </row>
    <row r="1467" spans="6:8" x14ac:dyDescent="0.35">
      <c r="F1467">
        <v>29.280000000000101</v>
      </c>
      <c r="G1467">
        <f t="shared" si="46"/>
        <v>82.438401889121607</v>
      </c>
      <c r="H1467">
        <f t="shared" si="47"/>
        <v>-2629.2330091483136</v>
      </c>
    </row>
    <row r="1468" spans="6:8" x14ac:dyDescent="0.35">
      <c r="F1468">
        <v>29.3000000000001</v>
      </c>
      <c r="G1468">
        <f t="shared" si="46"/>
        <v>82.494712272925653</v>
      </c>
      <c r="H1468">
        <f t="shared" si="47"/>
        <v>-2633.9052410180111</v>
      </c>
    </row>
    <row r="1469" spans="6:8" x14ac:dyDescent="0.35">
      <c r="F1469">
        <v>29.3200000000001</v>
      </c>
      <c r="G1469">
        <f t="shared" si="46"/>
        <v>82.5510226567297</v>
      </c>
      <c r="H1469">
        <f t="shared" si="47"/>
        <v>-2638.5813968877073</v>
      </c>
    </row>
    <row r="1470" spans="6:8" x14ac:dyDescent="0.35">
      <c r="F1470">
        <v>29.340000000000099</v>
      </c>
      <c r="G1470">
        <f t="shared" si="46"/>
        <v>82.607333040533732</v>
      </c>
      <c r="H1470">
        <f t="shared" si="47"/>
        <v>-2643.2614767574032</v>
      </c>
    </row>
    <row r="1471" spans="6:8" x14ac:dyDescent="0.35">
      <c r="F1471">
        <v>29.360000000000099</v>
      </c>
      <c r="G1471">
        <f t="shared" si="46"/>
        <v>82.663643424337778</v>
      </c>
      <c r="H1471">
        <f t="shared" si="47"/>
        <v>-2647.9454806270996</v>
      </c>
    </row>
    <row r="1472" spans="6:8" x14ac:dyDescent="0.35">
      <c r="F1472">
        <v>29.380000000000098</v>
      </c>
      <c r="G1472">
        <f t="shared" si="46"/>
        <v>82.719953808141824</v>
      </c>
      <c r="H1472">
        <f t="shared" si="47"/>
        <v>-2652.6334084967966</v>
      </c>
    </row>
    <row r="1473" spans="6:8" x14ac:dyDescent="0.35">
      <c r="F1473">
        <v>29.400000000000102</v>
      </c>
      <c r="G1473">
        <f t="shared" si="46"/>
        <v>82.77626419194587</v>
      </c>
      <c r="H1473">
        <f t="shared" si="47"/>
        <v>-2657.3252603664941</v>
      </c>
    </row>
    <row r="1474" spans="6:8" x14ac:dyDescent="0.35">
      <c r="F1474">
        <v>29.420000000000101</v>
      </c>
      <c r="G1474">
        <f t="shared" si="46"/>
        <v>82.832574575749916</v>
      </c>
      <c r="H1474">
        <f t="shared" si="47"/>
        <v>-2662.0210362361913</v>
      </c>
    </row>
    <row r="1475" spans="6:8" x14ac:dyDescent="0.35">
      <c r="F1475">
        <v>29.440000000000101</v>
      </c>
      <c r="G1475">
        <f t="shared" ref="G1475:G1538" si="48">$B$15*F1475</f>
        <v>82.888884959553963</v>
      </c>
      <c r="H1475">
        <f t="shared" ref="H1475:H1538" si="49">$B$13*F1475-($B$8*F1475^2)/2+$B$12</f>
        <v>-2666.7207361058868</v>
      </c>
    </row>
    <row r="1476" spans="6:8" x14ac:dyDescent="0.35">
      <c r="F1476">
        <v>29.4600000000001</v>
      </c>
      <c r="G1476">
        <f t="shared" si="48"/>
        <v>82.945195343358009</v>
      </c>
      <c r="H1476">
        <f t="shared" si="49"/>
        <v>-2671.4243599755841</v>
      </c>
    </row>
    <row r="1477" spans="6:8" x14ac:dyDescent="0.35">
      <c r="F1477">
        <v>29.4800000000001</v>
      </c>
      <c r="G1477">
        <f t="shared" si="48"/>
        <v>83.001505727162055</v>
      </c>
      <c r="H1477">
        <f t="shared" si="49"/>
        <v>-2676.1319078452802</v>
      </c>
    </row>
    <row r="1478" spans="6:8" x14ac:dyDescent="0.35">
      <c r="F1478">
        <v>29.500000000000099</v>
      </c>
      <c r="G1478">
        <f t="shared" si="48"/>
        <v>83.057816110966087</v>
      </c>
      <c r="H1478">
        <f t="shared" si="49"/>
        <v>-2680.8433797149769</v>
      </c>
    </row>
    <row r="1479" spans="6:8" x14ac:dyDescent="0.35">
      <c r="F1479">
        <v>29.520000000000099</v>
      </c>
      <c r="G1479">
        <f t="shared" si="48"/>
        <v>83.114126494770133</v>
      </c>
      <c r="H1479">
        <f t="shared" si="49"/>
        <v>-2685.5587755846732</v>
      </c>
    </row>
    <row r="1480" spans="6:8" x14ac:dyDescent="0.35">
      <c r="F1480">
        <v>29.540000000000099</v>
      </c>
      <c r="G1480">
        <f t="shared" si="48"/>
        <v>83.170436878574179</v>
      </c>
      <c r="H1480">
        <f t="shared" si="49"/>
        <v>-2690.2780954543696</v>
      </c>
    </row>
    <row r="1481" spans="6:8" x14ac:dyDescent="0.35">
      <c r="F1481">
        <v>29.560000000000102</v>
      </c>
      <c r="G1481">
        <f t="shared" si="48"/>
        <v>83.22674726237824</v>
      </c>
      <c r="H1481">
        <f t="shared" si="49"/>
        <v>-2695.001339324067</v>
      </c>
    </row>
    <row r="1482" spans="6:8" x14ac:dyDescent="0.35">
      <c r="F1482">
        <v>29.580000000000101</v>
      </c>
      <c r="G1482">
        <f t="shared" si="48"/>
        <v>83.283057646182272</v>
      </c>
      <c r="H1482">
        <f t="shared" si="49"/>
        <v>-2699.728507193764</v>
      </c>
    </row>
    <row r="1483" spans="6:8" x14ac:dyDescent="0.35">
      <c r="F1483">
        <v>29.600000000000101</v>
      </c>
      <c r="G1483">
        <f t="shared" si="48"/>
        <v>83.339368029986318</v>
      </c>
      <c r="H1483">
        <f t="shared" si="49"/>
        <v>-2704.4595990634598</v>
      </c>
    </row>
    <row r="1484" spans="6:8" x14ac:dyDescent="0.35">
      <c r="F1484">
        <v>29.6200000000001</v>
      </c>
      <c r="G1484">
        <f t="shared" si="48"/>
        <v>83.395678413790364</v>
      </c>
      <c r="H1484">
        <f t="shared" si="49"/>
        <v>-2709.194614933157</v>
      </c>
    </row>
    <row r="1485" spans="6:8" x14ac:dyDescent="0.35">
      <c r="F1485">
        <v>29.6400000000001</v>
      </c>
      <c r="G1485">
        <f t="shared" si="48"/>
        <v>83.45198879759441</v>
      </c>
      <c r="H1485">
        <f t="shared" si="49"/>
        <v>-2713.9335548028539</v>
      </c>
    </row>
    <row r="1486" spans="6:8" x14ac:dyDescent="0.35">
      <c r="F1486">
        <v>29.6600000000001</v>
      </c>
      <c r="G1486">
        <f t="shared" si="48"/>
        <v>83.508299181398456</v>
      </c>
      <c r="H1486">
        <f t="shared" si="49"/>
        <v>-2718.6764186725495</v>
      </c>
    </row>
    <row r="1487" spans="6:8" x14ac:dyDescent="0.35">
      <c r="F1487">
        <v>29.680000000000099</v>
      </c>
      <c r="G1487">
        <f t="shared" si="48"/>
        <v>83.564609565202488</v>
      </c>
      <c r="H1487">
        <f t="shared" si="49"/>
        <v>-2723.4232065422466</v>
      </c>
    </row>
    <row r="1488" spans="6:8" x14ac:dyDescent="0.35">
      <c r="F1488">
        <v>29.700000000000099</v>
      </c>
      <c r="G1488">
        <f t="shared" si="48"/>
        <v>83.620919949006534</v>
      </c>
      <c r="H1488">
        <f t="shared" si="49"/>
        <v>-2728.1739184119424</v>
      </c>
    </row>
    <row r="1489" spans="6:8" x14ac:dyDescent="0.35">
      <c r="F1489">
        <v>29.720000000000098</v>
      </c>
      <c r="G1489">
        <f t="shared" si="48"/>
        <v>83.677230332810581</v>
      </c>
      <c r="H1489">
        <f t="shared" si="49"/>
        <v>-2732.9285542816392</v>
      </c>
    </row>
    <row r="1490" spans="6:8" x14ac:dyDescent="0.35">
      <c r="F1490">
        <v>29.740000000000101</v>
      </c>
      <c r="G1490">
        <f t="shared" si="48"/>
        <v>83.733540716614641</v>
      </c>
      <c r="H1490">
        <f t="shared" si="49"/>
        <v>-2737.6871141513366</v>
      </c>
    </row>
    <row r="1491" spans="6:8" x14ac:dyDescent="0.35">
      <c r="F1491">
        <v>29.760000000000101</v>
      </c>
      <c r="G1491">
        <f t="shared" si="48"/>
        <v>83.789851100418673</v>
      </c>
      <c r="H1491">
        <f t="shared" si="49"/>
        <v>-2742.4495980210331</v>
      </c>
    </row>
    <row r="1492" spans="6:8" x14ac:dyDescent="0.35">
      <c r="F1492">
        <v>29.780000000000101</v>
      </c>
      <c r="G1492">
        <f t="shared" si="48"/>
        <v>83.846161484222719</v>
      </c>
      <c r="H1492">
        <f t="shared" si="49"/>
        <v>-2747.2160058907293</v>
      </c>
    </row>
    <row r="1493" spans="6:8" x14ac:dyDescent="0.35">
      <c r="F1493">
        <v>29.8000000000001</v>
      </c>
      <c r="G1493">
        <f t="shared" si="48"/>
        <v>83.902471868026765</v>
      </c>
      <c r="H1493">
        <f t="shared" si="49"/>
        <v>-2751.9863377604261</v>
      </c>
    </row>
    <row r="1494" spans="6:8" x14ac:dyDescent="0.35">
      <c r="F1494">
        <v>29.8200000000001</v>
      </c>
      <c r="G1494">
        <f t="shared" si="48"/>
        <v>83.958782251830812</v>
      </c>
      <c r="H1494">
        <f t="shared" si="49"/>
        <v>-2756.7605936301225</v>
      </c>
    </row>
    <row r="1495" spans="6:8" x14ac:dyDescent="0.35">
      <c r="F1495">
        <v>29.840000000000099</v>
      </c>
      <c r="G1495">
        <f t="shared" si="48"/>
        <v>84.015092635634858</v>
      </c>
      <c r="H1495">
        <f t="shared" si="49"/>
        <v>-2761.5387734998194</v>
      </c>
    </row>
    <row r="1496" spans="6:8" x14ac:dyDescent="0.35">
      <c r="F1496">
        <v>29.860000000000099</v>
      </c>
      <c r="G1496">
        <f t="shared" si="48"/>
        <v>84.07140301943889</v>
      </c>
      <c r="H1496">
        <f t="shared" si="49"/>
        <v>-2766.3208773695151</v>
      </c>
    </row>
    <row r="1497" spans="6:8" x14ac:dyDescent="0.35">
      <c r="F1497">
        <v>29.880000000000098</v>
      </c>
      <c r="G1497">
        <f t="shared" si="48"/>
        <v>84.127713403242936</v>
      </c>
      <c r="H1497">
        <f t="shared" si="49"/>
        <v>-2771.1069052392122</v>
      </c>
    </row>
    <row r="1498" spans="6:8" x14ac:dyDescent="0.35">
      <c r="F1498">
        <v>29.900000000000102</v>
      </c>
      <c r="G1498">
        <f t="shared" si="48"/>
        <v>84.184023787046996</v>
      </c>
      <c r="H1498">
        <f t="shared" si="49"/>
        <v>-2775.8968571089094</v>
      </c>
    </row>
    <row r="1499" spans="6:8" x14ac:dyDescent="0.35">
      <c r="F1499">
        <v>29.920000000000101</v>
      </c>
      <c r="G1499">
        <f t="shared" si="48"/>
        <v>84.240334170851028</v>
      </c>
      <c r="H1499">
        <f t="shared" si="49"/>
        <v>-2780.6907329786059</v>
      </c>
    </row>
    <row r="1500" spans="6:8" x14ac:dyDescent="0.35">
      <c r="F1500">
        <v>29.940000000000101</v>
      </c>
      <c r="G1500">
        <f t="shared" si="48"/>
        <v>84.296644554655074</v>
      </c>
      <c r="H1500">
        <f t="shared" si="49"/>
        <v>-2785.4885328483019</v>
      </c>
    </row>
    <row r="1501" spans="6:8" x14ac:dyDescent="0.35">
      <c r="F1501">
        <v>29.9600000000001</v>
      </c>
      <c r="G1501">
        <f t="shared" si="48"/>
        <v>84.352954938459121</v>
      </c>
      <c r="H1501">
        <f t="shared" si="49"/>
        <v>-2790.2902567179985</v>
      </c>
    </row>
    <row r="1502" spans="6:8" x14ac:dyDescent="0.35">
      <c r="F1502">
        <v>29.9800000000001</v>
      </c>
      <c r="G1502">
        <f t="shared" si="48"/>
        <v>84.409265322263167</v>
      </c>
      <c r="H1502">
        <f t="shared" si="49"/>
        <v>-2795.0959045876957</v>
      </c>
    </row>
    <row r="1503" spans="6:8" x14ac:dyDescent="0.35">
      <c r="F1503">
        <v>30.000000000000099</v>
      </c>
      <c r="G1503">
        <f t="shared" si="48"/>
        <v>84.465575706067213</v>
      </c>
      <c r="H1503">
        <f t="shared" si="49"/>
        <v>-2799.9054764573912</v>
      </c>
    </row>
    <row r="1504" spans="6:8" x14ac:dyDescent="0.35">
      <c r="F1504">
        <v>30.020000000000099</v>
      </c>
      <c r="G1504">
        <f t="shared" si="48"/>
        <v>84.521886089871259</v>
      </c>
      <c r="H1504">
        <f t="shared" si="49"/>
        <v>-2804.7189723270885</v>
      </c>
    </row>
    <row r="1505" spans="6:8" x14ac:dyDescent="0.35">
      <c r="F1505">
        <v>30.040000000000099</v>
      </c>
      <c r="G1505">
        <f t="shared" si="48"/>
        <v>84.578196473675291</v>
      </c>
      <c r="H1505">
        <f t="shared" si="49"/>
        <v>-2809.5363921967846</v>
      </c>
    </row>
    <row r="1506" spans="6:8" x14ac:dyDescent="0.35">
      <c r="F1506">
        <v>30.060000000000102</v>
      </c>
      <c r="G1506">
        <f t="shared" si="48"/>
        <v>84.634506857479352</v>
      </c>
      <c r="H1506">
        <f t="shared" si="49"/>
        <v>-2814.3577360664822</v>
      </c>
    </row>
    <row r="1507" spans="6:8" x14ac:dyDescent="0.35">
      <c r="F1507">
        <v>30.080000000000101</v>
      </c>
      <c r="G1507">
        <f t="shared" si="48"/>
        <v>84.690817241283398</v>
      </c>
      <c r="H1507">
        <f t="shared" si="49"/>
        <v>-2819.1830039361785</v>
      </c>
    </row>
    <row r="1508" spans="6:8" x14ac:dyDescent="0.35">
      <c r="F1508">
        <v>30.100000000000101</v>
      </c>
      <c r="G1508">
        <f t="shared" si="48"/>
        <v>84.74712762508743</v>
      </c>
      <c r="H1508">
        <f t="shared" si="49"/>
        <v>-2824.0121958058753</v>
      </c>
    </row>
    <row r="1509" spans="6:8" x14ac:dyDescent="0.35">
      <c r="F1509">
        <v>30.1200000000001</v>
      </c>
      <c r="G1509">
        <f t="shared" si="48"/>
        <v>84.803438008891476</v>
      </c>
      <c r="H1509">
        <f t="shared" si="49"/>
        <v>-2828.8453116755718</v>
      </c>
    </row>
    <row r="1510" spans="6:8" x14ac:dyDescent="0.35">
      <c r="F1510">
        <v>30.1400000000001</v>
      </c>
      <c r="G1510">
        <f t="shared" si="48"/>
        <v>84.859748392695522</v>
      </c>
      <c r="H1510">
        <f t="shared" si="49"/>
        <v>-2833.6823515452688</v>
      </c>
    </row>
    <row r="1511" spans="6:8" x14ac:dyDescent="0.35">
      <c r="F1511">
        <v>30.1600000000001</v>
      </c>
      <c r="G1511">
        <f t="shared" si="48"/>
        <v>84.916058776499568</v>
      </c>
      <c r="H1511">
        <f t="shared" si="49"/>
        <v>-2838.5233154149646</v>
      </c>
    </row>
    <row r="1512" spans="6:8" x14ac:dyDescent="0.35">
      <c r="F1512">
        <v>30.180000000000099</v>
      </c>
      <c r="G1512">
        <f t="shared" si="48"/>
        <v>84.972369160303614</v>
      </c>
      <c r="H1512">
        <f t="shared" si="49"/>
        <v>-2843.3682032846614</v>
      </c>
    </row>
    <row r="1513" spans="6:8" x14ac:dyDescent="0.35">
      <c r="F1513">
        <v>30.200000000000099</v>
      </c>
      <c r="G1513">
        <f t="shared" si="48"/>
        <v>85.028679544107646</v>
      </c>
      <c r="H1513">
        <f t="shared" si="49"/>
        <v>-2848.2170151543583</v>
      </c>
    </row>
    <row r="1514" spans="6:8" x14ac:dyDescent="0.35">
      <c r="F1514">
        <v>30.220000000000098</v>
      </c>
      <c r="G1514">
        <f t="shared" si="48"/>
        <v>85.084989927911693</v>
      </c>
      <c r="H1514">
        <f t="shared" si="49"/>
        <v>-2853.0697510240548</v>
      </c>
    </row>
    <row r="1515" spans="6:8" x14ac:dyDescent="0.35">
      <c r="F1515">
        <v>30.240000000000101</v>
      </c>
      <c r="G1515">
        <f t="shared" si="48"/>
        <v>85.141300311715753</v>
      </c>
      <c r="H1515">
        <f t="shared" si="49"/>
        <v>-2857.9264108937514</v>
      </c>
    </row>
    <row r="1516" spans="6:8" x14ac:dyDescent="0.35">
      <c r="F1516">
        <v>30.260000000000101</v>
      </c>
      <c r="G1516">
        <f t="shared" si="48"/>
        <v>85.197610695519799</v>
      </c>
      <c r="H1516">
        <f t="shared" si="49"/>
        <v>-2862.7869947634481</v>
      </c>
    </row>
    <row r="1517" spans="6:8" x14ac:dyDescent="0.35">
      <c r="F1517">
        <v>30.280000000000101</v>
      </c>
      <c r="G1517">
        <f t="shared" si="48"/>
        <v>85.253921079323831</v>
      </c>
      <c r="H1517">
        <f t="shared" si="49"/>
        <v>-2867.6515026331444</v>
      </c>
    </row>
    <row r="1518" spans="6:8" x14ac:dyDescent="0.35">
      <c r="F1518">
        <v>30.3000000000001</v>
      </c>
      <c r="G1518">
        <f t="shared" si="48"/>
        <v>85.310231463127877</v>
      </c>
      <c r="H1518">
        <f t="shared" si="49"/>
        <v>-2872.5199345028414</v>
      </c>
    </row>
    <row r="1519" spans="6:8" x14ac:dyDescent="0.35">
      <c r="F1519">
        <v>30.3200000000001</v>
      </c>
      <c r="G1519">
        <f t="shared" si="48"/>
        <v>85.366541846931923</v>
      </c>
      <c r="H1519">
        <f t="shared" si="49"/>
        <v>-2877.3922903725379</v>
      </c>
    </row>
    <row r="1520" spans="6:8" x14ac:dyDescent="0.35">
      <c r="F1520">
        <v>30.340000000000099</v>
      </c>
      <c r="G1520">
        <f t="shared" si="48"/>
        <v>85.42285223073597</v>
      </c>
      <c r="H1520">
        <f t="shared" si="49"/>
        <v>-2882.2685702422341</v>
      </c>
    </row>
    <row r="1521" spans="6:8" x14ac:dyDescent="0.35">
      <c r="F1521">
        <v>30.360000000000099</v>
      </c>
      <c r="G1521">
        <f t="shared" si="48"/>
        <v>85.479162614540016</v>
      </c>
      <c r="H1521">
        <f t="shared" si="49"/>
        <v>-2887.1487741119308</v>
      </c>
    </row>
    <row r="1522" spans="6:8" x14ac:dyDescent="0.35">
      <c r="F1522">
        <v>30.380000000000098</v>
      </c>
      <c r="G1522">
        <f t="shared" si="48"/>
        <v>85.535472998344048</v>
      </c>
      <c r="H1522">
        <f t="shared" si="49"/>
        <v>-2892.0329019816272</v>
      </c>
    </row>
    <row r="1523" spans="6:8" x14ac:dyDescent="0.35">
      <c r="F1523">
        <v>30.400000000000102</v>
      </c>
      <c r="G1523">
        <f t="shared" si="48"/>
        <v>85.591783382148108</v>
      </c>
      <c r="H1523">
        <f t="shared" si="49"/>
        <v>-2896.9209538513246</v>
      </c>
    </row>
    <row r="1524" spans="6:8" x14ac:dyDescent="0.35">
      <c r="F1524">
        <v>30.420000000000101</v>
      </c>
      <c r="G1524">
        <f t="shared" si="48"/>
        <v>85.648093765952154</v>
      </c>
      <c r="H1524">
        <f t="shared" si="49"/>
        <v>-2901.8129297210212</v>
      </c>
    </row>
    <row r="1525" spans="6:8" x14ac:dyDescent="0.35">
      <c r="F1525">
        <v>30.440000000000101</v>
      </c>
      <c r="G1525">
        <f t="shared" si="48"/>
        <v>85.704404149756201</v>
      </c>
      <c r="H1525">
        <f t="shared" si="49"/>
        <v>-2906.7088295907174</v>
      </c>
    </row>
    <row r="1526" spans="6:8" x14ac:dyDescent="0.35">
      <c r="F1526">
        <v>30.4600000000001</v>
      </c>
      <c r="G1526">
        <f t="shared" si="48"/>
        <v>85.760714533560233</v>
      </c>
      <c r="H1526">
        <f t="shared" si="49"/>
        <v>-2911.6086534604137</v>
      </c>
    </row>
    <row r="1527" spans="6:8" x14ac:dyDescent="0.35">
      <c r="F1527">
        <v>30.4800000000001</v>
      </c>
      <c r="G1527">
        <f t="shared" si="48"/>
        <v>85.817024917364279</v>
      </c>
      <c r="H1527">
        <f t="shared" si="49"/>
        <v>-2916.5124013301102</v>
      </c>
    </row>
    <row r="1528" spans="6:8" x14ac:dyDescent="0.35">
      <c r="F1528">
        <v>30.500000000000099</v>
      </c>
      <c r="G1528">
        <f t="shared" si="48"/>
        <v>85.873335301168325</v>
      </c>
      <c r="H1528">
        <f t="shared" si="49"/>
        <v>-2921.4200731998062</v>
      </c>
    </row>
    <row r="1529" spans="6:8" x14ac:dyDescent="0.35">
      <c r="F1529">
        <v>30.520000000000099</v>
      </c>
      <c r="G1529">
        <f t="shared" si="48"/>
        <v>85.929645684972371</v>
      </c>
      <c r="H1529">
        <f t="shared" si="49"/>
        <v>-2926.3316690695037</v>
      </c>
    </row>
    <row r="1530" spans="6:8" x14ac:dyDescent="0.35">
      <c r="F1530">
        <v>30.540000000000099</v>
      </c>
      <c r="G1530">
        <f t="shared" si="48"/>
        <v>85.985956068776417</v>
      </c>
      <c r="H1530">
        <f t="shared" si="49"/>
        <v>-2931.2471889392</v>
      </c>
    </row>
    <row r="1531" spans="6:8" x14ac:dyDescent="0.35">
      <c r="F1531">
        <v>30.560000000000102</v>
      </c>
      <c r="G1531">
        <f t="shared" si="48"/>
        <v>86.042266452580463</v>
      </c>
      <c r="H1531">
        <f t="shared" si="49"/>
        <v>-2936.1666328088977</v>
      </c>
    </row>
    <row r="1532" spans="6:8" x14ac:dyDescent="0.35">
      <c r="F1532">
        <v>30.580000000000101</v>
      </c>
      <c r="G1532">
        <f t="shared" si="48"/>
        <v>86.09857683638451</v>
      </c>
      <c r="H1532">
        <f t="shared" si="49"/>
        <v>-2941.0900006785942</v>
      </c>
    </row>
    <row r="1533" spans="6:8" x14ac:dyDescent="0.35">
      <c r="F1533">
        <v>30.600000000000101</v>
      </c>
      <c r="G1533">
        <f t="shared" si="48"/>
        <v>86.154887220188556</v>
      </c>
      <c r="H1533">
        <f t="shared" si="49"/>
        <v>-2946.0172925482902</v>
      </c>
    </row>
    <row r="1534" spans="6:8" x14ac:dyDescent="0.35">
      <c r="F1534">
        <v>30.6200000000001</v>
      </c>
      <c r="G1534">
        <f t="shared" si="48"/>
        <v>86.211197603992588</v>
      </c>
      <c r="H1534">
        <f t="shared" si="49"/>
        <v>-2950.9485084179869</v>
      </c>
    </row>
    <row r="1535" spans="6:8" x14ac:dyDescent="0.35">
      <c r="F1535">
        <v>30.6400000000001</v>
      </c>
      <c r="G1535">
        <f t="shared" si="48"/>
        <v>86.267507987796634</v>
      </c>
      <c r="H1535">
        <f t="shared" si="49"/>
        <v>-2955.8836482876836</v>
      </c>
    </row>
    <row r="1536" spans="6:8" x14ac:dyDescent="0.35">
      <c r="F1536">
        <v>30.6600000000001</v>
      </c>
      <c r="G1536">
        <f t="shared" si="48"/>
        <v>86.32381837160068</v>
      </c>
      <c r="H1536">
        <f t="shared" si="49"/>
        <v>-2960.8227121573796</v>
      </c>
    </row>
    <row r="1537" spans="6:8" x14ac:dyDescent="0.35">
      <c r="F1537">
        <v>30.680000000000099</v>
      </c>
      <c r="G1537">
        <f t="shared" si="48"/>
        <v>86.380128755404726</v>
      </c>
      <c r="H1537">
        <f t="shared" si="49"/>
        <v>-2965.7657000270769</v>
      </c>
    </row>
    <row r="1538" spans="6:8" x14ac:dyDescent="0.35">
      <c r="F1538">
        <v>30.700000000000099</v>
      </c>
      <c r="G1538">
        <f t="shared" si="48"/>
        <v>86.436439139208773</v>
      </c>
      <c r="H1538">
        <f t="shared" si="49"/>
        <v>-2970.7126118967731</v>
      </c>
    </row>
    <row r="1539" spans="6:8" x14ac:dyDescent="0.35">
      <c r="F1539">
        <v>30.720000000000098</v>
      </c>
      <c r="G1539">
        <f t="shared" ref="G1539:G1581" si="50">$B$15*F1539</f>
        <v>86.492749523012819</v>
      </c>
      <c r="H1539">
        <f t="shared" ref="H1539:H1581" si="51">$B$13*F1539-($B$8*F1539^2)/2+$B$12</f>
        <v>-2975.6634477664693</v>
      </c>
    </row>
    <row r="1540" spans="6:8" x14ac:dyDescent="0.35">
      <c r="F1540">
        <v>30.740000000000101</v>
      </c>
      <c r="G1540">
        <f t="shared" si="50"/>
        <v>86.549059906816865</v>
      </c>
      <c r="H1540">
        <f t="shared" si="51"/>
        <v>-2980.6182076361665</v>
      </c>
    </row>
    <row r="1541" spans="6:8" x14ac:dyDescent="0.35">
      <c r="F1541">
        <v>30.760000000000101</v>
      </c>
      <c r="G1541">
        <f t="shared" si="50"/>
        <v>86.605370290620911</v>
      </c>
      <c r="H1541">
        <f t="shared" si="51"/>
        <v>-2985.5768915058634</v>
      </c>
    </row>
    <row r="1542" spans="6:8" x14ac:dyDescent="0.35">
      <c r="F1542">
        <v>30.780000000000101</v>
      </c>
      <c r="G1542">
        <f t="shared" si="50"/>
        <v>86.661680674424957</v>
      </c>
      <c r="H1542">
        <f t="shared" si="51"/>
        <v>-2990.5394993755599</v>
      </c>
    </row>
    <row r="1543" spans="6:8" x14ac:dyDescent="0.35">
      <c r="F1543">
        <v>30.8000000000001</v>
      </c>
      <c r="G1543">
        <f t="shared" si="50"/>
        <v>86.717991058228989</v>
      </c>
      <c r="H1543">
        <f t="shared" si="51"/>
        <v>-2995.5060312452561</v>
      </c>
    </row>
    <row r="1544" spans="6:8" x14ac:dyDescent="0.35">
      <c r="F1544">
        <v>30.8200000000001</v>
      </c>
      <c r="G1544">
        <f t="shared" si="50"/>
        <v>86.774301442033035</v>
      </c>
      <c r="H1544">
        <f t="shared" si="51"/>
        <v>-3000.4764871149528</v>
      </c>
    </row>
    <row r="1545" spans="6:8" x14ac:dyDescent="0.35">
      <c r="F1545">
        <v>30.840000000000099</v>
      </c>
      <c r="G1545">
        <f t="shared" si="50"/>
        <v>86.830611825837082</v>
      </c>
      <c r="H1545">
        <f t="shared" si="51"/>
        <v>-3005.4508669846491</v>
      </c>
    </row>
    <row r="1546" spans="6:8" x14ac:dyDescent="0.35">
      <c r="F1546">
        <v>30.860000000000099</v>
      </c>
      <c r="G1546">
        <f t="shared" si="50"/>
        <v>86.886922209641128</v>
      </c>
      <c r="H1546">
        <f t="shared" si="51"/>
        <v>-3010.429170854346</v>
      </c>
    </row>
    <row r="1547" spans="6:8" x14ac:dyDescent="0.35">
      <c r="F1547">
        <v>30.880000000000098</v>
      </c>
      <c r="G1547">
        <f t="shared" si="50"/>
        <v>86.943232593445174</v>
      </c>
      <c r="H1547">
        <f t="shared" si="51"/>
        <v>-3015.4113987240426</v>
      </c>
    </row>
    <row r="1548" spans="6:8" x14ac:dyDescent="0.35">
      <c r="F1548">
        <v>30.900000000000102</v>
      </c>
      <c r="G1548">
        <f t="shared" si="50"/>
        <v>86.99954297724922</v>
      </c>
      <c r="H1548">
        <f t="shared" si="51"/>
        <v>-3020.3975505937401</v>
      </c>
    </row>
    <row r="1549" spans="6:8" x14ac:dyDescent="0.35">
      <c r="F1549">
        <v>30.920000000000101</v>
      </c>
      <c r="G1549">
        <f t="shared" si="50"/>
        <v>87.055853361053266</v>
      </c>
      <c r="H1549">
        <f t="shared" si="51"/>
        <v>-3025.3876264634355</v>
      </c>
    </row>
    <row r="1550" spans="6:8" x14ac:dyDescent="0.35">
      <c r="F1550">
        <v>30.940000000000101</v>
      </c>
      <c r="G1550">
        <f t="shared" si="50"/>
        <v>87.112163744857313</v>
      </c>
      <c r="H1550">
        <f t="shared" si="51"/>
        <v>-3030.3816263331328</v>
      </c>
    </row>
    <row r="1551" spans="6:8" x14ac:dyDescent="0.35">
      <c r="F1551">
        <v>30.9600000000001</v>
      </c>
      <c r="G1551">
        <f t="shared" si="50"/>
        <v>87.168474128661359</v>
      </c>
      <c r="H1551">
        <f t="shared" si="51"/>
        <v>-3035.3795502028288</v>
      </c>
    </row>
    <row r="1552" spans="6:8" x14ac:dyDescent="0.35">
      <c r="F1552">
        <v>30.9800000000001</v>
      </c>
      <c r="G1552">
        <f t="shared" si="50"/>
        <v>87.224784512465391</v>
      </c>
      <c r="H1552">
        <f t="shared" si="51"/>
        <v>-3040.3813980725254</v>
      </c>
    </row>
    <row r="1553" spans="6:8" x14ac:dyDescent="0.35">
      <c r="F1553">
        <v>31.000000000000099</v>
      </c>
      <c r="G1553">
        <f t="shared" si="50"/>
        <v>87.281094896269437</v>
      </c>
      <c r="H1553">
        <f t="shared" si="51"/>
        <v>-3045.3871699422216</v>
      </c>
    </row>
    <row r="1554" spans="6:8" x14ac:dyDescent="0.35">
      <c r="F1554">
        <v>31.020000000000099</v>
      </c>
      <c r="G1554">
        <f t="shared" si="50"/>
        <v>87.337405280073483</v>
      </c>
      <c r="H1554">
        <f t="shared" si="51"/>
        <v>-3050.3968658119184</v>
      </c>
    </row>
    <row r="1555" spans="6:8" x14ac:dyDescent="0.35">
      <c r="F1555">
        <v>31.040000000000099</v>
      </c>
      <c r="G1555">
        <f t="shared" si="50"/>
        <v>87.393715663877529</v>
      </c>
      <c r="H1555">
        <f t="shared" si="51"/>
        <v>-3055.4104856816148</v>
      </c>
    </row>
    <row r="1556" spans="6:8" x14ac:dyDescent="0.35">
      <c r="F1556">
        <v>31.060000000000102</v>
      </c>
      <c r="G1556">
        <f t="shared" si="50"/>
        <v>87.450026047681575</v>
      </c>
      <c r="H1556">
        <f t="shared" si="51"/>
        <v>-3060.4280295513126</v>
      </c>
    </row>
    <row r="1557" spans="6:8" x14ac:dyDescent="0.35">
      <c r="F1557">
        <v>31.080000000000101</v>
      </c>
      <c r="G1557">
        <f t="shared" si="50"/>
        <v>87.506336431485622</v>
      </c>
      <c r="H1557">
        <f t="shared" si="51"/>
        <v>-3065.4494974210093</v>
      </c>
    </row>
    <row r="1558" spans="6:8" x14ac:dyDescent="0.35">
      <c r="F1558">
        <v>31.100000000000101</v>
      </c>
      <c r="G1558">
        <f t="shared" si="50"/>
        <v>87.562646815289668</v>
      </c>
      <c r="H1558">
        <f t="shared" si="51"/>
        <v>-3070.474889290706</v>
      </c>
    </row>
    <row r="1559" spans="6:8" x14ac:dyDescent="0.35">
      <c r="F1559">
        <v>31.1200000000001</v>
      </c>
      <c r="G1559">
        <f t="shared" si="50"/>
        <v>87.618957199093714</v>
      </c>
      <c r="H1559">
        <f t="shared" si="51"/>
        <v>-3075.5042051604019</v>
      </c>
    </row>
    <row r="1560" spans="6:8" x14ac:dyDescent="0.35">
      <c r="F1560">
        <v>31.1400000000001</v>
      </c>
      <c r="G1560">
        <f t="shared" si="50"/>
        <v>87.67526758289776</v>
      </c>
      <c r="H1560">
        <f t="shared" si="51"/>
        <v>-3080.5374450300992</v>
      </c>
    </row>
    <row r="1561" spans="6:8" x14ac:dyDescent="0.35">
      <c r="F1561">
        <v>31.1600000000001</v>
      </c>
      <c r="G1561">
        <f t="shared" si="50"/>
        <v>87.731577966701792</v>
      </c>
      <c r="H1561">
        <f t="shared" si="51"/>
        <v>-3085.5746088997953</v>
      </c>
    </row>
    <row r="1562" spans="6:8" x14ac:dyDescent="0.35">
      <c r="F1562">
        <v>31.180000000000099</v>
      </c>
      <c r="G1562">
        <f t="shared" si="50"/>
        <v>87.787888350505838</v>
      </c>
      <c r="H1562">
        <f t="shared" si="51"/>
        <v>-3090.6156967694915</v>
      </c>
    </row>
    <row r="1563" spans="6:8" x14ac:dyDescent="0.35">
      <c r="F1563">
        <v>31.200000000000099</v>
      </c>
      <c r="G1563">
        <f t="shared" si="50"/>
        <v>87.844198734309884</v>
      </c>
      <c r="H1563">
        <f t="shared" si="51"/>
        <v>-3095.6607086391878</v>
      </c>
    </row>
    <row r="1564" spans="6:8" x14ac:dyDescent="0.35">
      <c r="F1564">
        <v>31.220000000000098</v>
      </c>
      <c r="G1564">
        <f t="shared" si="50"/>
        <v>87.900509118113931</v>
      </c>
      <c r="H1564">
        <f t="shared" si="51"/>
        <v>-3100.7096445088846</v>
      </c>
    </row>
    <row r="1565" spans="6:8" x14ac:dyDescent="0.35">
      <c r="F1565">
        <v>31.240000000000101</v>
      </c>
      <c r="G1565">
        <f t="shared" si="50"/>
        <v>87.956819501917977</v>
      </c>
      <c r="H1565">
        <f t="shared" si="51"/>
        <v>-3105.762504378582</v>
      </c>
    </row>
    <row r="1566" spans="6:8" x14ac:dyDescent="0.35">
      <c r="F1566">
        <v>31.260000000000101</v>
      </c>
      <c r="G1566">
        <f t="shared" si="50"/>
        <v>88.013129885722023</v>
      </c>
      <c r="H1566">
        <f t="shared" si="51"/>
        <v>-3110.819288248279</v>
      </c>
    </row>
    <row r="1567" spans="6:8" x14ac:dyDescent="0.35">
      <c r="F1567">
        <v>31.280000000000101</v>
      </c>
      <c r="G1567">
        <f t="shared" si="50"/>
        <v>88.069440269526069</v>
      </c>
      <c r="H1567">
        <f t="shared" si="51"/>
        <v>-3115.8799961179748</v>
      </c>
    </row>
    <row r="1568" spans="6:8" x14ac:dyDescent="0.35">
      <c r="F1568">
        <v>31.3000000000001</v>
      </c>
      <c r="G1568">
        <f t="shared" si="50"/>
        <v>88.125750653330115</v>
      </c>
      <c r="H1568">
        <f t="shared" si="51"/>
        <v>-3120.944627987672</v>
      </c>
    </row>
    <row r="1569" spans="6:8" x14ac:dyDescent="0.35">
      <c r="F1569">
        <v>31.3200000000001</v>
      </c>
      <c r="G1569">
        <f t="shared" si="50"/>
        <v>88.182061037134162</v>
      </c>
      <c r="H1569">
        <f t="shared" si="51"/>
        <v>-3126.0131838573679</v>
      </c>
    </row>
    <row r="1570" spans="6:8" x14ac:dyDescent="0.35">
      <c r="F1570">
        <v>31.340000000000099</v>
      </c>
      <c r="G1570">
        <f t="shared" si="50"/>
        <v>88.238371420938194</v>
      </c>
      <c r="H1570">
        <f t="shared" si="51"/>
        <v>-3131.0856637270654</v>
      </c>
    </row>
    <row r="1571" spans="6:8" x14ac:dyDescent="0.35">
      <c r="F1571">
        <v>31.360000000000099</v>
      </c>
      <c r="G1571">
        <f t="shared" si="50"/>
        <v>88.29468180474224</v>
      </c>
      <c r="H1571">
        <f t="shared" si="51"/>
        <v>-3136.1620675967611</v>
      </c>
    </row>
    <row r="1572" spans="6:8" x14ac:dyDescent="0.35">
      <c r="F1572">
        <v>31.380000000000098</v>
      </c>
      <c r="G1572">
        <f t="shared" si="50"/>
        <v>88.350992188546286</v>
      </c>
      <c r="H1572">
        <f t="shared" si="51"/>
        <v>-3141.2423954664578</v>
      </c>
    </row>
    <row r="1573" spans="6:8" x14ac:dyDescent="0.35">
      <c r="F1573">
        <v>31.400000000000102</v>
      </c>
      <c r="G1573">
        <f t="shared" si="50"/>
        <v>88.407302572350332</v>
      </c>
      <c r="H1573">
        <f t="shared" si="51"/>
        <v>-3146.3266473361546</v>
      </c>
    </row>
    <row r="1574" spans="6:8" x14ac:dyDescent="0.35">
      <c r="F1574">
        <v>31.420000000000101</v>
      </c>
      <c r="G1574">
        <f t="shared" si="50"/>
        <v>88.463612956154378</v>
      </c>
      <c r="H1574">
        <f t="shared" si="51"/>
        <v>-3151.4148232058515</v>
      </c>
    </row>
    <row r="1575" spans="6:8" x14ac:dyDescent="0.35">
      <c r="F1575">
        <v>31.440000000000101</v>
      </c>
      <c r="G1575">
        <f t="shared" si="50"/>
        <v>88.519923339958424</v>
      </c>
      <c r="H1575">
        <f t="shared" si="51"/>
        <v>-3156.5069230755471</v>
      </c>
    </row>
    <row r="1576" spans="6:8" x14ac:dyDescent="0.35">
      <c r="F1576">
        <v>31.4600000000001</v>
      </c>
      <c r="G1576">
        <f t="shared" si="50"/>
        <v>88.576233723762471</v>
      </c>
      <c r="H1576">
        <f t="shared" si="51"/>
        <v>-3161.6029469452442</v>
      </c>
    </row>
    <row r="1577" spans="6:8" x14ac:dyDescent="0.35">
      <c r="F1577">
        <v>31.4800000000001</v>
      </c>
      <c r="G1577">
        <f t="shared" si="50"/>
        <v>88.632544107566517</v>
      </c>
      <c r="H1577">
        <f t="shared" si="51"/>
        <v>-3166.7028948149409</v>
      </c>
    </row>
    <row r="1578" spans="6:8" x14ac:dyDescent="0.35">
      <c r="F1578">
        <v>31.500000000000099</v>
      </c>
      <c r="G1578">
        <f t="shared" si="50"/>
        <v>88.688854491370549</v>
      </c>
      <c r="H1578">
        <f t="shared" si="51"/>
        <v>-3171.8067666846373</v>
      </c>
    </row>
    <row r="1579" spans="6:8" x14ac:dyDescent="0.35">
      <c r="F1579">
        <v>31.520000000000099</v>
      </c>
      <c r="G1579">
        <f t="shared" si="50"/>
        <v>88.745164875174595</v>
      </c>
      <c r="H1579">
        <f t="shared" si="51"/>
        <v>-3176.9145625543342</v>
      </c>
    </row>
    <row r="1580" spans="6:8" x14ac:dyDescent="0.35">
      <c r="F1580">
        <v>31.540000000000099</v>
      </c>
      <c r="G1580">
        <f t="shared" si="50"/>
        <v>88.801475258978641</v>
      </c>
      <c r="H1580">
        <f t="shared" si="51"/>
        <v>-3182.0262824240299</v>
      </c>
    </row>
    <row r="1581" spans="6:8" x14ac:dyDescent="0.35">
      <c r="F1581">
        <v>31.560000000000102</v>
      </c>
      <c r="G1581">
        <f t="shared" si="50"/>
        <v>88.857785642782702</v>
      </c>
      <c r="H1581">
        <f t="shared" si="51"/>
        <v>-3187.1419262937275</v>
      </c>
    </row>
  </sheetData>
  <mergeCells count="2">
    <mergeCell ref="A11:B11"/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61F0-1425-4947-98B2-E211FA8DA0D0}">
  <sheetPr>
    <tabColor theme="5" tint="0.59999389629810485"/>
  </sheetPr>
  <dimension ref="A1:C25"/>
  <sheetViews>
    <sheetView tabSelected="1" zoomScale="113" zoomScaleNormal="160" workbookViewId="0">
      <selection activeCell="H10" sqref="H10"/>
    </sheetView>
  </sheetViews>
  <sheetFormatPr defaultRowHeight="14.5" x14ac:dyDescent="0.35"/>
  <cols>
    <col min="1" max="1" width="21.7265625" customWidth="1"/>
    <col min="2" max="2" width="9.81640625" bestFit="1" customWidth="1"/>
    <col min="3" max="3" width="25.54296875" bestFit="1" customWidth="1"/>
  </cols>
  <sheetData>
    <row r="1" spans="1:3" x14ac:dyDescent="0.35">
      <c r="A1" s="2" t="s">
        <v>6</v>
      </c>
    </row>
    <row r="2" spans="1:3" x14ac:dyDescent="0.35">
      <c r="A2" s="9" t="s">
        <v>21</v>
      </c>
      <c r="B2" s="9">
        <f>Main!B7</f>
        <v>60</v>
      </c>
    </row>
    <row r="3" spans="1:3" x14ac:dyDescent="0.35">
      <c r="A3" s="9" t="s">
        <v>113</v>
      </c>
      <c r="B3" s="9">
        <f>Main!B13</f>
        <v>0.75</v>
      </c>
    </row>
    <row r="4" spans="1:3" x14ac:dyDescent="0.35">
      <c r="A4" s="9" t="s">
        <v>116</v>
      </c>
      <c r="B4" s="9">
        <f>Main!B14</f>
        <v>3850</v>
      </c>
    </row>
    <row r="5" spans="1:3" x14ac:dyDescent="0.35">
      <c r="A5" s="9" t="s">
        <v>112</v>
      </c>
      <c r="B5" s="9">
        <f>Main!B15</f>
        <v>1.225225</v>
      </c>
    </row>
    <row r="10" spans="1:3" x14ac:dyDescent="0.35">
      <c r="A10" s="2" t="s">
        <v>13</v>
      </c>
    </row>
    <row r="11" spans="1:3" x14ac:dyDescent="0.35">
      <c r="A11" t="s">
        <v>74</v>
      </c>
    </row>
    <row r="12" spans="1:3" x14ac:dyDescent="0.35">
      <c r="A12" s="9" t="s">
        <v>89</v>
      </c>
      <c r="B12" s="9">
        <f>Main!B66</f>
        <v>13.413716694115408</v>
      </c>
    </row>
    <row r="13" spans="1:3" x14ac:dyDescent="0.35">
      <c r="A13" s="4" t="s">
        <v>24</v>
      </c>
      <c r="B13" s="4">
        <f>Kinematics!B21/B2</f>
        <v>0.44830861233218156</v>
      </c>
    </row>
    <row r="14" spans="1:3" x14ac:dyDescent="0.35">
      <c r="A14" s="4" t="s">
        <v>25</v>
      </c>
      <c r="B14" s="4">
        <f>B13*Main!B22</f>
        <v>0.89661722466436311</v>
      </c>
    </row>
    <row r="15" spans="1:3" x14ac:dyDescent="0.35">
      <c r="A15" s="4" t="s">
        <v>26</v>
      </c>
      <c r="B15" s="3">
        <f>(Kinematics!B14^2)/Main!B22</f>
        <v>1447.0604056166851</v>
      </c>
      <c r="C15" t="s">
        <v>30</v>
      </c>
    </row>
    <row r="16" spans="1:3" x14ac:dyDescent="0.35">
      <c r="A16" s="4" t="s">
        <v>27</v>
      </c>
      <c r="B16" s="4">
        <f>B15/Kinematics!B8</f>
        <v>147.50870597519724</v>
      </c>
      <c r="C16" t="s">
        <v>29</v>
      </c>
    </row>
    <row r="18" spans="1:3" x14ac:dyDescent="0.35">
      <c r="A18" t="s">
        <v>111</v>
      </c>
    </row>
    <row r="19" spans="1:3" x14ac:dyDescent="0.35">
      <c r="A19" s="4" t="s">
        <v>117</v>
      </c>
      <c r="B19" s="12">
        <f>(1/2)*B5*Kinematics!B14^2*(B4/10^6)*B3</f>
        <v>5.1194641155495422</v>
      </c>
      <c r="C19" t="s">
        <v>118</v>
      </c>
    </row>
    <row r="22" spans="1:3" x14ac:dyDescent="0.35">
      <c r="A22" s="4" t="s">
        <v>119</v>
      </c>
      <c r="B22" s="4">
        <f>B19*Main!B22</f>
        <v>10.238928231099084</v>
      </c>
      <c r="C22" t="s">
        <v>121</v>
      </c>
    </row>
    <row r="23" spans="1:3" x14ac:dyDescent="0.35">
      <c r="A23" s="4" t="s">
        <v>122</v>
      </c>
      <c r="B23" s="4">
        <f>B12*B13</f>
        <v>6.0134847173558965</v>
      </c>
      <c r="C23" t="s">
        <v>120</v>
      </c>
    </row>
    <row r="24" spans="1:3" x14ac:dyDescent="0.35">
      <c r="A24" s="4" t="s">
        <v>31</v>
      </c>
      <c r="B24" s="4">
        <f>B22+B23</f>
        <v>16.252412948454982</v>
      </c>
      <c r="C24" t="s">
        <v>33</v>
      </c>
    </row>
    <row r="25" spans="1:3" x14ac:dyDescent="0.35">
      <c r="A25" s="4" t="s">
        <v>32</v>
      </c>
      <c r="B25" s="4">
        <f>B24*Kinematics!B21</f>
        <v>437.16580175828597</v>
      </c>
      <c r="C2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3447-821E-4DCC-8077-9974D92C12A7}">
  <sheetPr>
    <tabColor theme="9" tint="0.59999389629810485"/>
  </sheetPr>
  <dimension ref="A1:E5"/>
  <sheetViews>
    <sheetView zoomScale="110" zoomScaleNormal="190" workbookViewId="0">
      <selection activeCell="B19" sqref="B19"/>
    </sheetView>
  </sheetViews>
  <sheetFormatPr defaultRowHeight="14.5" x14ac:dyDescent="0.35"/>
  <cols>
    <col min="1" max="1" width="13.453125" bestFit="1" customWidth="1"/>
    <col min="2" max="2" width="20.6328125" bestFit="1" customWidth="1"/>
    <col min="3" max="3" width="21.6328125" bestFit="1" customWidth="1"/>
    <col min="4" max="4" width="24.81640625" bestFit="1" customWidth="1"/>
    <col min="5" max="5" width="20.1796875" bestFit="1" customWidth="1"/>
  </cols>
  <sheetData>
    <row r="1" spans="1:5" x14ac:dyDescent="0.35">
      <c r="A1" t="s">
        <v>51</v>
      </c>
      <c r="B1" t="s">
        <v>53</v>
      </c>
      <c r="C1" t="s">
        <v>99</v>
      </c>
      <c r="D1" t="s">
        <v>54</v>
      </c>
      <c r="E1" t="s">
        <v>55</v>
      </c>
    </row>
    <row r="2" spans="1:5" x14ac:dyDescent="0.35">
      <c r="A2" t="s">
        <v>52</v>
      </c>
      <c r="B2">
        <v>81</v>
      </c>
      <c r="C2">
        <v>210000</v>
      </c>
      <c r="D2">
        <v>7850</v>
      </c>
      <c r="E2">
        <v>235</v>
      </c>
    </row>
    <row r="3" spans="1:5" x14ac:dyDescent="0.35">
      <c r="A3" t="s">
        <v>57</v>
      </c>
      <c r="B3">
        <v>15</v>
      </c>
      <c r="C3">
        <v>228000</v>
      </c>
      <c r="D3">
        <v>1500</v>
      </c>
      <c r="E3">
        <v>600</v>
      </c>
    </row>
    <row r="4" spans="1:5" x14ac:dyDescent="0.35">
      <c r="A4" t="s">
        <v>59</v>
      </c>
      <c r="B4">
        <v>26</v>
      </c>
      <c r="C4">
        <v>68000</v>
      </c>
      <c r="D4">
        <v>2700</v>
      </c>
      <c r="E4">
        <v>170</v>
      </c>
    </row>
    <row r="5" spans="1:5" x14ac:dyDescent="0.35">
      <c r="A5" t="s">
        <v>60</v>
      </c>
      <c r="B5" t="s">
        <v>61</v>
      </c>
      <c r="C5">
        <v>9860</v>
      </c>
      <c r="D5" t="s">
        <v>61</v>
      </c>
      <c r="E5">
        <v>168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98FD-AEBB-40A6-BF5F-3A3984BC9D2D}">
  <sheetPr>
    <tabColor rgb="FF00B050"/>
  </sheetPr>
  <dimension ref="A1"/>
  <sheetViews>
    <sheetView zoomScale="136" zoomScaleNormal="160" workbookViewId="0">
      <selection activeCell="B10" sqref="B1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0135A-1AAE-4AA4-A7A7-4A8F34BE0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Main</vt:lpstr>
      <vt:lpstr>Kinematics</vt:lpstr>
      <vt:lpstr>Kinetics</vt:lpstr>
      <vt:lpstr>Materials</vt:lpstr>
      <vt:lpstr>Cost Estimation</vt:lpstr>
      <vt:lpstr>Material</vt:lpstr>
      <vt:lpstr>Material_Density</vt:lpstr>
      <vt:lpstr>Shear_Modulus_Gpa</vt:lpstr>
      <vt:lpstr>Yield_Strenght__Mpa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Moser</dc:creator>
  <cp:lastModifiedBy>Johannes Moser</cp:lastModifiedBy>
  <dcterms:created xsi:type="dcterms:W3CDTF">2025-02-26T08:42:42Z</dcterms:created>
  <dcterms:modified xsi:type="dcterms:W3CDTF">2025-04-18T09:31:11Z</dcterms:modified>
</cp:coreProperties>
</file>