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tenorio/Documents/GitHub/CIT-SimBiology-Toolbox/data/"/>
    </mc:Choice>
  </mc:AlternateContent>
  <xr:revisionPtr revIDLastSave="0" documentId="13_ncr:1_{8FE5AB19-EEC4-B84E-993B-B910F74EDA99}" xr6:coauthVersionLast="45" xr6:coauthVersionMax="45" xr10:uidLastSave="{00000000-0000-0000-0000-000000000000}"/>
  <bookViews>
    <workbookView xWindow="1320" yWindow="460" windowWidth="22840" windowHeight="15540" xr2:uid="{0F507B3E-ECAE-C140-965E-86969F6C2F56}"/>
  </bookViews>
  <sheets>
    <sheet name="Avelumab" sheetId="1" r:id="rId1"/>
    <sheet name="Avelumab_Origin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  <c r="A41" i="1" l="1"/>
  <c r="J41" i="1"/>
  <c r="L41" i="1"/>
  <c r="M41" i="1"/>
  <c r="A38" i="1"/>
  <c r="J38" i="1"/>
  <c r="L38" i="1"/>
  <c r="M38" i="1"/>
  <c r="A39" i="1"/>
  <c r="J39" i="1"/>
  <c r="L39" i="1"/>
  <c r="M39" i="1"/>
  <c r="A40" i="1"/>
  <c r="J40" i="1"/>
  <c r="L40" i="1"/>
  <c r="M40" i="1"/>
  <c r="A3" i="1"/>
  <c r="J3" i="1"/>
  <c r="L3" i="1"/>
  <c r="M3" i="1"/>
  <c r="A4" i="1"/>
  <c r="J4" i="1"/>
  <c r="L4" i="1"/>
  <c r="M4" i="1"/>
  <c r="A5" i="1"/>
  <c r="J5" i="1"/>
  <c r="L5" i="1"/>
  <c r="M5" i="1"/>
  <c r="A6" i="1"/>
  <c r="J6" i="1"/>
  <c r="L6" i="1"/>
  <c r="M6" i="1"/>
  <c r="A7" i="1"/>
  <c r="J7" i="1"/>
  <c r="L7" i="1"/>
  <c r="M7" i="1"/>
  <c r="A8" i="1"/>
  <c r="J8" i="1"/>
  <c r="L8" i="1"/>
  <c r="M8" i="1"/>
  <c r="A9" i="1"/>
  <c r="J9" i="1"/>
  <c r="L9" i="1"/>
  <c r="M9" i="1"/>
  <c r="A10" i="1"/>
  <c r="J10" i="1"/>
  <c r="L10" i="1"/>
  <c r="M10" i="1"/>
  <c r="A11" i="1"/>
  <c r="J11" i="1"/>
  <c r="L11" i="1"/>
  <c r="M11" i="1"/>
  <c r="A12" i="1"/>
  <c r="B12" i="1"/>
  <c r="C12" i="1"/>
  <c r="J12" i="1"/>
  <c r="B16" i="1" s="1"/>
  <c r="L12" i="1"/>
  <c r="M12" i="1"/>
  <c r="A13" i="1"/>
  <c r="J13" i="1"/>
  <c r="L13" i="1"/>
  <c r="M13" i="1"/>
  <c r="A14" i="1"/>
  <c r="J14" i="1"/>
  <c r="L14" i="1"/>
  <c r="M14" i="1"/>
  <c r="A15" i="1"/>
  <c r="J15" i="1"/>
  <c r="L15" i="1"/>
  <c r="M15" i="1"/>
  <c r="A16" i="1"/>
  <c r="J16" i="1"/>
  <c r="L16" i="1"/>
  <c r="M16" i="1"/>
  <c r="A17" i="1"/>
  <c r="J17" i="1"/>
  <c r="L17" i="1"/>
  <c r="M17" i="1"/>
  <c r="A18" i="1"/>
  <c r="J18" i="1"/>
  <c r="L18" i="1"/>
  <c r="M18" i="1"/>
  <c r="A19" i="1"/>
  <c r="J19" i="1"/>
  <c r="L19" i="1"/>
  <c r="M19" i="1"/>
  <c r="A20" i="1"/>
  <c r="J20" i="1"/>
  <c r="L20" i="1"/>
  <c r="M20" i="1"/>
  <c r="A21" i="1"/>
  <c r="J21" i="1"/>
  <c r="L21" i="1"/>
  <c r="M21" i="1"/>
  <c r="A22" i="1"/>
  <c r="B22" i="1"/>
  <c r="C22" i="1"/>
  <c r="J22" i="1"/>
  <c r="B24" i="1" s="1"/>
  <c r="L22" i="1"/>
  <c r="M22" i="1"/>
  <c r="A23" i="1"/>
  <c r="J23" i="1"/>
  <c r="L23" i="1"/>
  <c r="M23" i="1"/>
  <c r="A24" i="1"/>
  <c r="J24" i="1"/>
  <c r="L24" i="1"/>
  <c r="M24" i="1"/>
  <c r="A25" i="1"/>
  <c r="J25" i="1"/>
  <c r="L25" i="1"/>
  <c r="M25" i="1"/>
  <c r="A26" i="1"/>
  <c r="J26" i="1"/>
  <c r="L26" i="1"/>
  <c r="M26" i="1"/>
  <c r="A27" i="1"/>
  <c r="J27" i="1"/>
  <c r="L27" i="1"/>
  <c r="M27" i="1"/>
  <c r="A28" i="1"/>
  <c r="J28" i="1"/>
  <c r="L28" i="1"/>
  <c r="M28" i="1"/>
  <c r="A29" i="1"/>
  <c r="J29" i="1"/>
  <c r="L29" i="1"/>
  <c r="M29" i="1"/>
  <c r="A30" i="1"/>
  <c r="J30" i="1"/>
  <c r="L30" i="1"/>
  <c r="M30" i="1"/>
  <c r="A31" i="1"/>
  <c r="J31" i="1"/>
  <c r="L31" i="1"/>
  <c r="M31" i="1"/>
  <c r="A32" i="1"/>
  <c r="B32" i="1"/>
  <c r="C32" i="1"/>
  <c r="J32" i="1"/>
  <c r="B36" i="1" s="1"/>
  <c r="L32" i="1"/>
  <c r="M32" i="1"/>
  <c r="A33" i="1"/>
  <c r="J33" i="1"/>
  <c r="L33" i="1"/>
  <c r="M33" i="1"/>
  <c r="A34" i="1"/>
  <c r="J34" i="1"/>
  <c r="L34" i="1"/>
  <c r="M34" i="1"/>
  <c r="A35" i="1"/>
  <c r="J35" i="1"/>
  <c r="L35" i="1"/>
  <c r="M35" i="1"/>
  <c r="A36" i="1"/>
  <c r="J36" i="1"/>
  <c r="L36" i="1"/>
  <c r="M36" i="1"/>
  <c r="A37" i="1"/>
  <c r="J37" i="1"/>
  <c r="L37" i="1"/>
  <c r="M37" i="1"/>
  <c r="B2" i="1"/>
  <c r="C2" i="1"/>
  <c r="J2" i="1"/>
  <c r="B4" i="1" s="1"/>
  <c r="L2" i="1"/>
  <c r="M2" i="1"/>
  <c r="A2" i="1"/>
  <c r="C41" i="2"/>
  <c r="C40" i="2"/>
  <c r="C39" i="2"/>
  <c r="C38" i="2"/>
  <c r="C37" i="2"/>
  <c r="C36" i="2"/>
  <c r="C35" i="2"/>
  <c r="C34" i="2"/>
  <c r="C34" i="1" s="1"/>
  <c r="C33" i="2"/>
  <c r="C31" i="2"/>
  <c r="C30" i="2"/>
  <c r="C30" i="1" s="1"/>
  <c r="C29" i="2"/>
  <c r="C28" i="2"/>
  <c r="C27" i="2"/>
  <c r="C26" i="2"/>
  <c r="C26" i="1" s="1"/>
  <c r="C25" i="2"/>
  <c r="C24" i="2"/>
  <c r="C23" i="2"/>
  <c r="C21" i="2"/>
  <c r="C20" i="2"/>
  <c r="C20" i="1" s="1"/>
  <c r="C19" i="2"/>
  <c r="C18" i="2"/>
  <c r="C17" i="2"/>
  <c r="C16" i="2"/>
  <c r="C16" i="1" s="1"/>
  <c r="C15" i="2"/>
  <c r="C14" i="2"/>
  <c r="C13" i="2"/>
  <c r="C11" i="2"/>
  <c r="C10" i="2"/>
  <c r="C9" i="2"/>
  <c r="C8" i="2"/>
  <c r="C7" i="2"/>
  <c r="C6" i="2"/>
  <c r="C5" i="2"/>
  <c r="C4" i="2"/>
  <c r="C3" i="2"/>
  <c r="C13" i="1" l="1"/>
  <c r="C35" i="1"/>
  <c r="C39" i="1"/>
  <c r="C17" i="1"/>
  <c r="C14" i="1"/>
  <c r="C18" i="1"/>
  <c r="C21" i="1"/>
  <c r="C33" i="1"/>
  <c r="C37" i="1"/>
  <c r="C41" i="1"/>
  <c r="C28" i="1"/>
  <c r="C24" i="1"/>
  <c r="B14" i="1"/>
  <c r="B27" i="1"/>
  <c r="B33" i="1"/>
  <c r="B19" i="1"/>
  <c r="B37" i="1"/>
  <c r="B6" i="1"/>
  <c r="B11" i="1"/>
  <c r="C11" i="1"/>
  <c r="C3" i="1"/>
  <c r="B18" i="1"/>
  <c r="C19" i="1"/>
  <c r="C31" i="1"/>
  <c r="B41" i="1"/>
  <c r="B35" i="1"/>
  <c r="C8" i="1"/>
  <c r="B10" i="1"/>
  <c r="C10" i="1"/>
  <c r="B13" i="1"/>
  <c r="B17" i="1"/>
  <c r="C15" i="1"/>
  <c r="C27" i="1"/>
  <c r="B39" i="1"/>
  <c r="B34" i="1"/>
  <c r="C6" i="1"/>
  <c r="C4" i="1"/>
  <c r="C5" i="1"/>
  <c r="C9" i="1"/>
  <c r="C36" i="1"/>
  <c r="C40" i="1"/>
  <c r="B7" i="1"/>
  <c r="C7" i="1"/>
  <c r="B21" i="1"/>
  <c r="B15" i="1"/>
  <c r="B31" i="1"/>
  <c r="C23" i="1"/>
  <c r="B38" i="1"/>
  <c r="C38" i="1"/>
  <c r="B30" i="1"/>
  <c r="B26" i="1"/>
  <c r="B9" i="1"/>
  <c r="B5" i="1"/>
  <c r="B29" i="1"/>
  <c r="B25" i="1"/>
  <c r="C29" i="1"/>
  <c r="C25" i="1"/>
  <c r="B3" i="1"/>
  <c r="B8" i="1"/>
  <c r="B20" i="1"/>
  <c r="B23" i="1"/>
  <c r="B28" i="1"/>
  <c r="B40" i="1"/>
</calcChain>
</file>

<file path=xl/sharedStrings.xml><?xml version="1.0" encoding="utf-8"?>
<sst xmlns="http://schemas.openxmlformats.org/spreadsheetml/2006/main" count="99" uniqueCount="21">
  <si>
    <t>Time[hour(s)]</t>
  </si>
  <si>
    <t>SD[%ID/g]</t>
  </si>
  <si>
    <t>Dose.antiPDL1</t>
  </si>
  <si>
    <t>Group</t>
  </si>
  <si>
    <t>Name</t>
  </si>
  <si>
    <t>1_mgkg</t>
  </si>
  <si>
    <t>Avelumab_1mgkg</t>
  </si>
  <si>
    <t>3_mgkg</t>
  </si>
  <si>
    <t>Avelumab_3mgkg</t>
  </si>
  <si>
    <t>10_mgkg</t>
  </si>
  <si>
    <t>Avelumab_10mgkg</t>
  </si>
  <si>
    <t>20_mgkg</t>
  </si>
  <si>
    <t>Avelumab_20mgkg</t>
  </si>
  <si>
    <t>Blood.antiPDL1_free[%ID/g]</t>
  </si>
  <si>
    <t>SD[µg/ml]</t>
  </si>
  <si>
    <t>Tumor.antiPDL1_free[%ID/g]</t>
  </si>
  <si>
    <t>Dose2[mg/kg]</t>
  </si>
  <si>
    <t>Dose[mg/kg]</t>
  </si>
  <si>
    <t>Blood.antiPDL1_free[micromole/ml]</t>
  </si>
  <si>
    <t>Tumor.antiPDL1_free[micromole/ml]</t>
  </si>
  <si>
    <t>SD[micromole/ml]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</si>
</sst>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3C775-0FD8-C147-863E-FDDE61C38977}">
  <dimension ref="A1:M41"/>
  <sheetViews>
    <sheetView tabSelected="1" workbookViewId="0">
      <selection activeCell="I2" sqref="I2"/>
    </sheetView>
  </sheetViews>
  <sheetFormatPr baseColWidth="10" defaultRowHeight="16" x14ac:dyDescent="0.2"/>
  <cols>
    <col min="2" max="2" width="24.5" bestFit="1" customWidth="1"/>
    <col min="4" max="4" width="24.33203125" bestFit="1" customWidth="1"/>
    <col min="6" max="6" width="25.1640625" bestFit="1" customWidth="1"/>
    <col min="7" max="7" width="9.6640625" bestFit="1" customWidth="1"/>
    <col min="10" max="10" width="12.83203125" bestFit="1" customWidth="1"/>
    <col min="11" max="11" width="12.83203125" customWidth="1"/>
  </cols>
  <sheetData>
    <row r="1" spans="1:13" x14ac:dyDescent="0.2">
      <c r="A1" t="s">
        <v>0</v>
      </c>
      <c r="B1" t="s">
        <v>13</v>
      </c>
      <c r="C1" t="s">
        <v>1</v>
      </c>
      <c r="D1" t="s">
        <v>18</v>
      </c>
      <c r="E1" t="s">
        <v>14</v>
      </c>
      <c r="F1" t="s">
        <v>15</v>
      </c>
      <c r="G1" t="s">
        <v>1</v>
      </c>
      <c r="H1" t="s">
        <v>19</v>
      </c>
      <c r="I1" t="s">
        <v>20</v>
      </c>
      <c r="J1" t="s">
        <v>17</v>
      </c>
      <c r="K1" t="s">
        <v>16</v>
      </c>
      <c r="L1" t="s">
        <v>3</v>
      </c>
      <c r="M1" t="s">
        <v>4</v>
      </c>
    </row>
    <row r="2" spans="1:13" x14ac:dyDescent="0.2">
      <c r="A2">
        <f>Avelumab_Original!A2</f>
        <v>0</v>
      </c>
      <c r="B2">
        <f>Avelumab_Original!B2</f>
        <v>0</v>
      </c>
      <c r="C2">
        <f>Avelumab_Original!C2</f>
        <v>0</v>
      </c>
      <c r="D2" s="2">
        <f>Avelumab_Original!B2/150000</f>
        <v>0</v>
      </c>
      <c r="E2" s="2">
        <f>Avelumab_Original!C2/150000</f>
        <v>0</v>
      </c>
      <c r="J2">
        <f>Avelumab_Original!D2</f>
        <v>1</v>
      </c>
      <c r="K2">
        <v>0</v>
      </c>
      <c r="L2" t="str">
        <f>Avelumab_Original!E2</f>
        <v>1_mgkg</v>
      </c>
      <c r="M2" t="str">
        <f>Avelumab_Original!F2</f>
        <v>Avelumab_1mgkg</v>
      </c>
    </row>
    <row r="3" spans="1:13" x14ac:dyDescent="0.2">
      <c r="A3">
        <f>Avelumab_Original!A3</f>
        <v>1</v>
      </c>
      <c r="B3" s="2">
        <f>Avelumab_Original!B3/($J$2*77*1000)*100</f>
        <v>2.34274025974026E-2</v>
      </c>
      <c r="C3" s="2">
        <f>Avelumab_Original!C3/($J$2*77*1000)*100</f>
        <v>3.5442857142857129E-3</v>
      </c>
      <c r="D3" s="2">
        <f>Avelumab_Original!B3/150000</f>
        <v>1.2026066666666667E-4</v>
      </c>
      <c r="E3" s="2">
        <f>Avelumab_Original!C3/150000</f>
        <v>1.8193999999999992E-5</v>
      </c>
      <c r="J3">
        <f>Avelumab_Original!D3</f>
        <v>0</v>
      </c>
      <c r="K3">
        <v>0</v>
      </c>
      <c r="L3" t="str">
        <f>Avelumab_Original!E3</f>
        <v>1_mgkg</v>
      </c>
      <c r="M3" t="str">
        <f>Avelumab_Original!F3</f>
        <v>Avelumab_1mgkg</v>
      </c>
    </row>
    <row r="4" spans="1:13" x14ac:dyDescent="0.2">
      <c r="A4">
        <f>Avelumab_Original!A4</f>
        <v>3</v>
      </c>
      <c r="B4" s="2">
        <f>Avelumab_Original!B4/($J$2*77*1000)*100</f>
        <v>2.1833896103896105E-2</v>
      </c>
      <c r="C4" s="2">
        <f>Avelumab_Original!C4/($J$2*77*1000)*100</f>
        <v>5.1377922077922066E-3</v>
      </c>
      <c r="D4" s="2">
        <f>Avelumab_Original!B4/150000</f>
        <v>1.1208066666666668E-4</v>
      </c>
      <c r="E4" s="2">
        <f>Avelumab_Original!C4/150000</f>
        <v>2.6373999999999995E-5</v>
      </c>
      <c r="J4">
        <f>Avelumab_Original!D4</f>
        <v>0</v>
      </c>
      <c r="K4">
        <v>0</v>
      </c>
      <c r="L4" t="str">
        <f>Avelumab_Original!E4</f>
        <v>1_mgkg</v>
      </c>
      <c r="M4" t="str">
        <f>Avelumab_Original!F4</f>
        <v>Avelumab_1mgkg</v>
      </c>
    </row>
    <row r="5" spans="1:13" x14ac:dyDescent="0.2">
      <c r="A5">
        <f>Avelumab_Original!A5</f>
        <v>6</v>
      </c>
      <c r="B5" s="2">
        <f>Avelumab_Original!B5/($J$2*77*1000)*100</f>
        <v>1.9644545454545456E-2</v>
      </c>
      <c r="C5" s="2">
        <f>Avelumab_Original!C5/($J$2*77*1000)*100</f>
        <v>4.6225974025974025E-3</v>
      </c>
      <c r="D5" s="2">
        <f>Avelumab_Original!B5/150000</f>
        <v>1.0084200000000001E-4</v>
      </c>
      <c r="E5" s="2">
        <f>Avelumab_Original!C5/150000</f>
        <v>2.3729333333333333E-5</v>
      </c>
      <c r="J5">
        <f>Avelumab_Original!D5</f>
        <v>0</v>
      </c>
      <c r="K5">
        <v>0</v>
      </c>
      <c r="L5" t="str">
        <f>Avelumab_Original!E5</f>
        <v>1_mgkg</v>
      </c>
      <c r="M5" t="str">
        <f>Avelumab_Original!F5</f>
        <v>Avelumab_1mgkg</v>
      </c>
    </row>
    <row r="6" spans="1:13" x14ac:dyDescent="0.2">
      <c r="A6">
        <f>Avelumab_Original!A6</f>
        <v>12</v>
      </c>
      <c r="B6" s="2">
        <f>Avelumab_Original!B6/($J$2*77*1000)*100</f>
        <v>1.7544805194805193E-2</v>
      </c>
      <c r="C6" s="2">
        <f>Avelumab_Original!C6/($J$2*77*1000)*100</f>
        <v>6.722337662337664E-3</v>
      </c>
      <c r="D6" s="2">
        <f>Avelumab_Original!B6/150000</f>
        <v>9.0063333333333329E-5</v>
      </c>
      <c r="E6" s="2">
        <f>Avelumab_Original!C6/150000</f>
        <v>3.4508000000000009E-5</v>
      </c>
      <c r="J6">
        <f>Avelumab_Original!D6</f>
        <v>0</v>
      </c>
      <c r="K6">
        <v>0</v>
      </c>
      <c r="L6" t="str">
        <f>Avelumab_Original!E6</f>
        <v>1_mgkg</v>
      </c>
      <c r="M6" t="str">
        <f>Avelumab_Original!F6</f>
        <v>Avelumab_1mgkg</v>
      </c>
    </row>
    <row r="7" spans="1:13" x14ac:dyDescent="0.2">
      <c r="A7">
        <f>Avelumab_Original!A7</f>
        <v>24</v>
      </c>
      <c r="B7" s="2">
        <f>Avelumab_Original!B7/($J$2*77*1000)*100</f>
        <v>1.4820779220779224E-2</v>
      </c>
      <c r="C7" s="2">
        <f>Avelumab_Original!C7/($J$2*77*1000)*100</f>
        <v>3.8128571428571413E-3</v>
      </c>
      <c r="D7" s="2">
        <f>Avelumab_Original!B7/150000</f>
        <v>7.6080000000000003E-5</v>
      </c>
      <c r="E7" s="2">
        <f>Avelumab_Original!C7/150000</f>
        <v>1.9572666666666656E-5</v>
      </c>
      <c r="J7">
        <f>Avelumab_Original!D7</f>
        <v>0</v>
      </c>
      <c r="K7">
        <v>0</v>
      </c>
      <c r="L7" t="str">
        <f>Avelumab_Original!E7</f>
        <v>1_mgkg</v>
      </c>
      <c r="M7" t="str">
        <f>Avelumab_Original!F7</f>
        <v>Avelumab_1mgkg</v>
      </c>
    </row>
    <row r="8" spans="1:13" x14ac:dyDescent="0.2">
      <c r="A8">
        <f>Avelumab_Original!A8</f>
        <v>36</v>
      </c>
      <c r="B8" s="2">
        <f>Avelumab_Original!B8/($J$2*77*1000)*100</f>
        <v>1.221064935064935E-2</v>
      </c>
      <c r="C8" s="2">
        <f>Avelumab_Original!C8/($J$2*77*1000)*100</f>
        <v>2.8733766233766216E-3</v>
      </c>
      <c r="D8" s="2">
        <f>Avelumab_Original!B8/150000</f>
        <v>6.2681333333333339E-5</v>
      </c>
      <c r="E8" s="2">
        <f>Avelumab_Original!C8/150000</f>
        <v>1.4749999999999991E-5</v>
      </c>
      <c r="J8">
        <f>Avelumab_Original!D8</f>
        <v>0</v>
      </c>
      <c r="K8">
        <v>0</v>
      </c>
      <c r="L8" t="str">
        <f>Avelumab_Original!E8</f>
        <v>1_mgkg</v>
      </c>
      <c r="M8" t="str">
        <f>Avelumab_Original!F8</f>
        <v>Avelumab_1mgkg</v>
      </c>
    </row>
    <row r="9" spans="1:13" x14ac:dyDescent="0.2">
      <c r="A9">
        <f>Avelumab_Original!A9</f>
        <v>48</v>
      </c>
      <c r="B9" s="2">
        <f>Avelumab_Original!B9/($J$2*77*1000)*100</f>
        <v>1.0794545454545454E-2</v>
      </c>
      <c r="C9" s="2">
        <f>Avelumab_Original!C9/($J$2*77*1000)*100</f>
        <v>3.0181818181818179E-3</v>
      </c>
      <c r="D9" s="2">
        <f>Avelumab_Original!B9/150000</f>
        <v>5.5411999999999997E-5</v>
      </c>
      <c r="E9" s="2">
        <f>Avelumab_Original!C9/150000</f>
        <v>1.5493333333333333E-5</v>
      </c>
      <c r="J9">
        <f>Avelumab_Original!D9</f>
        <v>0</v>
      </c>
      <c r="K9">
        <v>0</v>
      </c>
      <c r="L9" t="str">
        <f>Avelumab_Original!E9</f>
        <v>1_mgkg</v>
      </c>
      <c r="M9" t="str">
        <f>Avelumab_Original!F9</f>
        <v>Avelumab_1mgkg</v>
      </c>
    </row>
    <row r="10" spans="1:13" x14ac:dyDescent="0.2">
      <c r="A10">
        <f>Avelumab_Original!A10</f>
        <v>168</v>
      </c>
      <c r="B10" s="2">
        <f>Avelumab_Original!B10/($J$2*77*1000)*100</f>
        <v>3.0376623376623378E-3</v>
      </c>
      <c r="C10" s="2">
        <f>Avelumab_Original!C10/($J$2*77*1000)*100</f>
        <v>1.6801298701298699E-3</v>
      </c>
      <c r="D10" s="2">
        <f>Avelumab_Original!B10/150000</f>
        <v>1.5593333333333332E-5</v>
      </c>
      <c r="E10" s="2">
        <f>Avelumab_Original!C10/150000</f>
        <v>8.6246666666666655E-6</v>
      </c>
      <c r="J10">
        <f>Avelumab_Original!D10</f>
        <v>0</v>
      </c>
      <c r="K10">
        <v>0</v>
      </c>
      <c r="L10" t="str">
        <f>Avelumab_Original!E10</f>
        <v>1_mgkg</v>
      </c>
      <c r="M10" t="str">
        <f>Avelumab_Original!F10</f>
        <v>Avelumab_1mgkg</v>
      </c>
    </row>
    <row r="11" spans="1:13" x14ac:dyDescent="0.2">
      <c r="A11">
        <f>Avelumab_Original!A11</f>
        <v>336</v>
      </c>
      <c r="B11" s="2">
        <f>Avelumab_Original!B11/($J$2*77*1000)*100</f>
        <v>2.8688311688311688E-4</v>
      </c>
      <c r="C11" s="2">
        <f>Avelumab_Original!C11/($J$2*77*1000)*100</f>
        <v>3.1948051948051925E-5</v>
      </c>
      <c r="D11" s="2">
        <f>Avelumab_Original!B11/150000</f>
        <v>1.4726666666666667E-6</v>
      </c>
      <c r="E11" s="2">
        <f>Avelumab_Original!C11/150000</f>
        <v>1.6399999999999988E-7</v>
      </c>
      <c r="J11">
        <f>Avelumab_Original!D11</f>
        <v>0</v>
      </c>
      <c r="K11">
        <v>0</v>
      </c>
      <c r="L11" t="str">
        <f>Avelumab_Original!E11</f>
        <v>1_mgkg</v>
      </c>
      <c r="M11" t="str">
        <f>Avelumab_Original!F11</f>
        <v>Avelumab_1mgkg</v>
      </c>
    </row>
    <row r="12" spans="1:13" x14ac:dyDescent="0.2">
      <c r="A12">
        <f>Avelumab_Original!A12</f>
        <v>0</v>
      </c>
      <c r="B12">
        <f>Avelumab_Original!B12</f>
        <v>0</v>
      </c>
      <c r="C12">
        <f>Avelumab_Original!C12</f>
        <v>0</v>
      </c>
      <c r="D12" s="2">
        <f>Avelumab_Original!B12/150000</f>
        <v>0</v>
      </c>
      <c r="E12" s="2">
        <f>Avelumab_Original!C12/150000</f>
        <v>0</v>
      </c>
      <c r="J12">
        <f>Avelumab_Original!D12</f>
        <v>3</v>
      </c>
      <c r="K12">
        <v>0</v>
      </c>
      <c r="L12" t="str">
        <f>Avelumab_Original!E12</f>
        <v>3_mgkg</v>
      </c>
      <c r="M12" t="str">
        <f>Avelumab_Original!F12</f>
        <v>Avelumab_3mgkg</v>
      </c>
    </row>
    <row r="13" spans="1:13" x14ac:dyDescent="0.2">
      <c r="A13">
        <f>Avelumab_Original!A13</f>
        <v>1</v>
      </c>
      <c r="B13" s="2">
        <f>Avelumab_Original!B13/($J$12*77*1000)*100</f>
        <v>2.8745367965367963E-2</v>
      </c>
      <c r="C13" s="2">
        <f>Avelumab_Original!C13/($J$12*77*1000)*100</f>
        <v>1.1422900432900437E-2</v>
      </c>
      <c r="D13" s="2">
        <f>Avelumab_Original!B13/150000</f>
        <v>4.4267866666666665E-4</v>
      </c>
      <c r="E13" s="2">
        <f>Avelumab_Original!C13/150000</f>
        <v>1.7591266666666674E-4</v>
      </c>
      <c r="J13">
        <f>Avelumab_Original!D13</f>
        <v>0</v>
      </c>
      <c r="K13">
        <v>0</v>
      </c>
      <c r="L13" t="str">
        <f>Avelumab_Original!E13</f>
        <v>3_mgkg</v>
      </c>
      <c r="M13" t="str">
        <f>Avelumab_Original!F13</f>
        <v>Avelumab_3mgkg</v>
      </c>
    </row>
    <row r="14" spans="1:13" x14ac:dyDescent="0.2">
      <c r="A14">
        <f>Avelumab_Original!A14</f>
        <v>3</v>
      </c>
      <c r="B14" s="2">
        <f>Avelumab_Original!B14/($J$12*77*1000)*100</f>
        <v>3.4280692640692639E-2</v>
      </c>
      <c r="C14" s="2">
        <f>Avelumab_Original!C14/($J$12*77*1000)*100</f>
        <v>8.8191774891774877E-3</v>
      </c>
      <c r="D14" s="2">
        <f>Avelumab_Original!B14/150000</f>
        <v>5.2792266666666665E-4</v>
      </c>
      <c r="E14" s="2">
        <f>Avelumab_Original!C14/150000</f>
        <v>1.3581533333333331E-4</v>
      </c>
      <c r="J14">
        <f>Avelumab_Original!D14</f>
        <v>0</v>
      </c>
      <c r="K14">
        <v>0</v>
      </c>
      <c r="L14" t="str">
        <f>Avelumab_Original!E14</f>
        <v>3_mgkg</v>
      </c>
      <c r="M14" t="str">
        <f>Avelumab_Original!F14</f>
        <v>Avelumab_3mgkg</v>
      </c>
    </row>
    <row r="15" spans="1:13" x14ac:dyDescent="0.2">
      <c r="A15">
        <f>Avelumab_Original!A15</f>
        <v>6</v>
      </c>
      <c r="B15" s="2">
        <f>Avelumab_Original!B15/($J$12*77*1000)*100</f>
        <v>2.824354978354978E-2</v>
      </c>
      <c r="C15" s="2">
        <f>Avelumab_Original!C15/($J$12*77*1000)*100</f>
        <v>6.0371428571428598E-3</v>
      </c>
      <c r="D15" s="2">
        <f>Avelumab_Original!B15/150000</f>
        <v>4.3495066666666662E-4</v>
      </c>
      <c r="E15" s="2">
        <f>Avelumab_Original!C15/150000</f>
        <v>9.2972000000000031E-5</v>
      </c>
      <c r="J15">
        <f>Avelumab_Original!D15</f>
        <v>0</v>
      </c>
      <c r="K15">
        <v>0</v>
      </c>
      <c r="L15" t="str">
        <f>Avelumab_Original!E15</f>
        <v>3_mgkg</v>
      </c>
      <c r="M15" t="str">
        <f>Avelumab_Original!F15</f>
        <v>Avelumab_3mgkg</v>
      </c>
    </row>
    <row r="16" spans="1:13" x14ac:dyDescent="0.2">
      <c r="A16">
        <f>Avelumab_Original!A16</f>
        <v>12</v>
      </c>
      <c r="B16" s="2">
        <f>Avelumab_Original!B16/($J$12*77*1000)*100</f>
        <v>2.4103809523809524E-2</v>
      </c>
      <c r="C16" s="2">
        <f>Avelumab_Original!C16/($J$12*77*1000)*100</f>
        <v>8.4127705627705593E-3</v>
      </c>
      <c r="D16" s="2">
        <f>Avelumab_Original!B16/150000</f>
        <v>3.7119866666666669E-4</v>
      </c>
      <c r="E16" s="2">
        <f>Avelumab_Original!C16/150000</f>
        <v>1.2955666666666663E-4</v>
      </c>
      <c r="J16">
        <f>Avelumab_Original!D16</f>
        <v>0</v>
      </c>
      <c r="K16">
        <v>0</v>
      </c>
      <c r="L16" t="str">
        <f>Avelumab_Original!E16</f>
        <v>3_mgkg</v>
      </c>
      <c r="M16" t="str">
        <f>Avelumab_Original!F16</f>
        <v>Avelumab_3mgkg</v>
      </c>
    </row>
    <row r="17" spans="1:13" x14ac:dyDescent="0.2">
      <c r="A17">
        <f>Avelumab_Original!A17</f>
        <v>24</v>
      </c>
      <c r="B17" s="2">
        <f>Avelumab_Original!B17/($J$12*77*1000)*100</f>
        <v>2.0211774891774892E-2</v>
      </c>
      <c r="C17" s="2">
        <f>Avelumab_Original!C17/($J$12*77*1000)*100</f>
        <v>5.6512121212121203E-3</v>
      </c>
      <c r="D17" s="2">
        <f>Avelumab_Original!B17/150000</f>
        <v>3.1126133333333333E-4</v>
      </c>
      <c r="E17" s="2">
        <f>Avelumab_Original!C17/150000</f>
        <v>8.7028666666666649E-5</v>
      </c>
      <c r="J17">
        <f>Avelumab_Original!D17</f>
        <v>0</v>
      </c>
      <c r="K17">
        <v>0</v>
      </c>
      <c r="L17" t="str">
        <f>Avelumab_Original!E17</f>
        <v>3_mgkg</v>
      </c>
      <c r="M17" t="str">
        <f>Avelumab_Original!F17</f>
        <v>Avelumab_3mgkg</v>
      </c>
    </row>
    <row r="18" spans="1:13" x14ac:dyDescent="0.2">
      <c r="A18">
        <f>Avelumab_Original!A18</f>
        <v>36</v>
      </c>
      <c r="B18" s="2">
        <f>Avelumab_Original!B18/($J$12*77*1000)*100</f>
        <v>1.6075974025974025E-2</v>
      </c>
      <c r="C18" s="2">
        <f>Avelumab_Original!C18/($J$12*77*1000)*100</f>
        <v>4.8603463203463221E-3</v>
      </c>
      <c r="D18" s="2">
        <f>Avelumab_Original!B18/150000</f>
        <v>2.4757000000000002E-4</v>
      </c>
      <c r="E18" s="2">
        <f>Avelumab_Original!C18/150000</f>
        <v>7.4849333333333349E-5</v>
      </c>
      <c r="J18">
        <f>Avelumab_Original!D18</f>
        <v>0</v>
      </c>
      <c r="K18">
        <v>0</v>
      </c>
      <c r="L18" t="str">
        <f>Avelumab_Original!E18</f>
        <v>3_mgkg</v>
      </c>
      <c r="M18" t="str">
        <f>Avelumab_Original!F18</f>
        <v>Avelumab_3mgkg</v>
      </c>
    </row>
    <row r="19" spans="1:13" x14ac:dyDescent="0.2">
      <c r="A19">
        <f>Avelumab_Original!A19</f>
        <v>48</v>
      </c>
      <c r="B19" s="2">
        <f>Avelumab_Original!B19/($J$12*77*1000)*100</f>
        <v>1.5795367965367964E-2</v>
      </c>
      <c r="C19" s="2">
        <f>Avelumab_Original!C19/($J$12*77*1000)*100</f>
        <v>4.7754978354978377E-3</v>
      </c>
      <c r="D19" s="2">
        <f>Avelumab_Original!B19/150000</f>
        <v>2.4324866666666664E-4</v>
      </c>
      <c r="E19" s="2">
        <f>Avelumab_Original!C19/150000</f>
        <v>7.3542666666666704E-5</v>
      </c>
      <c r="J19">
        <f>Avelumab_Original!D19</f>
        <v>0</v>
      </c>
      <c r="K19">
        <v>0</v>
      </c>
      <c r="L19" t="str">
        <f>Avelumab_Original!E19</f>
        <v>3_mgkg</v>
      </c>
      <c r="M19" t="str">
        <f>Avelumab_Original!F19</f>
        <v>Avelumab_3mgkg</v>
      </c>
    </row>
    <row r="20" spans="1:13" x14ac:dyDescent="0.2">
      <c r="A20">
        <f>Avelumab_Original!A20</f>
        <v>168</v>
      </c>
      <c r="B20" s="2">
        <f>Avelumab_Original!B20/($J$12*77*1000)*100</f>
        <v>5.6876623376623378E-3</v>
      </c>
      <c r="C20" s="2">
        <f>Avelumab_Original!C20/($J$12*77*1000)*100</f>
        <v>1.8512121212121207E-3</v>
      </c>
      <c r="D20" s="2">
        <f>Avelumab_Original!B20/150000</f>
        <v>8.7590000000000007E-5</v>
      </c>
      <c r="E20" s="2">
        <f>Avelumab_Original!C20/150000</f>
        <v>2.850866666666666E-5</v>
      </c>
      <c r="J20">
        <f>Avelumab_Original!D20</f>
        <v>0</v>
      </c>
      <c r="K20">
        <v>0</v>
      </c>
      <c r="L20" t="str">
        <f>Avelumab_Original!E20</f>
        <v>3_mgkg</v>
      </c>
      <c r="M20" t="str">
        <f>Avelumab_Original!F20</f>
        <v>Avelumab_3mgkg</v>
      </c>
    </row>
    <row r="21" spans="1:13" x14ac:dyDescent="0.2">
      <c r="A21">
        <f>Avelumab_Original!A21</f>
        <v>336</v>
      </c>
      <c r="B21" s="2">
        <f>Avelumab_Original!B21/($J$12*77*1000)*100</f>
        <v>1.5181818181818183E-3</v>
      </c>
      <c r="C21" s="2">
        <f>Avelumab_Original!C21/($J$12*77*1000)*100</f>
        <v>1.0567532467532466E-3</v>
      </c>
      <c r="D21" s="2">
        <f>Avelumab_Original!B21/150000</f>
        <v>2.338E-5</v>
      </c>
      <c r="E21" s="2">
        <f>Avelumab_Original!C21/150000</f>
        <v>1.6274E-5</v>
      </c>
      <c r="J21">
        <f>Avelumab_Original!D21</f>
        <v>0</v>
      </c>
      <c r="K21">
        <v>0</v>
      </c>
      <c r="L21" t="str">
        <f>Avelumab_Original!E21</f>
        <v>3_mgkg</v>
      </c>
      <c r="M21" t="str">
        <f>Avelumab_Original!F21</f>
        <v>Avelumab_3mgkg</v>
      </c>
    </row>
    <row r="22" spans="1:13" x14ac:dyDescent="0.2">
      <c r="A22">
        <f>Avelumab_Original!A22</f>
        <v>0</v>
      </c>
      <c r="B22">
        <f>Avelumab_Original!B22</f>
        <v>0</v>
      </c>
      <c r="C22">
        <f>Avelumab_Original!C22</f>
        <v>0</v>
      </c>
      <c r="D22" s="2">
        <f>Avelumab_Original!B22/150000</f>
        <v>0</v>
      </c>
      <c r="E22" s="2">
        <f>Avelumab_Original!C22/150000</f>
        <v>0</v>
      </c>
      <c r="J22">
        <f>Avelumab_Original!D22</f>
        <v>10</v>
      </c>
      <c r="K22">
        <v>0</v>
      </c>
      <c r="L22" t="str">
        <f>Avelumab_Original!E22</f>
        <v>10_mgkg</v>
      </c>
      <c r="M22" t="str">
        <f>Avelumab_Original!F22</f>
        <v>Avelumab_10mgkg</v>
      </c>
    </row>
    <row r="23" spans="1:13" x14ac:dyDescent="0.2">
      <c r="A23">
        <f>Avelumab_Original!A23</f>
        <v>1</v>
      </c>
      <c r="B23" s="2">
        <f>Avelumab_Original!B23/($J$22*77*1000)*100</f>
        <v>3.4665337662337654E-2</v>
      </c>
      <c r="C23" s="2">
        <f>Avelumab_Original!C23/($J$22*77*1000)*100</f>
        <v>1.1282649350649357E-2</v>
      </c>
      <c r="D23" s="2">
        <f>Avelumab_Original!B23/150000</f>
        <v>1.7794873333333331E-3</v>
      </c>
      <c r="E23" s="2">
        <f>Avelumab_Original!C23/150000</f>
        <v>5.7917600000000026E-4</v>
      </c>
      <c r="J23">
        <f>Avelumab_Original!D23</f>
        <v>0</v>
      </c>
      <c r="K23">
        <v>0</v>
      </c>
      <c r="L23" t="str">
        <f>Avelumab_Original!E23</f>
        <v>10_mgkg</v>
      </c>
      <c r="M23" t="str">
        <f>Avelumab_Original!F23</f>
        <v>Avelumab_10mgkg</v>
      </c>
    </row>
    <row r="24" spans="1:13" x14ac:dyDescent="0.2">
      <c r="A24">
        <f>Avelumab_Original!A24</f>
        <v>3</v>
      </c>
      <c r="B24" s="2">
        <f>Avelumab_Original!B24/($J$22*77*1000)*100</f>
        <v>3.2881454545454547E-2</v>
      </c>
      <c r="C24" s="2">
        <f>Avelumab_Original!C24/($J$22*77*1000)*100</f>
        <v>7.7375454545454561E-3</v>
      </c>
      <c r="D24" s="2">
        <f>Avelumab_Original!B24/150000</f>
        <v>1.6879146666666665E-3</v>
      </c>
      <c r="E24" s="2">
        <f>Avelumab_Original!C24/150000</f>
        <v>3.9719400000000007E-4</v>
      </c>
      <c r="J24">
        <f>Avelumab_Original!D24</f>
        <v>0</v>
      </c>
      <c r="K24">
        <v>0</v>
      </c>
      <c r="L24" t="str">
        <f>Avelumab_Original!E24</f>
        <v>10_mgkg</v>
      </c>
      <c r="M24" t="str">
        <f>Avelumab_Original!F24</f>
        <v>Avelumab_10mgkg</v>
      </c>
    </row>
    <row r="25" spans="1:13" x14ac:dyDescent="0.2">
      <c r="A25">
        <f>Avelumab_Original!A25</f>
        <v>6</v>
      </c>
      <c r="B25" s="2">
        <f>Avelumab_Original!B25/($J$22*77*1000)*100</f>
        <v>3.1189350649350647E-2</v>
      </c>
      <c r="C25" s="2">
        <f>Avelumab_Original!C25/($J$22*77*1000)*100</f>
        <v>1.0885779220779223E-2</v>
      </c>
      <c r="D25" s="2">
        <f>Avelumab_Original!B25/150000</f>
        <v>1.6010533333333332E-3</v>
      </c>
      <c r="E25" s="2">
        <f>Avelumab_Original!C25/150000</f>
        <v>5.5880333333333345E-4</v>
      </c>
      <c r="J25">
        <f>Avelumab_Original!D25</f>
        <v>0</v>
      </c>
      <c r="K25">
        <v>0</v>
      </c>
      <c r="L25" t="str">
        <f>Avelumab_Original!E25</f>
        <v>10_mgkg</v>
      </c>
      <c r="M25" t="str">
        <f>Avelumab_Original!F25</f>
        <v>Avelumab_10mgkg</v>
      </c>
    </row>
    <row r="26" spans="1:13" x14ac:dyDescent="0.2">
      <c r="A26">
        <f>Avelumab_Original!A26</f>
        <v>12</v>
      </c>
      <c r="B26" s="2">
        <f>Avelumab_Original!B26/($J$22*77*1000)*100</f>
        <v>2.8061909090909089E-2</v>
      </c>
      <c r="C26" s="2">
        <f>Avelumab_Original!C26/($J$22*77*1000)*100</f>
        <v>1.1151337662337665E-2</v>
      </c>
      <c r="D26" s="2">
        <f>Avelumab_Original!B26/150000</f>
        <v>1.4405113333333332E-3</v>
      </c>
      <c r="E26" s="2">
        <f>Avelumab_Original!C26/150000</f>
        <v>5.7243533333333342E-4</v>
      </c>
      <c r="J26">
        <f>Avelumab_Original!D26</f>
        <v>0</v>
      </c>
      <c r="K26">
        <v>0</v>
      </c>
      <c r="L26" t="str">
        <f>Avelumab_Original!E26</f>
        <v>10_mgkg</v>
      </c>
      <c r="M26" t="str">
        <f>Avelumab_Original!F26</f>
        <v>Avelumab_10mgkg</v>
      </c>
    </row>
    <row r="27" spans="1:13" x14ac:dyDescent="0.2">
      <c r="A27">
        <f>Avelumab_Original!A27</f>
        <v>24</v>
      </c>
      <c r="B27" s="2">
        <f>Avelumab_Original!B27/($J$22*77*1000)*100</f>
        <v>2.4374285714285713E-2</v>
      </c>
      <c r="C27" s="2">
        <f>Avelumab_Original!C27/($J$22*77*1000)*100</f>
        <v>9.0913506493506529E-3</v>
      </c>
      <c r="D27" s="2">
        <f>Avelumab_Original!B27/150000</f>
        <v>1.2512133333333333E-3</v>
      </c>
      <c r="E27" s="2">
        <f>Avelumab_Original!C27/150000</f>
        <v>4.6668933333333354E-4</v>
      </c>
      <c r="J27">
        <f>Avelumab_Original!D27</f>
        <v>0</v>
      </c>
      <c r="K27">
        <v>0</v>
      </c>
      <c r="L27" t="str">
        <f>Avelumab_Original!E27</f>
        <v>10_mgkg</v>
      </c>
      <c r="M27" t="str">
        <f>Avelumab_Original!F27</f>
        <v>Avelumab_10mgkg</v>
      </c>
    </row>
    <row r="28" spans="1:13" x14ac:dyDescent="0.2">
      <c r="A28">
        <f>Avelumab_Original!A28</f>
        <v>36</v>
      </c>
      <c r="B28" s="2">
        <f>Avelumab_Original!B28/($J$22*77*1000)*100</f>
        <v>1.9437961038961039E-2</v>
      </c>
      <c r="C28" s="2">
        <f>Avelumab_Original!C28/($J$22*77*1000)*100</f>
        <v>5.3693636363636365E-3</v>
      </c>
      <c r="D28" s="2">
        <f>Avelumab_Original!B28/150000</f>
        <v>9.9781533333333336E-4</v>
      </c>
      <c r="E28" s="2">
        <f>Avelumab_Original!C28/150000</f>
        <v>2.7562733333333334E-4</v>
      </c>
      <c r="J28">
        <f>Avelumab_Original!D28</f>
        <v>0</v>
      </c>
      <c r="K28">
        <v>0</v>
      </c>
      <c r="L28" t="str">
        <f>Avelumab_Original!E28</f>
        <v>10_mgkg</v>
      </c>
      <c r="M28" t="str">
        <f>Avelumab_Original!F28</f>
        <v>Avelumab_10mgkg</v>
      </c>
    </row>
    <row r="29" spans="1:13" x14ac:dyDescent="0.2">
      <c r="A29">
        <f>Avelumab_Original!A29</f>
        <v>48</v>
      </c>
      <c r="B29" s="2">
        <f>Avelumab_Original!B29/($J$22*77*1000)*100</f>
        <v>1.9048350649350652E-2</v>
      </c>
      <c r="C29" s="2">
        <f>Avelumab_Original!C29/($J$22*77*1000)*100</f>
        <v>5.7589740259740259E-3</v>
      </c>
      <c r="D29" s="2">
        <f>Avelumab_Original!B29/150000</f>
        <v>9.7781533333333331E-4</v>
      </c>
      <c r="E29" s="2">
        <f>Avelumab_Original!C29/150000</f>
        <v>2.9562733333333334E-4</v>
      </c>
      <c r="J29">
        <f>Avelumab_Original!D29</f>
        <v>0</v>
      </c>
      <c r="K29">
        <v>0</v>
      </c>
      <c r="L29" t="str">
        <f>Avelumab_Original!E29</f>
        <v>10_mgkg</v>
      </c>
      <c r="M29" t="str">
        <f>Avelumab_Original!F29</f>
        <v>Avelumab_10mgkg</v>
      </c>
    </row>
    <row r="30" spans="1:13" x14ac:dyDescent="0.2">
      <c r="A30">
        <f>Avelumab_Original!A30</f>
        <v>168</v>
      </c>
      <c r="B30" s="2">
        <f>Avelumab_Original!B30/($J$22*77*1000)*100</f>
        <v>7.758896103896103E-3</v>
      </c>
      <c r="C30" s="2">
        <f>Avelumab_Original!C30/($J$22*77*1000)*100</f>
        <v>2.1693896103896107E-3</v>
      </c>
      <c r="D30" s="2">
        <f>Avelumab_Original!B30/150000</f>
        <v>3.9828999999999998E-4</v>
      </c>
      <c r="E30" s="2">
        <f>Avelumab_Original!C30/150000</f>
        <v>1.1136200000000002E-4</v>
      </c>
      <c r="J30">
        <f>Avelumab_Original!D30</f>
        <v>0</v>
      </c>
      <c r="K30">
        <v>0</v>
      </c>
      <c r="L30" t="str">
        <f>Avelumab_Original!E30</f>
        <v>10_mgkg</v>
      </c>
      <c r="M30" t="str">
        <f>Avelumab_Original!F30</f>
        <v>Avelumab_10mgkg</v>
      </c>
    </row>
    <row r="31" spans="1:13" x14ac:dyDescent="0.2">
      <c r="A31">
        <f>Avelumab_Original!A31</f>
        <v>336</v>
      </c>
      <c r="B31" s="2">
        <f>Avelumab_Original!B31/($J$22*77*1000)*100</f>
        <v>3.0510259740259738E-3</v>
      </c>
      <c r="C31" s="2">
        <f>Avelumab_Original!C31/($J$22*77*1000)*100</f>
        <v>1.6875844155844154E-3</v>
      </c>
      <c r="D31" s="2">
        <f>Avelumab_Original!B31/150000</f>
        <v>1.5661933333333333E-4</v>
      </c>
      <c r="E31" s="2">
        <f>Avelumab_Original!C31/150000</f>
        <v>8.6629333333333321E-5</v>
      </c>
      <c r="J31">
        <f>Avelumab_Original!D31</f>
        <v>0</v>
      </c>
      <c r="K31">
        <v>0</v>
      </c>
      <c r="L31" t="str">
        <f>Avelumab_Original!E31</f>
        <v>10_mgkg</v>
      </c>
      <c r="M31" t="str">
        <f>Avelumab_Original!F31</f>
        <v>Avelumab_10mgkg</v>
      </c>
    </row>
    <row r="32" spans="1:13" x14ac:dyDescent="0.2">
      <c r="A32">
        <f>Avelumab_Original!A32</f>
        <v>0</v>
      </c>
      <c r="B32">
        <f>Avelumab_Original!B32</f>
        <v>0</v>
      </c>
      <c r="C32">
        <f>Avelumab_Original!C32</f>
        <v>0</v>
      </c>
      <c r="D32" s="2">
        <f>Avelumab_Original!B32/150000</f>
        <v>0</v>
      </c>
      <c r="E32" s="2">
        <f>Avelumab_Original!C32/150000</f>
        <v>0</v>
      </c>
      <c r="J32">
        <f>Avelumab_Original!D32</f>
        <v>20</v>
      </c>
      <c r="K32">
        <v>0</v>
      </c>
      <c r="L32" t="str">
        <f>Avelumab_Original!E32</f>
        <v>20_mgkg</v>
      </c>
      <c r="M32" t="str">
        <f>Avelumab_Original!F32</f>
        <v>Avelumab_20mgkg</v>
      </c>
    </row>
    <row r="33" spans="1:13" x14ac:dyDescent="0.2">
      <c r="A33">
        <f>Avelumab_Original!A33</f>
        <v>1</v>
      </c>
      <c r="B33" s="2">
        <f>Avelumab_Original!B33/($J$32*77*1000)*100</f>
        <v>2.9397538961038961E-2</v>
      </c>
      <c r="C33" s="2">
        <f>Avelumab_Original!C33/($J$32*77*1000)*100</f>
        <v>9.5681168831168815E-3</v>
      </c>
      <c r="D33" s="2">
        <f>Avelumab_Original!B33/150000</f>
        <v>3.0181473333333333E-3</v>
      </c>
      <c r="E33" s="2">
        <f>Avelumab_Original!C33/150000</f>
        <v>9.823266666666667E-4</v>
      </c>
      <c r="J33">
        <f>Avelumab_Original!D33</f>
        <v>0</v>
      </c>
      <c r="K33">
        <v>0</v>
      </c>
      <c r="L33" t="str">
        <f>Avelumab_Original!E33</f>
        <v>20_mgkg</v>
      </c>
      <c r="M33" t="str">
        <f>Avelumab_Original!F33</f>
        <v>Avelumab_20mgkg</v>
      </c>
    </row>
    <row r="34" spans="1:13" x14ac:dyDescent="0.2">
      <c r="A34">
        <f>Avelumab_Original!A34</f>
        <v>3</v>
      </c>
      <c r="B34" s="2">
        <f>Avelumab_Original!B34/($J$32*77*1000)*100</f>
        <v>2.6919694805194808E-2</v>
      </c>
      <c r="C34" s="2">
        <f>Avelumab_Original!C34/($J$32*77*1000)*100</f>
        <v>1.0697428571428573E-2</v>
      </c>
      <c r="D34" s="2">
        <f>Avelumab_Original!B34/150000</f>
        <v>2.7637553333333337E-3</v>
      </c>
      <c r="E34" s="2">
        <f>Avelumab_Original!C34/150000</f>
        <v>1.0982693333333334E-3</v>
      </c>
      <c r="J34">
        <f>Avelumab_Original!D34</f>
        <v>0</v>
      </c>
      <c r="K34">
        <v>0</v>
      </c>
      <c r="L34" t="str">
        <f>Avelumab_Original!E34</f>
        <v>20_mgkg</v>
      </c>
      <c r="M34" t="str">
        <f>Avelumab_Original!F34</f>
        <v>Avelumab_20mgkg</v>
      </c>
    </row>
    <row r="35" spans="1:13" x14ac:dyDescent="0.2">
      <c r="A35">
        <f>Avelumab_Original!A35</f>
        <v>6</v>
      </c>
      <c r="B35" s="2">
        <f>Avelumab_Original!B35/($J$32*77*1000)*100</f>
        <v>2.5534396103896104E-2</v>
      </c>
      <c r="C35" s="2">
        <f>Avelumab_Original!C35/($J$32*77*1000)*100</f>
        <v>8.310759740259745E-3</v>
      </c>
      <c r="D35" s="2">
        <f>Avelumab_Original!B35/150000</f>
        <v>2.621531333333333E-3</v>
      </c>
      <c r="E35" s="2">
        <f>Avelumab_Original!C35/150000</f>
        <v>8.5323800000000041E-4</v>
      </c>
      <c r="J35">
        <f>Avelumab_Original!D35</f>
        <v>0</v>
      </c>
      <c r="K35">
        <v>0</v>
      </c>
      <c r="L35" t="str">
        <f>Avelumab_Original!E35</f>
        <v>20_mgkg</v>
      </c>
      <c r="M35" t="str">
        <f>Avelumab_Original!F35</f>
        <v>Avelumab_20mgkg</v>
      </c>
    </row>
    <row r="36" spans="1:13" x14ac:dyDescent="0.2">
      <c r="A36">
        <f>Avelumab_Original!A36</f>
        <v>12</v>
      </c>
      <c r="B36" s="2">
        <f>Avelumab_Original!B36/($J$32*77*1000)*100</f>
        <v>2.3382162337662337E-2</v>
      </c>
      <c r="C36" s="2">
        <f>Avelumab_Original!C36/($J$32*77*1000)*100</f>
        <v>7.6102662337662304E-3</v>
      </c>
      <c r="D36" s="2">
        <f>Avelumab_Original!B36/150000</f>
        <v>2.4005686666666668E-3</v>
      </c>
      <c r="E36" s="2">
        <f>Avelumab_Original!C36/150000</f>
        <v>7.8132066666666638E-4</v>
      </c>
      <c r="J36">
        <f>Avelumab_Original!D36</f>
        <v>0</v>
      </c>
      <c r="K36">
        <v>0</v>
      </c>
      <c r="L36" t="str">
        <f>Avelumab_Original!E36</f>
        <v>20_mgkg</v>
      </c>
      <c r="M36" t="str">
        <f>Avelumab_Original!F36</f>
        <v>Avelumab_20mgkg</v>
      </c>
    </row>
    <row r="37" spans="1:13" x14ac:dyDescent="0.2">
      <c r="A37">
        <f>Avelumab_Original!A37</f>
        <v>24</v>
      </c>
      <c r="B37" s="2">
        <f>Avelumab_Original!B37/($J$32*77*1000)*100</f>
        <v>1.9954967532467532E-2</v>
      </c>
      <c r="C37" s="2">
        <f>Avelumab_Original!C37/($J$32*77*1000)*100</f>
        <v>6.9647272727272726E-3</v>
      </c>
      <c r="D37" s="2">
        <f>Avelumab_Original!B37/150000</f>
        <v>2.04871E-3</v>
      </c>
      <c r="E37" s="2">
        <f>Avelumab_Original!C37/150000</f>
        <v>7.1504533333333336E-4</v>
      </c>
      <c r="J37">
        <f>Avelumab_Original!D37</f>
        <v>0</v>
      </c>
      <c r="K37">
        <v>0</v>
      </c>
      <c r="L37" t="str">
        <f>Avelumab_Original!E37</f>
        <v>20_mgkg</v>
      </c>
      <c r="M37" t="str">
        <f>Avelumab_Original!F37</f>
        <v>Avelumab_20mgkg</v>
      </c>
    </row>
    <row r="38" spans="1:13" x14ac:dyDescent="0.2">
      <c r="A38">
        <f>Avelumab_Original!A38</f>
        <v>36</v>
      </c>
      <c r="B38" s="2">
        <f>Avelumab_Original!B38/($J$32*77*1000)*100</f>
        <v>1.6440727272727274E-2</v>
      </c>
      <c r="C38" s="2">
        <f>Avelumab_Original!C38/($J$32*77*1000)*100</f>
        <v>4.2295974025974023E-3</v>
      </c>
      <c r="D38" s="2">
        <f>Avelumab_Original!B38/150000</f>
        <v>1.6879146666666665E-3</v>
      </c>
      <c r="E38" s="2">
        <f>Avelumab_Original!C38/150000</f>
        <v>4.3423866666666657E-4</v>
      </c>
      <c r="J38">
        <f>Avelumab_Original!D38</f>
        <v>0</v>
      </c>
      <c r="K38">
        <v>0</v>
      </c>
      <c r="L38" t="str">
        <f>Avelumab_Original!E38</f>
        <v>20_mgkg</v>
      </c>
      <c r="M38" t="str">
        <f>Avelumab_Original!F38</f>
        <v>Avelumab_20mgkg</v>
      </c>
    </row>
    <row r="39" spans="1:13" x14ac:dyDescent="0.2">
      <c r="A39">
        <f>Avelumab_Original!A39</f>
        <v>48</v>
      </c>
      <c r="B39" s="2">
        <f>Avelumab_Original!B39/($J$32*77*1000)*100</f>
        <v>1.5594675324675324E-2</v>
      </c>
      <c r="C39" s="2">
        <f>Avelumab_Original!C39/($J$32*77*1000)*100</f>
        <v>4.3602922077922105E-3</v>
      </c>
      <c r="D39" s="2">
        <f>Avelumab_Original!B39/150000</f>
        <v>1.6010533333333332E-3</v>
      </c>
      <c r="E39" s="2">
        <f>Avelumab_Original!C39/150000</f>
        <v>4.4765666666666696E-4</v>
      </c>
      <c r="J39">
        <f>Avelumab_Original!D39</f>
        <v>0</v>
      </c>
      <c r="K39">
        <v>0</v>
      </c>
      <c r="L39" t="str">
        <f>Avelumab_Original!E39</f>
        <v>20_mgkg</v>
      </c>
      <c r="M39" t="str">
        <f>Avelumab_Original!F39</f>
        <v>Avelumab_20mgkg</v>
      </c>
    </row>
    <row r="40" spans="1:13" x14ac:dyDescent="0.2">
      <c r="A40">
        <f>Avelumab_Original!A40</f>
        <v>168</v>
      </c>
      <c r="B40" s="2">
        <f>Avelumab_Original!B40/($J$32*77*1000)*100</f>
        <v>6.9368116883116874E-3</v>
      </c>
      <c r="C40" s="2">
        <f>Avelumab_Original!C40/($J$32*77*1000)*100</f>
        <v>3.2824610389610392E-3</v>
      </c>
      <c r="D40" s="2">
        <f>Avelumab_Original!B40/150000</f>
        <v>7.1217933333333333E-4</v>
      </c>
      <c r="E40" s="2">
        <f>Avelumab_Original!C40/150000</f>
        <v>3.3699933333333336E-4</v>
      </c>
      <c r="J40">
        <f>Avelumab_Original!D40</f>
        <v>0</v>
      </c>
      <c r="K40">
        <v>0</v>
      </c>
      <c r="L40" t="str">
        <f>Avelumab_Original!E40</f>
        <v>20_mgkg</v>
      </c>
      <c r="M40" t="str">
        <f>Avelumab_Original!F40</f>
        <v>Avelumab_20mgkg</v>
      </c>
    </row>
    <row r="41" spans="1:13" x14ac:dyDescent="0.2">
      <c r="A41">
        <f>Avelumab_Original!A41</f>
        <v>336</v>
      </c>
      <c r="B41" s="2">
        <f>Avelumab_Original!B41/($J$32*77*1000)*100</f>
        <v>3.3108246753246751E-3</v>
      </c>
      <c r="C41" s="2">
        <f>Avelumab_Original!C41/($J$32*77*1000)*100</f>
        <v>2.2065649350649346E-3</v>
      </c>
      <c r="D41" s="2">
        <f>Avelumab_Original!B41/150000</f>
        <v>3.3991133333333335E-4</v>
      </c>
      <c r="E41" s="2">
        <f>Avelumab_Original!C41/150000</f>
        <v>2.2654066666666665E-4</v>
      </c>
      <c r="J41">
        <f>Avelumab_Original!D41</f>
        <v>0</v>
      </c>
      <c r="K41">
        <v>0</v>
      </c>
      <c r="L41" t="str">
        <f>Avelumab_Original!E41</f>
        <v>20_mgkg</v>
      </c>
      <c r="M41" t="str">
        <f>Avelumab_Original!F41</f>
        <v>Avelumab_20mgkg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421FB-83CE-C74C-9D5D-34BE1EEBC9DE}">
  <dimension ref="A1:F41"/>
  <sheetViews>
    <sheetView workbookViewId="0">
      <selection activeCell="D1" sqref="D1:E1"/>
    </sheetView>
  </sheetViews>
  <sheetFormatPr baseColWidth="10" defaultRowHeight="16" x14ac:dyDescent="0.2"/>
  <cols>
    <col min="2" max="2" width="30.5" customWidth="1"/>
  </cols>
  <sheetData>
    <row r="1" spans="1:6" x14ac:dyDescent="0.2">
      <c r="A1" t="s">
        <v>0</v>
      </c>
      <c r="B1" t="s">
        <v>13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0</v>
      </c>
      <c r="B2">
        <v>0</v>
      </c>
      <c r="C2">
        <v>0</v>
      </c>
      <c r="D2">
        <v>1</v>
      </c>
      <c r="E2" t="s">
        <v>5</v>
      </c>
      <c r="F2" t="s">
        <v>6</v>
      </c>
    </row>
    <row r="3" spans="1:6" x14ac:dyDescent="0.2">
      <c r="A3">
        <v>1</v>
      </c>
      <c r="B3">
        <v>18.039100000000001</v>
      </c>
      <c r="C3">
        <f>20.7682-B3</f>
        <v>2.729099999999999</v>
      </c>
      <c r="D3">
        <v>0</v>
      </c>
      <c r="E3" t="s">
        <v>5</v>
      </c>
      <c r="F3" t="s">
        <v>6</v>
      </c>
    </row>
    <row r="4" spans="1:6" x14ac:dyDescent="0.2">
      <c r="A4" s="1">
        <v>3</v>
      </c>
      <c r="B4">
        <v>16.812100000000001</v>
      </c>
      <c r="C4">
        <f>20.7682-B4</f>
        <v>3.9560999999999993</v>
      </c>
      <c r="D4">
        <v>0</v>
      </c>
      <c r="E4" t="s">
        <v>5</v>
      </c>
      <c r="F4" t="s">
        <v>6</v>
      </c>
    </row>
    <row r="5" spans="1:6" x14ac:dyDescent="0.2">
      <c r="A5">
        <v>6</v>
      </c>
      <c r="B5">
        <v>15.126300000000001</v>
      </c>
      <c r="C5">
        <f>18.6857-B5</f>
        <v>3.5594000000000001</v>
      </c>
      <c r="D5">
        <v>0</v>
      </c>
      <c r="E5" t="s">
        <v>5</v>
      </c>
      <c r="F5" t="s">
        <v>6</v>
      </c>
    </row>
    <row r="6" spans="1:6" x14ac:dyDescent="0.2">
      <c r="A6">
        <v>12</v>
      </c>
      <c r="B6">
        <v>13.509499999999999</v>
      </c>
      <c r="C6">
        <f>18.6857-B6</f>
        <v>5.1762000000000015</v>
      </c>
      <c r="D6">
        <v>0</v>
      </c>
      <c r="E6" t="s">
        <v>5</v>
      </c>
      <c r="F6" t="s">
        <v>6</v>
      </c>
    </row>
    <row r="7" spans="1:6" x14ac:dyDescent="0.2">
      <c r="A7">
        <v>24</v>
      </c>
      <c r="B7">
        <v>11.412000000000001</v>
      </c>
      <c r="C7">
        <f>14.3479-B7</f>
        <v>2.9358999999999984</v>
      </c>
      <c r="D7">
        <v>0</v>
      </c>
      <c r="E7" t="s">
        <v>5</v>
      </c>
      <c r="F7" t="s">
        <v>6</v>
      </c>
    </row>
    <row r="8" spans="1:6" x14ac:dyDescent="0.2">
      <c r="A8">
        <v>36</v>
      </c>
      <c r="B8">
        <v>9.4022000000000006</v>
      </c>
      <c r="C8">
        <f>11.6147-B8</f>
        <v>2.2124999999999986</v>
      </c>
      <c r="D8">
        <v>0</v>
      </c>
      <c r="E8" t="s">
        <v>5</v>
      </c>
      <c r="F8" t="s">
        <v>6</v>
      </c>
    </row>
    <row r="9" spans="1:6" x14ac:dyDescent="0.2">
      <c r="A9">
        <v>48</v>
      </c>
      <c r="B9">
        <v>8.3117999999999999</v>
      </c>
      <c r="C9">
        <f>10.6358-B9</f>
        <v>2.3239999999999998</v>
      </c>
      <c r="D9">
        <v>0</v>
      </c>
      <c r="E9" t="s">
        <v>5</v>
      </c>
      <c r="F9" t="s">
        <v>6</v>
      </c>
    </row>
    <row r="10" spans="1:6" x14ac:dyDescent="0.2">
      <c r="A10">
        <v>168</v>
      </c>
      <c r="B10">
        <v>2.339</v>
      </c>
      <c r="C10">
        <f>3.6327-B10</f>
        <v>1.2936999999999999</v>
      </c>
      <c r="D10">
        <v>0</v>
      </c>
      <c r="E10" t="s">
        <v>5</v>
      </c>
      <c r="F10" t="s">
        <v>6</v>
      </c>
    </row>
    <row r="11" spans="1:6" x14ac:dyDescent="0.2">
      <c r="A11">
        <v>336</v>
      </c>
      <c r="B11">
        <v>0.22090000000000001</v>
      </c>
      <c r="C11">
        <f>0.2455-B11</f>
        <v>2.4599999999999983E-2</v>
      </c>
      <c r="D11">
        <v>0</v>
      </c>
      <c r="E11" t="s">
        <v>5</v>
      </c>
      <c r="F11" t="s">
        <v>6</v>
      </c>
    </row>
    <row r="12" spans="1:6" x14ac:dyDescent="0.2">
      <c r="A12">
        <v>0</v>
      </c>
      <c r="B12">
        <v>0</v>
      </c>
      <c r="C12">
        <v>0</v>
      </c>
      <c r="D12">
        <v>3</v>
      </c>
      <c r="E12" t="s">
        <v>7</v>
      </c>
      <c r="F12" t="s">
        <v>8</v>
      </c>
    </row>
    <row r="13" spans="1:6" x14ac:dyDescent="0.2">
      <c r="A13">
        <v>1</v>
      </c>
      <c r="B13">
        <v>66.401799999999994</v>
      </c>
      <c r="C13">
        <f>92.7887-B13</f>
        <v>26.386900000000011</v>
      </c>
      <c r="D13">
        <v>0</v>
      </c>
      <c r="E13" t="s">
        <v>7</v>
      </c>
      <c r="F13" t="s">
        <v>8</v>
      </c>
    </row>
    <row r="14" spans="1:6" x14ac:dyDescent="0.2">
      <c r="A14">
        <v>3</v>
      </c>
      <c r="B14">
        <v>79.188400000000001</v>
      </c>
      <c r="C14">
        <f>99.5607-B14</f>
        <v>20.372299999999996</v>
      </c>
      <c r="D14">
        <v>0</v>
      </c>
      <c r="E14" t="s">
        <v>7</v>
      </c>
      <c r="F14" t="s">
        <v>8</v>
      </c>
    </row>
    <row r="15" spans="1:6" x14ac:dyDescent="0.2">
      <c r="A15">
        <v>6</v>
      </c>
      <c r="B15">
        <v>65.242599999999996</v>
      </c>
      <c r="C15">
        <f>79.1884-B15</f>
        <v>13.945800000000006</v>
      </c>
      <c r="D15">
        <v>0</v>
      </c>
      <c r="E15" t="s">
        <v>7</v>
      </c>
      <c r="F15" t="s">
        <v>8</v>
      </c>
    </row>
    <row r="16" spans="1:6" x14ac:dyDescent="0.2">
      <c r="A16">
        <v>12</v>
      </c>
      <c r="B16">
        <v>55.6798</v>
      </c>
      <c r="C16">
        <f>75.1133-B16</f>
        <v>19.433499999999995</v>
      </c>
      <c r="D16">
        <v>0</v>
      </c>
      <c r="E16" t="s">
        <v>7</v>
      </c>
      <c r="F16" t="s">
        <v>8</v>
      </c>
    </row>
    <row r="17" spans="1:6" x14ac:dyDescent="0.2">
      <c r="A17">
        <v>24</v>
      </c>
      <c r="B17">
        <v>46.6892</v>
      </c>
      <c r="C17">
        <f>59.7435-B17</f>
        <v>13.054299999999998</v>
      </c>
      <c r="D17">
        <v>0</v>
      </c>
      <c r="E17" t="s">
        <v>7</v>
      </c>
      <c r="F17" t="s">
        <v>8</v>
      </c>
    </row>
    <row r="18" spans="1:6" x14ac:dyDescent="0.2">
      <c r="A18">
        <v>36</v>
      </c>
      <c r="B18">
        <v>37.1355</v>
      </c>
      <c r="C18">
        <f>48.3629-B18</f>
        <v>11.227400000000003</v>
      </c>
      <c r="D18">
        <v>0</v>
      </c>
      <c r="E18" t="s">
        <v>7</v>
      </c>
      <c r="F18" t="s">
        <v>8</v>
      </c>
    </row>
    <row r="19" spans="1:6" x14ac:dyDescent="0.2">
      <c r="A19">
        <v>48</v>
      </c>
      <c r="B19">
        <v>36.487299999999998</v>
      </c>
      <c r="C19">
        <f>47.5187-B19</f>
        <v>11.031400000000005</v>
      </c>
      <c r="D19">
        <v>0</v>
      </c>
      <c r="E19" t="s">
        <v>7</v>
      </c>
      <c r="F19" t="s">
        <v>8</v>
      </c>
    </row>
    <row r="20" spans="1:6" x14ac:dyDescent="0.2">
      <c r="A20">
        <v>168</v>
      </c>
      <c r="B20">
        <v>13.138500000000001</v>
      </c>
      <c r="C20">
        <f>17.4148-B20</f>
        <v>4.2762999999999991</v>
      </c>
      <c r="D20">
        <v>0</v>
      </c>
      <c r="E20" t="s">
        <v>7</v>
      </c>
      <c r="F20" t="s">
        <v>8</v>
      </c>
    </row>
    <row r="21" spans="1:6" x14ac:dyDescent="0.2">
      <c r="A21">
        <v>336</v>
      </c>
      <c r="B21">
        <v>3.5070000000000001</v>
      </c>
      <c r="C21">
        <f>5.9481-B21</f>
        <v>2.4411</v>
      </c>
      <c r="D21">
        <v>0</v>
      </c>
      <c r="E21" t="s">
        <v>7</v>
      </c>
      <c r="F21" t="s">
        <v>8</v>
      </c>
    </row>
    <row r="22" spans="1:6" x14ac:dyDescent="0.2">
      <c r="A22">
        <v>0</v>
      </c>
      <c r="B22">
        <v>0</v>
      </c>
      <c r="C22">
        <v>0</v>
      </c>
      <c r="D22">
        <v>10</v>
      </c>
      <c r="E22" t="s">
        <v>9</v>
      </c>
      <c r="F22" t="s">
        <v>10</v>
      </c>
    </row>
    <row r="23" spans="1:6" x14ac:dyDescent="0.2">
      <c r="A23">
        <v>1</v>
      </c>
      <c r="B23">
        <v>266.92309999999998</v>
      </c>
      <c r="C23">
        <f>353.7995-B23</f>
        <v>86.876400000000046</v>
      </c>
      <c r="D23">
        <v>0</v>
      </c>
      <c r="E23" t="s">
        <v>9</v>
      </c>
      <c r="F23" t="s">
        <v>10</v>
      </c>
    </row>
    <row r="24" spans="1:6" x14ac:dyDescent="0.2">
      <c r="A24">
        <v>3</v>
      </c>
      <c r="B24">
        <v>253.18719999999999</v>
      </c>
      <c r="C24">
        <f>312.7663-B24</f>
        <v>59.579100000000011</v>
      </c>
      <c r="D24">
        <v>0</v>
      </c>
      <c r="E24" t="s">
        <v>9</v>
      </c>
      <c r="F24" t="s">
        <v>10</v>
      </c>
    </row>
    <row r="25" spans="1:6" x14ac:dyDescent="0.2">
      <c r="A25">
        <v>6</v>
      </c>
      <c r="B25">
        <v>240.15799999999999</v>
      </c>
      <c r="C25">
        <f>323.9785-B25</f>
        <v>83.82050000000001</v>
      </c>
      <c r="D25">
        <v>0</v>
      </c>
      <c r="E25" t="s">
        <v>9</v>
      </c>
      <c r="F25" t="s">
        <v>10</v>
      </c>
    </row>
    <row r="26" spans="1:6" x14ac:dyDescent="0.2">
      <c r="A26">
        <v>12</v>
      </c>
      <c r="B26">
        <v>216.07669999999999</v>
      </c>
      <c r="C26">
        <f>301.942-B26</f>
        <v>85.865300000000019</v>
      </c>
      <c r="D26">
        <v>0</v>
      </c>
      <c r="E26" t="s">
        <v>9</v>
      </c>
      <c r="F26" t="s">
        <v>10</v>
      </c>
    </row>
    <row r="27" spans="1:6" x14ac:dyDescent="0.2">
      <c r="A27">
        <v>24</v>
      </c>
      <c r="B27">
        <v>187.68199999999999</v>
      </c>
      <c r="C27">
        <f>257.6854-B27</f>
        <v>70.003400000000028</v>
      </c>
      <c r="D27">
        <v>0</v>
      </c>
      <c r="E27" t="s">
        <v>9</v>
      </c>
      <c r="F27" t="s">
        <v>10</v>
      </c>
    </row>
    <row r="28" spans="1:6" x14ac:dyDescent="0.2">
      <c r="A28">
        <v>36</v>
      </c>
      <c r="B28">
        <v>149.67230000000001</v>
      </c>
      <c r="C28">
        <f>191.0164-B28</f>
        <v>41.344099999999997</v>
      </c>
      <c r="D28">
        <v>0</v>
      </c>
      <c r="E28" t="s">
        <v>9</v>
      </c>
      <c r="F28" t="s">
        <v>10</v>
      </c>
    </row>
    <row r="29" spans="1:6" x14ac:dyDescent="0.2">
      <c r="A29">
        <v>48</v>
      </c>
      <c r="B29">
        <v>146.67230000000001</v>
      </c>
      <c r="C29">
        <f>191.0164-B29</f>
        <v>44.344099999999997</v>
      </c>
      <c r="D29">
        <v>0</v>
      </c>
      <c r="E29" t="s">
        <v>9</v>
      </c>
      <c r="F29" t="s">
        <v>10</v>
      </c>
    </row>
    <row r="30" spans="1:6" x14ac:dyDescent="0.2">
      <c r="A30">
        <v>168</v>
      </c>
      <c r="B30">
        <v>59.743499999999997</v>
      </c>
      <c r="C30">
        <f>76.4478-B30</f>
        <v>16.704300000000003</v>
      </c>
      <c r="D30">
        <v>0</v>
      </c>
      <c r="E30" t="s">
        <v>9</v>
      </c>
      <c r="F30" t="s">
        <v>10</v>
      </c>
    </row>
    <row r="31" spans="1:6" x14ac:dyDescent="0.2">
      <c r="A31">
        <v>336</v>
      </c>
      <c r="B31">
        <v>23.492899999999999</v>
      </c>
      <c r="C31">
        <f>36.4873-B31</f>
        <v>12.994399999999999</v>
      </c>
      <c r="D31">
        <v>0</v>
      </c>
      <c r="E31" t="s">
        <v>9</v>
      </c>
      <c r="F31" t="s">
        <v>10</v>
      </c>
    </row>
    <row r="32" spans="1:6" x14ac:dyDescent="0.2">
      <c r="A32">
        <v>0</v>
      </c>
      <c r="B32">
        <v>0</v>
      </c>
      <c r="C32">
        <v>0</v>
      </c>
      <c r="D32">
        <v>20</v>
      </c>
      <c r="E32" t="s">
        <v>11</v>
      </c>
      <c r="F32" t="s">
        <v>12</v>
      </c>
    </row>
    <row r="33" spans="1:6" x14ac:dyDescent="0.2">
      <c r="A33">
        <v>1</v>
      </c>
      <c r="B33">
        <v>452.72210000000001</v>
      </c>
      <c r="C33">
        <f>600.0711-B33</f>
        <v>147.34899999999999</v>
      </c>
      <c r="D33">
        <v>0</v>
      </c>
      <c r="E33" t="s">
        <v>11</v>
      </c>
      <c r="F33" t="s">
        <v>12</v>
      </c>
    </row>
    <row r="34" spans="1:6" x14ac:dyDescent="0.2">
      <c r="A34">
        <v>3</v>
      </c>
      <c r="B34">
        <v>414.56330000000003</v>
      </c>
      <c r="C34">
        <f>579.3037-B34</f>
        <v>164.74040000000002</v>
      </c>
      <c r="D34">
        <v>0</v>
      </c>
      <c r="E34" t="s">
        <v>11</v>
      </c>
      <c r="F34" t="s">
        <v>12</v>
      </c>
    </row>
    <row r="35" spans="1:6" x14ac:dyDescent="0.2">
      <c r="A35">
        <v>6</v>
      </c>
      <c r="B35">
        <v>393.22969999999998</v>
      </c>
      <c r="C35">
        <f>521.2154-B35</f>
        <v>127.98570000000007</v>
      </c>
      <c r="D35">
        <v>0</v>
      </c>
      <c r="E35" t="s">
        <v>11</v>
      </c>
      <c r="F35" t="s">
        <v>12</v>
      </c>
    </row>
    <row r="36" spans="1:6" x14ac:dyDescent="0.2">
      <c r="A36">
        <v>12</v>
      </c>
      <c r="B36">
        <v>360.08530000000002</v>
      </c>
      <c r="C36">
        <f>477.2834-B36</f>
        <v>117.19809999999995</v>
      </c>
      <c r="D36">
        <v>0</v>
      </c>
      <c r="E36" t="s">
        <v>11</v>
      </c>
      <c r="F36" t="s">
        <v>12</v>
      </c>
    </row>
    <row r="37" spans="1:6" x14ac:dyDescent="0.2">
      <c r="A37">
        <v>24</v>
      </c>
      <c r="B37">
        <v>307.30650000000003</v>
      </c>
      <c r="C37">
        <f>414.5633-B37</f>
        <v>107.2568</v>
      </c>
      <c r="D37">
        <v>0</v>
      </c>
      <c r="E37" t="s">
        <v>11</v>
      </c>
      <c r="F37" t="s">
        <v>12</v>
      </c>
    </row>
    <row r="38" spans="1:6" x14ac:dyDescent="0.2">
      <c r="A38">
        <v>36</v>
      </c>
      <c r="B38">
        <v>253.18719999999999</v>
      </c>
      <c r="C38">
        <f>318.323-B38</f>
        <v>65.135799999999989</v>
      </c>
      <c r="D38">
        <v>0</v>
      </c>
      <c r="E38" t="s">
        <v>11</v>
      </c>
      <c r="F38" t="s">
        <v>12</v>
      </c>
    </row>
    <row r="39" spans="1:6" x14ac:dyDescent="0.2">
      <c r="A39">
        <v>48</v>
      </c>
      <c r="B39">
        <v>240.15799999999999</v>
      </c>
      <c r="C39">
        <f>307.3065-B39</f>
        <v>67.148500000000041</v>
      </c>
      <c r="D39">
        <v>0</v>
      </c>
      <c r="E39" t="s">
        <v>11</v>
      </c>
      <c r="F39" t="s">
        <v>12</v>
      </c>
    </row>
    <row r="40" spans="1:6" x14ac:dyDescent="0.2">
      <c r="A40">
        <v>168</v>
      </c>
      <c r="B40">
        <v>106.82689999999999</v>
      </c>
      <c r="C40">
        <f>157.3768-B40</f>
        <v>50.549900000000008</v>
      </c>
      <c r="D40">
        <v>0</v>
      </c>
      <c r="E40" t="s">
        <v>11</v>
      </c>
      <c r="F40" t="s">
        <v>12</v>
      </c>
    </row>
    <row r="41" spans="1:6" x14ac:dyDescent="0.2">
      <c r="A41">
        <v>336</v>
      </c>
      <c r="B41">
        <v>50.986699999999999</v>
      </c>
      <c r="C41">
        <f>84.9678-B41</f>
        <v>33.981099999999998</v>
      </c>
      <c r="D41">
        <v>0</v>
      </c>
      <c r="E41" t="s">
        <v>11</v>
      </c>
      <c r="F4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Avelumab</vt:lpstr>
      <vt:lpstr>Avelumab_Original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Tenorio Pedraza</dc:creator>
  <cp:lastModifiedBy>Juan Tenorio Pedraza</cp:lastModifiedBy>
  <dcterms:created xsi:type="dcterms:W3CDTF">2020-03-23T13:12:14Z</dcterms:created>
  <dcterms:modified xsi:type="dcterms:W3CDTF">2020-03-26T14:01:03Z</dcterms:modified>
</cp:coreProperties>
</file>